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rinterSettings/printerSettings1.bin" ContentType="application/vnd.openxmlformats-officedocument.spreadsheetml.printerSettings"/>
  <Override PartName="/xl/comments1.xml" ContentType="application/vnd.openxmlformats-officedocument.spreadsheetml.comments+xml"/>
  <Override PartName="/xl/printerSettings/printerSettings2.bin" ContentType="application/vnd.openxmlformats-officedocument.spreadsheetml.printerSettings"/>
  <Override PartName="/xl/printerSettings/printerSettings3.bin" ContentType="application/vnd.openxmlformats-officedocument.spreadsheetml.printerSettings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ylvainDUVERNAY\Documents\Visual Studio Code\Tradon NEW DEV\temp_documents\"/>
    </mc:Choice>
  </mc:AlternateContent>
  <xr:revisionPtr revIDLastSave="0" documentId="8_{84090105-53F8-45ED-863A-4055A1E0501C}" xr6:coauthVersionLast="47" xr6:coauthVersionMax="47" xr10:uidLastSave="{00000000-0000-0000-0000-000000000000}"/>
  <bookViews>
    <workbookView xWindow="-120" yWindow="-120" windowWidth="29040" windowHeight="17520" tabRatio="805" firstSheet="1" activeTab="5" xr2:uid="{5F6C95D9-47AF-4691-8C31-CC668C878076}"/>
  </bookViews>
  <sheets>
    <sheet name="argusAddinHdnSheet" sheetId="11" state="hidden" r:id="rId1"/>
    <sheet name="Argus Euclid Hist. Prices" sheetId="5" r:id="rId2"/>
    <sheet name="Argus Download" sheetId="6" r:id="rId3"/>
    <sheet name="ICIS Euclid historical prices" sheetId="3" r:id="rId4"/>
    <sheet name="ICIS download" sheetId="1" r:id="rId5"/>
    <sheet name="Euclid forward" sheetId="2" r:id="rId6"/>
    <sheet name="Acuity Download CODELCO" sheetId="8" r:id="rId7"/>
    <sheet name="ICIS Download CODELCO" sheetId="9" r:id="rId8"/>
    <sheet name="Trade'On Forward curve" sheetId="15" r:id="rId9"/>
    <sheet name="Trade'On Historical curve" sheetId="16" r:id="rId10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3" i="11" l="1"/>
  <c r="A2" i="11"/>
  <c r="A1" i="11"/>
  <c r="B3" i="15"/>
  <c r="B4" i="15" s="1"/>
  <c r="B5" i="15" s="1"/>
  <c r="B6" i="15" s="1"/>
  <c r="B7" i="15" s="1"/>
  <c r="B8" i="15" s="1"/>
  <c r="B9" i="15" s="1"/>
  <c r="B10" i="15" s="1"/>
  <c r="B11" i="15" s="1"/>
  <c r="B12" i="15" s="1"/>
  <c r="B13" i="15" s="1"/>
  <c r="B14" i="15" s="1"/>
  <c r="B15" i="15" s="1"/>
  <c r="B16" i="15" s="1"/>
  <c r="B17" i="15" s="1"/>
  <c r="B18" i="15" s="1"/>
  <c r="B19" i="15" s="1"/>
  <c r="B20" i="15" s="1"/>
  <c r="B21" i="15" s="1"/>
  <c r="B22" i="15" s="1"/>
  <c r="B23" i="15" s="1"/>
  <c r="B24" i="15" s="1"/>
  <c r="B25" i="15" s="1"/>
  <c r="B26" i="15" s="1"/>
  <c r="B27" i="15" s="1"/>
  <c r="B28" i="15" s="1"/>
  <c r="AB3" i="2"/>
  <c r="AS13" i="2" l="1"/>
  <c r="AP13" i="2"/>
  <c r="AN13" i="2"/>
  <c r="AK13" i="2"/>
  <c r="AH13" i="2"/>
  <c r="AG13" i="2"/>
  <c r="AF13" i="2"/>
  <c r="AE13" i="2"/>
  <c r="AD13" i="2"/>
  <c r="AC13" i="2"/>
  <c r="AL13" i="2" s="1"/>
  <c r="AS12" i="2"/>
  <c r="AQ12" i="2"/>
  <c r="AP12" i="2"/>
  <c r="AN12" i="2"/>
  <c r="AM12" i="2"/>
  <c r="AE12" i="2"/>
  <c r="AD12" i="2"/>
  <c r="AK12" i="2" s="1"/>
  <c r="AC12" i="2"/>
  <c r="AL12" i="2" s="1"/>
  <c r="AS11" i="2"/>
  <c r="AP11" i="2"/>
  <c r="AN11" i="2"/>
  <c r="AM11" i="2"/>
  <c r="AH11" i="2"/>
  <c r="AF11" i="2"/>
  <c r="AE11" i="2"/>
  <c r="AD11" i="2"/>
  <c r="AK11" i="2" s="1"/>
  <c r="AC11" i="2"/>
  <c r="AL11" i="2" s="1"/>
  <c r="AS10" i="2"/>
  <c r="AQ10" i="2"/>
  <c r="AP10" i="2"/>
  <c r="AN10" i="2"/>
  <c r="AM10" i="2"/>
  <c r="AH10" i="2"/>
  <c r="AG10" i="2"/>
  <c r="AE10" i="2"/>
  <c r="AD10" i="2"/>
  <c r="AK10" i="2" s="1"/>
  <c r="AC10" i="2"/>
  <c r="AS9" i="2"/>
  <c r="AQ9" i="2"/>
  <c r="AP9" i="2"/>
  <c r="AN9" i="2"/>
  <c r="AE9" i="2"/>
  <c r="AD9" i="2"/>
  <c r="AC9" i="2"/>
  <c r="AS8" i="2"/>
  <c r="AQ8" i="2"/>
  <c r="AP8" i="2"/>
  <c r="AN8" i="2"/>
  <c r="AH8" i="2"/>
  <c r="AG8" i="2"/>
  <c r="AE8" i="2"/>
  <c r="AD8" i="2"/>
  <c r="AC8" i="2"/>
  <c r="AS7" i="2"/>
  <c r="AP7" i="2"/>
  <c r="AN7" i="2"/>
  <c r="AE7" i="2"/>
  <c r="AD7" i="2"/>
  <c r="AK7" i="2" s="1"/>
  <c r="AC7" i="2"/>
  <c r="AS6" i="2"/>
  <c r="AP6" i="2"/>
  <c r="AN6" i="2"/>
  <c r="AG6" i="2"/>
  <c r="AE6" i="2"/>
  <c r="AD6" i="2"/>
  <c r="AK6" i="2" s="1"/>
  <c r="AC6" i="2"/>
  <c r="AL6" i="2" s="1"/>
  <c r="AS5" i="2"/>
  <c r="AP5" i="2"/>
  <c r="AN5" i="2"/>
  <c r="AE5" i="2"/>
  <c r="AD5" i="2"/>
  <c r="AC5" i="2"/>
  <c r="AL5" i="2" s="1"/>
  <c r="AS4" i="2"/>
  <c r="AP4" i="2"/>
  <c r="AN4" i="2"/>
  <c r="AM4" i="2"/>
  <c r="AH4" i="2"/>
  <c r="AF4" i="2"/>
  <c r="AE4" i="2"/>
  <c r="AD4" i="2"/>
  <c r="AK4" i="2" s="1"/>
  <c r="AC4" i="2"/>
  <c r="AL4" i="2" s="1"/>
  <c r="AS3" i="2"/>
  <c r="AP3" i="2"/>
  <c r="AN3" i="2"/>
  <c r="AM3" i="2"/>
  <c r="AH3" i="2"/>
  <c r="AF3" i="2"/>
  <c r="AE3" i="2"/>
  <c r="AD3" i="2"/>
  <c r="AK3" i="2" s="1"/>
  <c r="AC3" i="2"/>
  <c r="AL3" i="2" s="1"/>
  <c r="Q13" i="2"/>
  <c r="O13" i="2"/>
  <c r="K13" i="2"/>
  <c r="J13" i="2" s="1"/>
  <c r="I13" i="2"/>
  <c r="H13" i="2"/>
  <c r="G13" i="2"/>
  <c r="F13" i="2"/>
  <c r="D13" i="2"/>
  <c r="Q12" i="2"/>
  <c r="I12" i="2" s="1"/>
  <c r="O12" i="2"/>
  <c r="K12" i="2"/>
  <c r="J12" i="2"/>
  <c r="N12" i="2" s="1"/>
  <c r="H12" i="2"/>
  <c r="G12" i="2"/>
  <c r="F12" i="2"/>
  <c r="D12" i="2"/>
  <c r="Q11" i="2"/>
  <c r="I11" i="2" s="1"/>
  <c r="O11" i="2"/>
  <c r="K11" i="2"/>
  <c r="J11" i="2" s="1"/>
  <c r="H11" i="2"/>
  <c r="G11" i="2"/>
  <c r="F11" i="2"/>
  <c r="D11" i="2"/>
  <c r="Q10" i="2"/>
  <c r="O10" i="2"/>
  <c r="K10" i="2"/>
  <c r="J10" i="2"/>
  <c r="M10" i="2" s="1"/>
  <c r="I10" i="2"/>
  <c r="H10" i="2"/>
  <c r="G10" i="2"/>
  <c r="F10" i="2"/>
  <c r="D10" i="2"/>
  <c r="Q9" i="2"/>
  <c r="O9" i="2"/>
  <c r="K9" i="2"/>
  <c r="J9" i="2" s="1"/>
  <c r="I9" i="2"/>
  <c r="H9" i="2"/>
  <c r="G9" i="2"/>
  <c r="F9" i="2"/>
  <c r="D9" i="2"/>
  <c r="Q8" i="2"/>
  <c r="O8" i="2"/>
  <c r="K8" i="2"/>
  <c r="J8" i="2"/>
  <c r="P8" i="2" s="1"/>
  <c r="I8" i="2"/>
  <c r="H8" i="2"/>
  <c r="G8" i="2"/>
  <c r="F8" i="2"/>
  <c r="D8" i="2"/>
  <c r="Q7" i="2"/>
  <c r="I7" i="2" s="1"/>
  <c r="O7" i="2"/>
  <c r="K7" i="2"/>
  <c r="J7" i="2"/>
  <c r="N7" i="2" s="1"/>
  <c r="H7" i="2"/>
  <c r="G7" i="2"/>
  <c r="F7" i="2"/>
  <c r="D7" i="2"/>
  <c r="Q6" i="2"/>
  <c r="I6" i="2" s="1"/>
  <c r="O6" i="2"/>
  <c r="K6" i="2"/>
  <c r="J6" i="2"/>
  <c r="L6" i="2" s="1"/>
  <c r="H6" i="2"/>
  <c r="AF6" i="2" s="1"/>
  <c r="G6" i="2"/>
  <c r="F6" i="2"/>
  <c r="D6" i="2"/>
  <c r="Q5" i="2"/>
  <c r="I5" i="2" s="1"/>
  <c r="AG5" i="2" s="1"/>
  <c r="O5" i="2"/>
  <c r="K5" i="2"/>
  <c r="J5" i="2"/>
  <c r="M5" i="2" s="1"/>
  <c r="H5" i="2"/>
  <c r="AF5" i="2" s="1"/>
  <c r="G5" i="2"/>
  <c r="F5" i="2"/>
  <c r="D5" i="2"/>
  <c r="O4" i="2"/>
  <c r="K4" i="2"/>
  <c r="J4" i="2"/>
  <c r="N4" i="2" s="1"/>
  <c r="I4" i="2"/>
  <c r="AQ4" i="2" s="1"/>
  <c r="H4" i="2"/>
  <c r="G4" i="2"/>
  <c r="K3" i="2"/>
  <c r="J3" i="2" s="1"/>
  <c r="I3" i="2"/>
  <c r="AQ3" i="2" s="1"/>
  <c r="P7" i="2" l="1"/>
  <c r="AM8" i="2"/>
  <c r="AM6" i="2"/>
  <c r="AH6" i="2"/>
  <c r="AF12" i="2"/>
  <c r="AF8" i="2"/>
  <c r="AF7" i="2"/>
  <c r="AL10" i="2"/>
  <c r="AF10" i="2"/>
  <c r="AL9" i="2"/>
  <c r="AK9" i="2"/>
  <c r="AL8" i="2"/>
  <c r="AK8" i="2"/>
  <c r="AF9" i="2"/>
  <c r="AL7" i="2"/>
  <c r="AK5" i="2"/>
  <c r="AH12" i="2"/>
  <c r="AG12" i="2"/>
  <c r="AQ11" i="2"/>
  <c r="AG11" i="2"/>
  <c r="AM9" i="2"/>
  <c r="AH9" i="2"/>
  <c r="AG9" i="2"/>
  <c r="P12" i="2"/>
  <c r="AM13" i="2"/>
  <c r="AQ13" i="2"/>
  <c r="AQ7" i="2"/>
  <c r="AH7" i="2"/>
  <c r="AG7" i="2"/>
  <c r="AM7" i="2"/>
  <c r="AQ6" i="2"/>
  <c r="P6" i="2"/>
  <c r="M6" i="2"/>
  <c r="N6" i="2"/>
  <c r="AQ5" i="2"/>
  <c r="AH5" i="2"/>
  <c r="AM5" i="2"/>
  <c r="AG4" i="2"/>
  <c r="AG3" i="2"/>
  <c r="N3" i="2"/>
  <c r="L3" i="2"/>
  <c r="P3" i="2"/>
  <c r="M3" i="2"/>
  <c r="P9" i="2"/>
  <c r="M9" i="2"/>
  <c r="N9" i="2"/>
  <c r="L9" i="2"/>
  <c r="M11" i="2"/>
  <c r="N11" i="2"/>
  <c r="L11" i="2"/>
  <c r="P11" i="2"/>
  <c r="P13" i="2"/>
  <c r="N13" i="2"/>
  <c r="M13" i="2"/>
  <c r="L13" i="2"/>
  <c r="N10" i="2"/>
  <c r="L5" i="2"/>
  <c r="P10" i="2"/>
  <c r="P4" i="2"/>
  <c r="L8" i="2"/>
  <c r="L10" i="2"/>
  <c r="N5" i="2"/>
  <c r="M4" i="2"/>
  <c r="L4" i="2"/>
  <c r="P5" i="2"/>
  <c r="M8" i="2"/>
  <c r="M7" i="2"/>
  <c r="L7" i="2"/>
  <c r="L12" i="2"/>
  <c r="M12" i="2"/>
  <c r="N8" i="2"/>
  <c r="D14" i="2"/>
  <c r="A1" i="2"/>
  <c r="O14" i="2"/>
  <c r="K14" i="2" l="1"/>
  <c r="Q14" i="2" l="1"/>
  <c r="AC14" i="2" l="1"/>
  <c r="J14" i="2" l="1"/>
  <c r="P14" i="2" s="1"/>
  <c r="I14" i="2"/>
  <c r="H14" i="2"/>
  <c r="G14" i="2"/>
  <c r="F14" i="2"/>
  <c r="L14" i="2" l="1"/>
  <c r="M14" i="2"/>
  <c r="N14" i="2"/>
  <c r="AV3" i="2" l="1"/>
  <c r="AV4" i="2"/>
  <c r="AV5" i="2"/>
  <c r="AV6" i="2"/>
  <c r="AV7" i="2"/>
  <c r="AV8" i="2"/>
  <c r="AV9" i="2"/>
  <c r="AV10" i="2"/>
  <c r="AV11" i="2"/>
  <c r="AV12" i="2"/>
  <c r="AV13" i="2"/>
  <c r="A410" i="8" l="1"/>
  <c r="C410" i="8" s="1"/>
  <c r="B410" i="8"/>
  <c r="B411" i="8"/>
  <c r="B412" i="8"/>
  <c r="B413" i="8"/>
  <c r="A411" i="8" l="1"/>
  <c r="C411" i="8" l="1"/>
  <c r="A412" i="8"/>
  <c r="C412" i="8" l="1"/>
  <c r="A413" i="8"/>
  <c r="C413" i="8" s="1"/>
  <c r="AE111" i="2" l="1"/>
  <c r="AE155" i="2" s="1"/>
  <c r="AP116" i="2"/>
  <c r="AP160" i="2" s="1"/>
  <c r="AN116" i="2"/>
  <c r="AN160" i="2" s="1"/>
  <c r="AK116" i="2"/>
  <c r="AK160" i="2" s="1"/>
  <c r="AL116" i="2"/>
  <c r="AL160" i="2" s="1"/>
  <c r="AP115" i="2"/>
  <c r="AP159" i="2" s="1"/>
  <c r="AN115" i="2"/>
  <c r="AN159" i="2" s="1"/>
  <c r="AL115" i="2"/>
  <c r="AL159" i="2" s="1"/>
  <c r="AK115" i="2"/>
  <c r="AK159" i="2" s="1"/>
  <c r="AP114" i="2"/>
  <c r="AP158" i="2" s="1"/>
  <c r="AN114" i="2"/>
  <c r="AN158" i="2" s="1"/>
  <c r="AD114" i="2"/>
  <c r="AD158" i="2" s="1"/>
  <c r="AL114" i="2"/>
  <c r="AL158" i="2" s="1"/>
  <c r="AP113" i="2"/>
  <c r="AP157" i="2" s="1"/>
  <c r="AN113" i="2"/>
  <c r="AN157" i="2" s="1"/>
  <c r="AL113" i="2"/>
  <c r="AL157" i="2" s="1"/>
  <c r="AK113" i="2"/>
  <c r="AK157" i="2" s="1"/>
  <c r="AC113" i="2"/>
  <c r="AC157" i="2" s="1"/>
  <c r="AP112" i="2"/>
  <c r="AP156" i="2" s="1"/>
  <c r="AD112" i="2"/>
  <c r="AD156" i="2" s="1"/>
  <c r="AL112" i="2"/>
  <c r="AL156" i="2" s="1"/>
  <c r="AP111" i="2"/>
  <c r="AP155" i="2" s="1"/>
  <c r="AN111" i="2"/>
  <c r="AN155" i="2" s="1"/>
  <c r="AK111" i="2"/>
  <c r="AK155" i="2" s="1"/>
  <c r="AL111" i="2"/>
  <c r="AL155" i="2" s="1"/>
  <c r="AN110" i="2"/>
  <c r="AN154" i="2" s="1"/>
  <c r="AK110" i="2"/>
  <c r="AK154" i="2" s="1"/>
  <c r="AL110" i="2"/>
  <c r="AL154" i="2" s="1"/>
  <c r="AP109" i="2"/>
  <c r="AP153" i="2" s="1"/>
  <c r="AN109" i="2"/>
  <c r="AN153" i="2" s="1"/>
  <c r="AK109" i="2"/>
  <c r="AK153" i="2" s="1"/>
  <c r="AC109" i="2"/>
  <c r="AC153" i="2" s="1"/>
  <c r="AP108" i="2"/>
  <c r="AP152" i="2" s="1"/>
  <c r="AN108" i="2"/>
  <c r="AN152" i="2" s="1"/>
  <c r="AM108" i="2"/>
  <c r="AM152" i="2" s="1"/>
  <c r="AH108" i="2"/>
  <c r="AH152" i="2" s="1"/>
  <c r="AG108" i="2"/>
  <c r="AG152" i="2" s="1"/>
  <c r="AF108" i="2"/>
  <c r="AF152" i="2" s="1"/>
  <c r="AK108" i="2"/>
  <c r="AK152" i="2" s="1"/>
  <c r="AL108" i="2"/>
  <c r="AL152" i="2" s="1"/>
  <c r="AN107" i="2"/>
  <c r="AN151" i="2" s="1"/>
  <c r="AM107" i="2"/>
  <c r="AM151" i="2" s="1"/>
  <c r="AH107" i="2"/>
  <c r="AH151" i="2" s="1"/>
  <c r="AF107" i="2"/>
  <c r="AF151" i="2" s="1"/>
  <c r="AE107" i="2"/>
  <c r="AE151" i="2" s="1"/>
  <c r="AD107" i="2"/>
  <c r="AD151" i="2" s="1"/>
  <c r="AL107" i="2"/>
  <c r="AL151" i="2" s="1"/>
  <c r="AP106" i="2"/>
  <c r="AP150" i="2" s="1"/>
  <c r="AN106" i="2"/>
  <c r="AN150" i="2" s="1"/>
  <c r="AM106" i="2"/>
  <c r="AM150" i="2" s="1"/>
  <c r="AH106" i="2"/>
  <c r="AH150" i="2" s="1"/>
  <c r="AF106" i="2"/>
  <c r="AF150" i="2" s="1"/>
  <c r="AE106" i="2"/>
  <c r="AE150" i="2" s="1"/>
  <c r="AK106" i="2"/>
  <c r="AK150" i="2" s="1"/>
  <c r="AL106" i="2"/>
  <c r="AL150" i="2" s="1"/>
  <c r="P116" i="2"/>
  <c r="P160" i="2" s="1"/>
  <c r="AG116" i="2"/>
  <c r="AG160" i="2" s="1"/>
  <c r="AF116" i="2"/>
  <c r="AF160" i="2" s="1"/>
  <c r="F116" i="2"/>
  <c r="F160" i="2" s="1"/>
  <c r="L115" i="2"/>
  <c r="L159" i="2" s="1"/>
  <c r="AE115" i="2"/>
  <c r="AE159" i="2" s="1"/>
  <c r="J114" i="2"/>
  <c r="J158" i="2" s="1"/>
  <c r="H114" i="2"/>
  <c r="H158" i="2" s="1"/>
  <c r="F114" i="2"/>
  <c r="F158" i="2" s="1"/>
  <c r="P113" i="2"/>
  <c r="P157" i="2" s="1"/>
  <c r="H113" i="2"/>
  <c r="H157" i="2" s="1"/>
  <c r="F113" i="2"/>
  <c r="F157" i="2" s="1"/>
  <c r="D113" i="2"/>
  <c r="D157" i="2" s="1"/>
  <c r="P112" i="2"/>
  <c r="P156" i="2" s="1"/>
  <c r="AF112" i="2"/>
  <c r="AF156" i="2" s="1"/>
  <c r="F112" i="2"/>
  <c r="F156" i="2" s="1"/>
  <c r="L111" i="2"/>
  <c r="L155" i="2" s="1"/>
  <c r="AF111" i="2"/>
  <c r="AF155" i="2" s="1"/>
  <c r="F111" i="2"/>
  <c r="F155" i="2" s="1"/>
  <c r="P110" i="2"/>
  <c r="P154" i="2" s="1"/>
  <c r="F110" i="2"/>
  <c r="F154" i="2" s="1"/>
  <c r="P109" i="2"/>
  <c r="P153" i="2" s="1"/>
  <c r="F109" i="2"/>
  <c r="F153" i="2" s="1"/>
  <c r="P108" i="2"/>
  <c r="P152" i="2" s="1"/>
  <c r="N108" i="2"/>
  <c r="N152" i="2" s="1"/>
  <c r="F108" i="2"/>
  <c r="F152" i="2" s="1"/>
  <c r="E108" i="2"/>
  <c r="E152" i="2" s="1"/>
  <c r="F107" i="2"/>
  <c r="F151" i="2" s="1"/>
  <c r="P106" i="2"/>
  <c r="P150" i="2" s="1"/>
  <c r="AG106" i="2"/>
  <c r="AG150" i="2" s="1"/>
  <c r="B4" i="8"/>
  <c r="B5" i="8"/>
  <c r="B6" i="8"/>
  <c r="B7" i="8"/>
  <c r="B8" i="8"/>
  <c r="B9" i="8"/>
  <c r="B10" i="8"/>
  <c r="B11" i="8"/>
  <c r="B12" i="8"/>
  <c r="B13" i="8"/>
  <c r="B14" i="8"/>
  <c r="B15" i="8"/>
  <c r="B16" i="8"/>
  <c r="B17" i="8"/>
  <c r="B18" i="8"/>
  <c r="B19" i="8"/>
  <c r="B20" i="8"/>
  <c r="B21" i="8"/>
  <c r="B22" i="8"/>
  <c r="B23" i="8"/>
  <c r="B24" i="8"/>
  <c r="B25" i="8"/>
  <c r="B26" i="8"/>
  <c r="B27" i="8"/>
  <c r="B28" i="8"/>
  <c r="B29" i="8"/>
  <c r="B30" i="8"/>
  <c r="B31" i="8"/>
  <c r="B32" i="8"/>
  <c r="B33" i="8"/>
  <c r="B34" i="8"/>
  <c r="B35" i="8"/>
  <c r="B36" i="8"/>
  <c r="B37" i="8"/>
  <c r="B38" i="8"/>
  <c r="B39" i="8"/>
  <c r="B40" i="8"/>
  <c r="B41" i="8"/>
  <c r="B42" i="8"/>
  <c r="B43" i="8"/>
  <c r="B44" i="8"/>
  <c r="B45" i="8"/>
  <c r="B46" i="8"/>
  <c r="B47" i="8"/>
  <c r="B48" i="8"/>
  <c r="B49" i="8"/>
  <c r="B50" i="8"/>
  <c r="B51" i="8"/>
  <c r="B52" i="8"/>
  <c r="B53" i="8"/>
  <c r="B54" i="8"/>
  <c r="B55" i="8"/>
  <c r="B56" i="8"/>
  <c r="B57" i="8"/>
  <c r="B58" i="8"/>
  <c r="B59" i="8"/>
  <c r="B60" i="8"/>
  <c r="B61" i="8"/>
  <c r="B62" i="8"/>
  <c r="B63" i="8"/>
  <c r="B64" i="8"/>
  <c r="B65" i="8"/>
  <c r="B66" i="8"/>
  <c r="B67" i="8"/>
  <c r="B68" i="8"/>
  <c r="B69" i="8"/>
  <c r="B70" i="8"/>
  <c r="B71" i="8"/>
  <c r="B72" i="8"/>
  <c r="B73" i="8"/>
  <c r="B74" i="8"/>
  <c r="B75" i="8"/>
  <c r="B76" i="8"/>
  <c r="B77" i="8"/>
  <c r="B78" i="8"/>
  <c r="B79" i="8"/>
  <c r="B80" i="8"/>
  <c r="B81" i="8"/>
  <c r="B82" i="8"/>
  <c r="B83" i="8"/>
  <c r="B84" i="8"/>
  <c r="B85" i="8"/>
  <c r="B86" i="8"/>
  <c r="B87" i="8"/>
  <c r="B88" i="8"/>
  <c r="B89" i="8"/>
  <c r="B90" i="8"/>
  <c r="B91" i="8"/>
  <c r="B92" i="8"/>
  <c r="B93" i="8"/>
  <c r="B94" i="8"/>
  <c r="B95" i="8"/>
  <c r="B96" i="8"/>
  <c r="B97" i="8"/>
  <c r="B98" i="8"/>
  <c r="B99" i="8"/>
  <c r="B100" i="8"/>
  <c r="B101" i="8"/>
  <c r="B102" i="8"/>
  <c r="B103" i="8"/>
  <c r="B104" i="8"/>
  <c r="B105" i="8"/>
  <c r="B106" i="8"/>
  <c r="B107" i="8"/>
  <c r="B108" i="8"/>
  <c r="B109" i="8"/>
  <c r="B110" i="8"/>
  <c r="B111" i="8"/>
  <c r="B112" i="8"/>
  <c r="B113" i="8"/>
  <c r="B114" i="8"/>
  <c r="B115" i="8"/>
  <c r="B116" i="8"/>
  <c r="B117" i="8"/>
  <c r="B118" i="8"/>
  <c r="B119" i="8"/>
  <c r="B120" i="8"/>
  <c r="B121" i="8"/>
  <c r="B122" i="8"/>
  <c r="B123" i="8"/>
  <c r="B124" i="8"/>
  <c r="B125" i="8"/>
  <c r="B126" i="8"/>
  <c r="B127" i="8"/>
  <c r="B128" i="8"/>
  <c r="B129" i="8"/>
  <c r="B130" i="8"/>
  <c r="B131" i="8"/>
  <c r="B132" i="8"/>
  <c r="B133" i="8"/>
  <c r="B134" i="8"/>
  <c r="B135" i="8"/>
  <c r="B136" i="8"/>
  <c r="B137" i="8"/>
  <c r="B138" i="8"/>
  <c r="B139" i="8"/>
  <c r="B140" i="8"/>
  <c r="B141" i="8"/>
  <c r="B142" i="8"/>
  <c r="B143" i="8"/>
  <c r="B144" i="8"/>
  <c r="B145" i="8"/>
  <c r="B146" i="8"/>
  <c r="B147" i="8"/>
  <c r="B148" i="8"/>
  <c r="B149" i="8"/>
  <c r="B150" i="8"/>
  <c r="B151" i="8"/>
  <c r="B152" i="8"/>
  <c r="B153" i="8"/>
  <c r="B154" i="8"/>
  <c r="B155" i="8"/>
  <c r="B156" i="8"/>
  <c r="B157" i="8"/>
  <c r="B158" i="8"/>
  <c r="B159" i="8"/>
  <c r="B160" i="8"/>
  <c r="B161" i="8"/>
  <c r="B162" i="8"/>
  <c r="B163" i="8"/>
  <c r="B164" i="8"/>
  <c r="B165" i="8"/>
  <c r="B166" i="8"/>
  <c r="B167" i="8"/>
  <c r="B168" i="8"/>
  <c r="B169" i="8"/>
  <c r="B170" i="8"/>
  <c r="B171" i="8"/>
  <c r="B172" i="8"/>
  <c r="B173" i="8"/>
  <c r="B174" i="8"/>
  <c r="B175" i="8"/>
  <c r="B176" i="8"/>
  <c r="B177" i="8"/>
  <c r="B178" i="8"/>
  <c r="B179" i="8"/>
  <c r="B180" i="8"/>
  <c r="B181" i="8"/>
  <c r="B182" i="8"/>
  <c r="B183" i="8"/>
  <c r="B184" i="8"/>
  <c r="B185" i="8"/>
  <c r="B186" i="8"/>
  <c r="B187" i="8"/>
  <c r="B188" i="8"/>
  <c r="B189" i="8"/>
  <c r="B190" i="8"/>
  <c r="B191" i="8"/>
  <c r="B192" i="8"/>
  <c r="B193" i="8"/>
  <c r="B194" i="8"/>
  <c r="B195" i="8"/>
  <c r="B196" i="8"/>
  <c r="B197" i="8"/>
  <c r="B198" i="8"/>
  <c r="B199" i="8"/>
  <c r="B200" i="8"/>
  <c r="B201" i="8"/>
  <c r="B202" i="8"/>
  <c r="B203" i="8"/>
  <c r="B204" i="8"/>
  <c r="B205" i="8"/>
  <c r="B206" i="8"/>
  <c r="B207" i="8"/>
  <c r="B208" i="8"/>
  <c r="B209" i="8"/>
  <c r="B210" i="8"/>
  <c r="B211" i="8"/>
  <c r="B212" i="8"/>
  <c r="B213" i="8"/>
  <c r="B214" i="8"/>
  <c r="B215" i="8"/>
  <c r="B216" i="8"/>
  <c r="B217" i="8"/>
  <c r="B218" i="8"/>
  <c r="B219" i="8"/>
  <c r="B220" i="8"/>
  <c r="B221" i="8"/>
  <c r="B222" i="8"/>
  <c r="B223" i="8"/>
  <c r="B224" i="8"/>
  <c r="B225" i="8"/>
  <c r="B226" i="8"/>
  <c r="B227" i="8"/>
  <c r="B228" i="8"/>
  <c r="B229" i="8"/>
  <c r="B230" i="8"/>
  <c r="B231" i="8"/>
  <c r="B232" i="8"/>
  <c r="B233" i="8"/>
  <c r="B234" i="8"/>
  <c r="B235" i="8"/>
  <c r="B236" i="8"/>
  <c r="B237" i="8"/>
  <c r="B238" i="8"/>
  <c r="B239" i="8"/>
  <c r="B240" i="8"/>
  <c r="B241" i="8"/>
  <c r="B242" i="8"/>
  <c r="B243" i="8"/>
  <c r="B244" i="8"/>
  <c r="B245" i="8"/>
  <c r="B246" i="8"/>
  <c r="B247" i="8"/>
  <c r="B248" i="8"/>
  <c r="B249" i="8"/>
  <c r="B250" i="8"/>
  <c r="B251" i="8"/>
  <c r="B252" i="8"/>
  <c r="B253" i="8"/>
  <c r="B254" i="8"/>
  <c r="B255" i="8"/>
  <c r="B256" i="8"/>
  <c r="B257" i="8"/>
  <c r="B258" i="8"/>
  <c r="B259" i="8"/>
  <c r="B260" i="8"/>
  <c r="B261" i="8"/>
  <c r="B262" i="8"/>
  <c r="B263" i="8"/>
  <c r="B264" i="8"/>
  <c r="B265" i="8"/>
  <c r="B266" i="8"/>
  <c r="B267" i="8"/>
  <c r="B268" i="8"/>
  <c r="B269" i="8"/>
  <c r="B270" i="8"/>
  <c r="B271" i="8"/>
  <c r="B272" i="8"/>
  <c r="B273" i="8"/>
  <c r="B274" i="8"/>
  <c r="B275" i="8"/>
  <c r="B276" i="8"/>
  <c r="B277" i="8"/>
  <c r="B278" i="8"/>
  <c r="B279" i="8"/>
  <c r="B280" i="8"/>
  <c r="B281" i="8"/>
  <c r="B282" i="8"/>
  <c r="B283" i="8"/>
  <c r="B284" i="8"/>
  <c r="B285" i="8"/>
  <c r="B286" i="8"/>
  <c r="B287" i="8"/>
  <c r="B288" i="8"/>
  <c r="B289" i="8"/>
  <c r="B290" i="8"/>
  <c r="B291" i="8"/>
  <c r="B292" i="8"/>
  <c r="B293" i="8"/>
  <c r="B294" i="8"/>
  <c r="B295" i="8"/>
  <c r="B296" i="8"/>
  <c r="B297" i="8"/>
  <c r="B298" i="8"/>
  <c r="B299" i="8"/>
  <c r="B300" i="8"/>
  <c r="B301" i="8"/>
  <c r="B302" i="8"/>
  <c r="B303" i="8"/>
  <c r="B304" i="8"/>
  <c r="B305" i="8"/>
  <c r="B306" i="8"/>
  <c r="B307" i="8"/>
  <c r="B308" i="8"/>
  <c r="B309" i="8"/>
  <c r="B310" i="8"/>
  <c r="B311" i="8"/>
  <c r="B312" i="8"/>
  <c r="B313" i="8"/>
  <c r="B314" i="8"/>
  <c r="B315" i="8"/>
  <c r="B316" i="8"/>
  <c r="B317" i="8"/>
  <c r="B318" i="8"/>
  <c r="B319" i="8"/>
  <c r="B320" i="8"/>
  <c r="B321" i="8"/>
  <c r="B322" i="8"/>
  <c r="B323" i="8"/>
  <c r="B324" i="8"/>
  <c r="B325" i="8"/>
  <c r="B326" i="8"/>
  <c r="B327" i="8"/>
  <c r="B328" i="8"/>
  <c r="B329" i="8"/>
  <c r="B330" i="8"/>
  <c r="B331" i="8"/>
  <c r="B332" i="8"/>
  <c r="B333" i="8"/>
  <c r="B334" i="8"/>
  <c r="B335" i="8"/>
  <c r="B336" i="8"/>
  <c r="B337" i="8"/>
  <c r="B338" i="8"/>
  <c r="B339" i="8"/>
  <c r="B340" i="8"/>
  <c r="B341" i="8"/>
  <c r="B342" i="8"/>
  <c r="B343" i="8"/>
  <c r="B344" i="8"/>
  <c r="B345" i="8"/>
  <c r="B346" i="8"/>
  <c r="B347" i="8"/>
  <c r="B348" i="8"/>
  <c r="B349" i="8"/>
  <c r="B350" i="8"/>
  <c r="B351" i="8"/>
  <c r="B352" i="8"/>
  <c r="B353" i="8"/>
  <c r="B354" i="8"/>
  <c r="B355" i="8"/>
  <c r="B356" i="8"/>
  <c r="B357" i="8"/>
  <c r="B358" i="8"/>
  <c r="B359" i="8"/>
  <c r="B360" i="8"/>
  <c r="B361" i="8"/>
  <c r="B362" i="8"/>
  <c r="B363" i="8"/>
  <c r="B364" i="8"/>
  <c r="B365" i="8"/>
  <c r="B366" i="8"/>
  <c r="B367" i="8"/>
  <c r="B368" i="8"/>
  <c r="B369" i="8"/>
  <c r="B370" i="8"/>
  <c r="B371" i="8"/>
  <c r="B372" i="8"/>
  <c r="B373" i="8"/>
  <c r="B374" i="8"/>
  <c r="B375" i="8"/>
  <c r="B376" i="8"/>
  <c r="B377" i="8"/>
  <c r="B378" i="8"/>
  <c r="B379" i="8"/>
  <c r="B380" i="8"/>
  <c r="B381" i="8"/>
  <c r="B382" i="8"/>
  <c r="B383" i="8"/>
  <c r="B384" i="8"/>
  <c r="B385" i="8"/>
  <c r="B386" i="8"/>
  <c r="B387" i="8"/>
  <c r="B389" i="8"/>
  <c r="B390" i="8"/>
  <c r="B388" i="8"/>
  <c r="B391" i="8"/>
  <c r="B392" i="8"/>
  <c r="B393" i="8"/>
  <c r="B394" i="8"/>
  <c r="B395" i="8"/>
  <c r="B396" i="8"/>
  <c r="B397" i="8"/>
  <c r="B398" i="8"/>
  <c r="B399" i="8"/>
  <c r="B400" i="8"/>
  <c r="B401" i="8"/>
  <c r="B402" i="8"/>
  <c r="B403" i="8"/>
  <c r="B404" i="8"/>
  <c r="B405" i="8"/>
  <c r="B406" i="8"/>
  <c r="B407" i="8"/>
  <c r="B408" i="8"/>
  <c r="B409" i="8"/>
  <c r="B414" i="8"/>
  <c r="B415" i="8"/>
  <c r="B416" i="8"/>
  <c r="B417" i="8"/>
  <c r="B418" i="8"/>
  <c r="B419" i="8"/>
  <c r="B420" i="8"/>
  <c r="B421" i="8"/>
  <c r="B422" i="8"/>
  <c r="B423" i="8"/>
  <c r="B424" i="8"/>
  <c r="B425" i="8"/>
  <c r="B426" i="8"/>
  <c r="B427" i="8"/>
  <c r="B428" i="8"/>
  <c r="B429" i="8"/>
  <c r="B430" i="8"/>
  <c r="B431" i="8"/>
  <c r="B432" i="8"/>
  <c r="B433" i="8"/>
  <c r="B434" i="8"/>
  <c r="B435" i="8"/>
  <c r="B436" i="8"/>
  <c r="B437" i="8"/>
  <c r="B438" i="8"/>
  <c r="B439" i="8"/>
  <c r="B3" i="8"/>
  <c r="A387" i="8"/>
  <c r="E5" i="3"/>
  <c r="E6" i="3"/>
  <c r="B3" i="9" s="1"/>
  <c r="E7" i="3"/>
  <c r="B4" i="9" s="1"/>
  <c r="E8" i="3"/>
  <c r="B5" i="9" s="1"/>
  <c r="AG115" i="2"/>
  <c r="AG159" i="2" s="1"/>
  <c r="AH109" i="2"/>
  <c r="AH153" i="2" s="1"/>
  <c r="AZ3" i="2"/>
  <c r="AZ4" i="2" s="1"/>
  <c r="A127" i="3"/>
  <c r="A126" i="3"/>
  <c r="A125" i="3"/>
  <c r="A124" i="3"/>
  <c r="A123" i="3"/>
  <c r="A122" i="3"/>
  <c r="A121" i="3"/>
  <c r="A120" i="3"/>
  <c r="A119" i="3"/>
  <c r="A118" i="3"/>
  <c r="A117" i="3"/>
  <c r="A116" i="3"/>
  <c r="A115" i="3"/>
  <c r="A114" i="3"/>
  <c r="A113" i="3"/>
  <c r="A112" i="3"/>
  <c r="A111" i="3"/>
  <c r="A110" i="3"/>
  <c r="A109" i="3"/>
  <c r="A108" i="3"/>
  <c r="A107" i="3"/>
  <c r="A106" i="3"/>
  <c r="A105" i="3"/>
  <c r="A104" i="3"/>
  <c r="A103" i="3"/>
  <c r="A102" i="3"/>
  <c r="A101" i="3"/>
  <c r="A100" i="3"/>
  <c r="A99" i="3"/>
  <c r="A98" i="3"/>
  <c r="A97" i="3"/>
  <c r="A96" i="3"/>
  <c r="A95" i="3"/>
  <c r="A94" i="3"/>
  <c r="A93" i="3"/>
  <c r="A92" i="3"/>
  <c r="A91" i="3"/>
  <c r="A90" i="3"/>
  <c r="A89" i="3"/>
  <c r="A88" i="3"/>
  <c r="A87" i="3"/>
  <c r="A86" i="3"/>
  <c r="A85" i="3"/>
  <c r="A84" i="3"/>
  <c r="A83" i="3"/>
  <c r="A82" i="3"/>
  <c r="A81" i="3"/>
  <c r="A80" i="3"/>
  <c r="A79" i="3"/>
  <c r="A78" i="3"/>
  <c r="A77" i="3"/>
  <c r="A76" i="3"/>
  <c r="A75" i="3"/>
  <c r="A74" i="3"/>
  <c r="A73" i="3"/>
  <c r="A72" i="3"/>
  <c r="A71" i="3"/>
  <c r="A70" i="3"/>
  <c r="A69" i="3"/>
  <c r="A68" i="3"/>
  <c r="A67" i="3"/>
  <c r="A66" i="3"/>
  <c r="A65" i="3"/>
  <c r="A64" i="3"/>
  <c r="A63" i="3"/>
  <c r="A62" i="3"/>
  <c r="A61" i="3"/>
  <c r="A60" i="3"/>
  <c r="A59" i="3"/>
  <c r="A58" i="3"/>
  <c r="A57" i="3"/>
  <c r="A56" i="3"/>
  <c r="A55" i="3"/>
  <c r="A54" i="3"/>
  <c r="A53" i="3"/>
  <c r="A52" i="3"/>
  <c r="A51" i="3"/>
  <c r="A50" i="3"/>
  <c r="A49" i="3"/>
  <c r="A48" i="3"/>
  <c r="A47" i="3"/>
  <c r="A46" i="3"/>
  <c r="A45" i="3"/>
  <c r="A44" i="3"/>
  <c r="A43" i="3"/>
  <c r="A42" i="3"/>
  <c r="A41" i="3"/>
  <c r="A40" i="3"/>
  <c r="A39" i="3"/>
  <c r="A38" i="3"/>
  <c r="A37" i="3"/>
  <c r="A36" i="3"/>
  <c r="A35" i="3"/>
  <c r="A34" i="3"/>
  <c r="A33" i="3"/>
  <c r="A32" i="3"/>
  <c r="A31" i="3"/>
  <c r="A30" i="3"/>
  <c r="A29" i="3"/>
  <c r="A28" i="3"/>
  <c r="A27" i="3"/>
  <c r="A26" i="3"/>
  <c r="A25" i="3"/>
  <c r="A24" i="3"/>
  <c r="A23" i="3"/>
  <c r="A22" i="3"/>
  <c r="A21" i="3"/>
  <c r="A20" i="3"/>
  <c r="A19" i="3"/>
  <c r="A18" i="3"/>
  <c r="A17" i="3"/>
  <c r="A16" i="3"/>
  <c r="A15" i="3"/>
  <c r="A14" i="3"/>
  <c r="A13" i="3"/>
  <c r="A12" i="3"/>
  <c r="A11" i="3"/>
  <c r="A10" i="3"/>
  <c r="A9" i="3"/>
  <c r="A8" i="3"/>
  <c r="A7" i="3"/>
  <c r="A6" i="3"/>
  <c r="A5" i="3"/>
  <c r="A2" i="9" s="1"/>
  <c r="E127" i="3"/>
  <c r="B124" i="9" s="1"/>
  <c r="E126" i="3"/>
  <c r="B123" i="9" s="1"/>
  <c r="E125" i="3"/>
  <c r="B122" i="9" s="1"/>
  <c r="E124" i="3"/>
  <c r="B121" i="9" s="1"/>
  <c r="E123" i="3"/>
  <c r="B120" i="9" s="1"/>
  <c r="E122" i="3"/>
  <c r="B119" i="9" s="1"/>
  <c r="E121" i="3"/>
  <c r="B118" i="9" s="1"/>
  <c r="E120" i="3"/>
  <c r="B117" i="9" s="1"/>
  <c r="E119" i="3"/>
  <c r="B116" i="9" s="1"/>
  <c r="E118" i="3"/>
  <c r="B115" i="9" s="1"/>
  <c r="E117" i="3"/>
  <c r="B114" i="9" s="1"/>
  <c r="E116" i="3"/>
  <c r="B113" i="9" s="1"/>
  <c r="E115" i="3"/>
  <c r="B112" i="9" s="1"/>
  <c r="E114" i="3"/>
  <c r="B111" i="9" s="1"/>
  <c r="E113" i="3"/>
  <c r="B110" i="9" s="1"/>
  <c r="E112" i="3"/>
  <c r="B109" i="9" s="1"/>
  <c r="E111" i="3"/>
  <c r="B108" i="9" s="1"/>
  <c r="E110" i="3"/>
  <c r="B107" i="9" s="1"/>
  <c r="E109" i="3"/>
  <c r="B106" i="9" s="1"/>
  <c r="E108" i="3"/>
  <c r="B105" i="9" s="1"/>
  <c r="E107" i="3"/>
  <c r="B104" i="9" s="1"/>
  <c r="E106" i="3"/>
  <c r="B103" i="9" s="1"/>
  <c r="E105" i="3"/>
  <c r="B102" i="9" s="1"/>
  <c r="E104" i="3"/>
  <c r="B101" i="9" s="1"/>
  <c r="E103" i="3"/>
  <c r="B100" i="9" s="1"/>
  <c r="E102" i="3"/>
  <c r="B99" i="9" s="1"/>
  <c r="E101" i="3"/>
  <c r="B98" i="9" s="1"/>
  <c r="E100" i="3"/>
  <c r="B97" i="9" s="1"/>
  <c r="E99" i="3"/>
  <c r="B96" i="9" s="1"/>
  <c r="E98" i="3"/>
  <c r="B95" i="9" s="1"/>
  <c r="E97" i="3"/>
  <c r="B94" i="9" s="1"/>
  <c r="E96" i="3"/>
  <c r="B93" i="9" s="1"/>
  <c r="E95" i="3"/>
  <c r="B92" i="9" s="1"/>
  <c r="E94" i="3"/>
  <c r="B91" i="9" s="1"/>
  <c r="E93" i="3"/>
  <c r="B90" i="9" s="1"/>
  <c r="E92" i="3"/>
  <c r="B89" i="9" s="1"/>
  <c r="E91" i="3"/>
  <c r="B88" i="9" s="1"/>
  <c r="E90" i="3"/>
  <c r="B87" i="9" s="1"/>
  <c r="E89" i="3"/>
  <c r="B86" i="9" s="1"/>
  <c r="E88" i="3"/>
  <c r="B85" i="9" s="1"/>
  <c r="E87" i="3"/>
  <c r="B84" i="9" s="1"/>
  <c r="E86" i="3"/>
  <c r="B83" i="9" s="1"/>
  <c r="E85" i="3"/>
  <c r="B82" i="9" s="1"/>
  <c r="E84" i="3"/>
  <c r="B81" i="9" s="1"/>
  <c r="E83" i="3"/>
  <c r="B80" i="9" s="1"/>
  <c r="E82" i="3"/>
  <c r="B79" i="9" s="1"/>
  <c r="E81" i="3"/>
  <c r="B78" i="9" s="1"/>
  <c r="E80" i="3"/>
  <c r="B77" i="9" s="1"/>
  <c r="E79" i="3"/>
  <c r="B76" i="9" s="1"/>
  <c r="E78" i="3"/>
  <c r="B75" i="9" s="1"/>
  <c r="E77" i="3"/>
  <c r="B74" i="9" s="1"/>
  <c r="E76" i="3"/>
  <c r="B73" i="9" s="1"/>
  <c r="E75" i="3"/>
  <c r="B72" i="9" s="1"/>
  <c r="E74" i="3"/>
  <c r="B71" i="9" s="1"/>
  <c r="E73" i="3"/>
  <c r="B70" i="9" s="1"/>
  <c r="E72" i="3"/>
  <c r="B69" i="9" s="1"/>
  <c r="E71" i="3"/>
  <c r="B68" i="9" s="1"/>
  <c r="E70" i="3"/>
  <c r="B67" i="9" s="1"/>
  <c r="E69" i="3"/>
  <c r="B66" i="9" s="1"/>
  <c r="E68" i="3"/>
  <c r="B65" i="9" s="1"/>
  <c r="E67" i="3"/>
  <c r="B64" i="9" s="1"/>
  <c r="E66" i="3"/>
  <c r="B63" i="9" s="1"/>
  <c r="E65" i="3"/>
  <c r="B62" i="9" s="1"/>
  <c r="E64" i="3"/>
  <c r="B61" i="9" s="1"/>
  <c r="E63" i="3"/>
  <c r="B60" i="9" s="1"/>
  <c r="E62" i="3"/>
  <c r="B59" i="9" s="1"/>
  <c r="E61" i="3"/>
  <c r="B58" i="9" s="1"/>
  <c r="E60" i="3"/>
  <c r="B57" i="9" s="1"/>
  <c r="E59" i="3"/>
  <c r="B56" i="9" s="1"/>
  <c r="E58" i="3"/>
  <c r="B55" i="9" s="1"/>
  <c r="E57" i="3"/>
  <c r="B54" i="9" s="1"/>
  <c r="E56" i="3"/>
  <c r="B53" i="9" s="1"/>
  <c r="E55" i="3"/>
  <c r="B52" i="9" s="1"/>
  <c r="E54" i="3"/>
  <c r="B51" i="9" s="1"/>
  <c r="E53" i="3"/>
  <c r="B50" i="9" s="1"/>
  <c r="E52" i="3"/>
  <c r="B49" i="9" s="1"/>
  <c r="E51" i="3"/>
  <c r="B48" i="9" s="1"/>
  <c r="E50" i="3"/>
  <c r="B47" i="9" s="1"/>
  <c r="E49" i="3"/>
  <c r="B46" i="9" s="1"/>
  <c r="E48" i="3"/>
  <c r="B45" i="9" s="1"/>
  <c r="E47" i="3"/>
  <c r="B44" i="9" s="1"/>
  <c r="E46" i="3"/>
  <c r="B43" i="9" s="1"/>
  <c r="E45" i="3"/>
  <c r="B42" i="9" s="1"/>
  <c r="E44" i="3"/>
  <c r="B41" i="9" s="1"/>
  <c r="E43" i="3"/>
  <c r="B40" i="9" s="1"/>
  <c r="E42" i="3"/>
  <c r="B39" i="9" s="1"/>
  <c r="E41" i="3"/>
  <c r="B38" i="9" s="1"/>
  <c r="E40" i="3"/>
  <c r="B37" i="9" s="1"/>
  <c r="E39" i="3"/>
  <c r="B36" i="9" s="1"/>
  <c r="E38" i="3"/>
  <c r="B35" i="9" s="1"/>
  <c r="E37" i="3"/>
  <c r="B34" i="9" s="1"/>
  <c r="E36" i="3"/>
  <c r="B33" i="9" s="1"/>
  <c r="E35" i="3"/>
  <c r="B32" i="9" s="1"/>
  <c r="E34" i="3"/>
  <c r="B31" i="9" s="1"/>
  <c r="E33" i="3"/>
  <c r="B30" i="9" s="1"/>
  <c r="E32" i="3"/>
  <c r="B29" i="9" s="1"/>
  <c r="E31" i="3"/>
  <c r="B28" i="9" s="1"/>
  <c r="E30" i="3"/>
  <c r="B27" i="9" s="1"/>
  <c r="E29" i="3"/>
  <c r="B26" i="9" s="1"/>
  <c r="E28" i="3"/>
  <c r="B25" i="9" s="1"/>
  <c r="E27" i="3"/>
  <c r="B24" i="9" s="1"/>
  <c r="E26" i="3"/>
  <c r="B23" i="9" s="1"/>
  <c r="E25" i="3"/>
  <c r="B22" i="9" s="1"/>
  <c r="E24" i="3"/>
  <c r="B21" i="9" s="1"/>
  <c r="E23" i="3"/>
  <c r="B20" i="9" s="1"/>
  <c r="E22" i="3"/>
  <c r="B19" i="9" s="1"/>
  <c r="E21" i="3"/>
  <c r="B18" i="9" s="1"/>
  <c r="E20" i="3"/>
  <c r="B17" i="9" s="1"/>
  <c r="E19" i="3"/>
  <c r="B16" i="9" s="1"/>
  <c r="E18" i="3"/>
  <c r="B15" i="9" s="1"/>
  <c r="E17" i="3"/>
  <c r="B14" i="9" s="1"/>
  <c r="E16" i="3"/>
  <c r="B13" i="9" s="1"/>
  <c r="E15" i="3"/>
  <c r="B12" i="9" s="1"/>
  <c r="E14" i="3"/>
  <c r="B11" i="9" s="1"/>
  <c r="E13" i="3"/>
  <c r="B10" i="9" s="1"/>
  <c r="E12" i="3"/>
  <c r="B9" i="9" s="1"/>
  <c r="E11" i="3"/>
  <c r="B8" i="9" s="1"/>
  <c r="E10" i="3"/>
  <c r="B7" i="9" s="1"/>
  <c r="E9" i="3"/>
  <c r="B6" i="9" s="1"/>
  <c r="Y5" i="5"/>
  <c r="Y6" i="5"/>
  <c r="Y7" i="5"/>
  <c r="Y8" i="5"/>
  <c r="H116" i="2"/>
  <c r="H160" i="2" s="1"/>
  <c r="AN112" i="2"/>
  <c r="AN156" i="2" s="1"/>
  <c r="H112" i="2"/>
  <c r="H156" i="2" s="1"/>
  <c r="AP110" i="2"/>
  <c r="AP154" i="2" s="1"/>
  <c r="J113" i="2"/>
  <c r="J157" i="2" s="1"/>
  <c r="J5" i="3"/>
  <c r="J6" i="3"/>
  <c r="J7" i="3"/>
  <c r="M5" i="5"/>
  <c r="M6" i="5"/>
  <c r="M7" i="5"/>
  <c r="AB4" i="2"/>
  <c r="AB107" i="2" s="1"/>
  <c r="AB151" i="2" s="1"/>
  <c r="AB5" i="2"/>
  <c r="C3" i="8"/>
  <c r="A4" i="8"/>
  <c r="A5" i="8"/>
  <c r="C30" i="8"/>
  <c r="A31" i="8"/>
  <c r="C31" i="8"/>
  <c r="C132" i="8"/>
  <c r="A133" i="8"/>
  <c r="A134" i="8"/>
  <c r="C133" i="8"/>
  <c r="C182" i="8"/>
  <c r="C183" i="8"/>
  <c r="A184" i="8"/>
  <c r="A185" i="8"/>
  <c r="C191" i="8"/>
  <c r="A192" i="8"/>
  <c r="C192" i="8"/>
  <c r="C234" i="8"/>
  <c r="A235" i="8"/>
  <c r="C235" i="8"/>
  <c r="C285" i="8"/>
  <c r="A286" i="8"/>
  <c r="A287" i="8"/>
  <c r="C287" i="8"/>
  <c r="C292" i="8"/>
  <c r="A293" i="8"/>
  <c r="C293" i="8"/>
  <c r="C304" i="8"/>
  <c r="A305" i="8"/>
  <c r="C305" i="8"/>
  <c r="C309" i="8"/>
  <c r="A310" i="8"/>
  <c r="C310" i="8"/>
  <c r="C315" i="8"/>
  <c r="C316" i="8"/>
  <c r="A317" i="8"/>
  <c r="C317" i="8"/>
  <c r="C319" i="8"/>
  <c r="A320" i="8"/>
  <c r="A321" i="8"/>
  <c r="C328" i="8"/>
  <c r="A329" i="8"/>
  <c r="C329" i="8"/>
  <c r="A330" i="8"/>
  <c r="C332" i="8"/>
  <c r="C333" i="8"/>
  <c r="C334" i="8"/>
  <c r="C335" i="8"/>
  <c r="C336" i="8"/>
  <c r="A337" i="8"/>
  <c r="C337" i="8"/>
  <c r="C349" i="8"/>
  <c r="A350" i="8"/>
  <c r="C350" i="8"/>
  <c r="C354" i="8"/>
  <c r="A355" i="8"/>
  <c r="A356" i="8"/>
  <c r="C366" i="8"/>
  <c r="C367" i="8"/>
  <c r="A368" i="8"/>
  <c r="C368" i="8"/>
  <c r="C369" i="8"/>
  <c r="A370" i="8"/>
  <c r="C370" i="8"/>
  <c r="A371" i="8"/>
  <c r="C371" i="8"/>
  <c r="C372" i="8"/>
  <c r="A373" i="8"/>
  <c r="A374" i="8"/>
  <c r="AV17" i="2"/>
  <c r="E125" i="9"/>
  <c r="E126" i="9"/>
  <c r="E127" i="9"/>
  <c r="E128" i="9"/>
  <c r="E123" i="9"/>
  <c r="E122" i="9"/>
  <c r="E121" i="9"/>
  <c r="E120" i="9"/>
  <c r="E119" i="9"/>
  <c r="E118" i="9"/>
  <c r="E117" i="9"/>
  <c r="E116" i="9"/>
  <c r="E115" i="9"/>
  <c r="E114" i="9"/>
  <c r="E113" i="9"/>
  <c r="E112" i="9"/>
  <c r="E111" i="9"/>
  <c r="E110" i="9"/>
  <c r="E109" i="9"/>
  <c r="E108" i="9"/>
  <c r="E107" i="9"/>
  <c r="E106" i="9"/>
  <c r="E105" i="9"/>
  <c r="E104" i="9"/>
  <c r="E103" i="9"/>
  <c r="E102" i="9"/>
  <c r="E101" i="9"/>
  <c r="E100" i="9"/>
  <c r="E99" i="9"/>
  <c r="E98" i="9"/>
  <c r="E97" i="9"/>
  <c r="E96" i="9"/>
  <c r="E95" i="9"/>
  <c r="E94" i="9"/>
  <c r="E93" i="9"/>
  <c r="E92" i="9"/>
  <c r="E91" i="9"/>
  <c r="E90" i="9"/>
  <c r="E89" i="9"/>
  <c r="E88" i="9"/>
  <c r="E87" i="9"/>
  <c r="E86" i="9"/>
  <c r="E85" i="9"/>
  <c r="E84" i="9"/>
  <c r="E83" i="9"/>
  <c r="E82" i="9"/>
  <c r="E81" i="9"/>
  <c r="E80" i="9"/>
  <c r="E79" i="9"/>
  <c r="E78" i="9"/>
  <c r="E77" i="9"/>
  <c r="E76" i="9"/>
  <c r="E75" i="9"/>
  <c r="E74" i="9"/>
  <c r="E73" i="9"/>
  <c r="E72" i="9"/>
  <c r="E71" i="9"/>
  <c r="E70" i="9"/>
  <c r="E69" i="9"/>
  <c r="E68" i="9"/>
  <c r="E67" i="9"/>
  <c r="E66" i="9"/>
  <c r="E65" i="9"/>
  <c r="E64" i="9"/>
  <c r="E63" i="9"/>
  <c r="E62" i="9"/>
  <c r="E61" i="9"/>
  <c r="E60" i="9"/>
  <c r="E59" i="9"/>
  <c r="E58" i="9"/>
  <c r="E57" i="9"/>
  <c r="E56" i="9"/>
  <c r="E55" i="9"/>
  <c r="E54" i="9"/>
  <c r="E53" i="9"/>
  <c r="E52" i="9"/>
  <c r="E51" i="9"/>
  <c r="E50" i="9"/>
  <c r="E49" i="9"/>
  <c r="E48" i="9"/>
  <c r="E47" i="9"/>
  <c r="E46" i="9"/>
  <c r="E45" i="9"/>
  <c r="E44" i="9"/>
  <c r="E43" i="9"/>
  <c r="E42" i="9"/>
  <c r="E41" i="9"/>
  <c r="E40" i="9"/>
  <c r="E39" i="9"/>
  <c r="E38" i="9"/>
  <c r="E37" i="9"/>
  <c r="E36" i="9"/>
  <c r="E35" i="9"/>
  <c r="E34" i="9"/>
  <c r="E33" i="9"/>
  <c r="E32" i="9"/>
  <c r="E31" i="9"/>
  <c r="E30" i="9"/>
  <c r="E29" i="9"/>
  <c r="E28" i="9"/>
  <c r="E27" i="9"/>
  <c r="E26" i="9"/>
  <c r="E25" i="9"/>
  <c r="E24" i="9"/>
  <c r="E23" i="9"/>
  <c r="E22" i="9"/>
  <c r="E21" i="9"/>
  <c r="E20" i="9"/>
  <c r="E19" i="9"/>
  <c r="E18" i="9"/>
  <c r="E17" i="9"/>
  <c r="E16" i="9"/>
  <c r="E15" i="9"/>
  <c r="E14" i="9"/>
  <c r="E13" i="9"/>
  <c r="E12" i="9"/>
  <c r="E11" i="9"/>
  <c r="E10" i="9"/>
  <c r="E9" i="9"/>
  <c r="E8" i="9"/>
  <c r="E7" i="9"/>
  <c r="E6" i="9"/>
  <c r="E5" i="9"/>
  <c r="E4" i="9"/>
  <c r="E3" i="9"/>
  <c r="E2" i="9"/>
  <c r="E124" i="9"/>
  <c r="B1" i="9"/>
  <c r="A1" i="9"/>
  <c r="E3" i="8"/>
  <c r="E4" i="8"/>
  <c r="E5" i="8"/>
  <c r="E6" i="8"/>
  <c r="E7" i="8"/>
  <c r="E8" i="8"/>
  <c r="E9" i="8"/>
  <c r="E10" i="8"/>
  <c r="E11" i="8"/>
  <c r="E12" i="8"/>
  <c r="E13" i="8"/>
  <c r="E14" i="8"/>
  <c r="E15" i="8"/>
  <c r="E16" i="8"/>
  <c r="E17" i="8"/>
  <c r="E18" i="8"/>
  <c r="E19" i="8"/>
  <c r="E20" i="8"/>
  <c r="E21" i="8"/>
  <c r="E22" i="8"/>
  <c r="E23" i="8"/>
  <c r="E24" i="8"/>
  <c r="E25" i="8"/>
  <c r="E26" i="8"/>
  <c r="E27" i="8"/>
  <c r="E28" i="8"/>
  <c r="E29" i="8"/>
  <c r="E30" i="8"/>
  <c r="E31" i="8"/>
  <c r="E32" i="8"/>
  <c r="E33" i="8"/>
  <c r="E34" i="8"/>
  <c r="E35" i="8"/>
  <c r="E36" i="8"/>
  <c r="E37" i="8"/>
  <c r="E38" i="8"/>
  <c r="E39" i="8"/>
  <c r="E40" i="8"/>
  <c r="E41" i="8"/>
  <c r="E42" i="8"/>
  <c r="E43" i="8"/>
  <c r="E44" i="8"/>
  <c r="E45" i="8"/>
  <c r="E46" i="8"/>
  <c r="E47" i="8"/>
  <c r="E48" i="8"/>
  <c r="E49" i="8"/>
  <c r="E50" i="8"/>
  <c r="E51" i="8"/>
  <c r="E52" i="8"/>
  <c r="E53" i="8"/>
  <c r="E54" i="8"/>
  <c r="E55" i="8"/>
  <c r="E56" i="8"/>
  <c r="E57" i="8"/>
  <c r="E58" i="8"/>
  <c r="E59" i="8"/>
  <c r="E60" i="8"/>
  <c r="E61" i="8"/>
  <c r="E62" i="8"/>
  <c r="E63" i="8"/>
  <c r="E64" i="8"/>
  <c r="E65" i="8"/>
  <c r="E66" i="8"/>
  <c r="E67" i="8"/>
  <c r="E68" i="8"/>
  <c r="E69" i="8"/>
  <c r="E70" i="8"/>
  <c r="E71" i="8"/>
  <c r="E72" i="8"/>
  <c r="E73" i="8"/>
  <c r="E74" i="8"/>
  <c r="E75" i="8"/>
  <c r="E76" i="8"/>
  <c r="E77" i="8"/>
  <c r="E78" i="8"/>
  <c r="E79" i="8"/>
  <c r="E80" i="8"/>
  <c r="E81" i="8"/>
  <c r="E82" i="8"/>
  <c r="E83" i="8"/>
  <c r="E84" i="8"/>
  <c r="E85" i="8"/>
  <c r="E86" i="8"/>
  <c r="E87" i="8"/>
  <c r="E88" i="8"/>
  <c r="E89" i="8"/>
  <c r="E90" i="8"/>
  <c r="E91" i="8"/>
  <c r="E92" i="8"/>
  <c r="E93" i="8"/>
  <c r="E94" i="8"/>
  <c r="E95" i="8"/>
  <c r="E96" i="8"/>
  <c r="E97" i="8"/>
  <c r="E98" i="8"/>
  <c r="E99" i="8"/>
  <c r="E100" i="8"/>
  <c r="E101" i="8"/>
  <c r="E102" i="8"/>
  <c r="E103" i="8"/>
  <c r="E104" i="8"/>
  <c r="E105" i="8"/>
  <c r="E106" i="8"/>
  <c r="E107" i="8"/>
  <c r="AD115" i="2"/>
  <c r="AD159" i="2" s="1"/>
  <c r="N117" i="2"/>
  <c r="N161" i="2" s="1"/>
  <c r="AS14" i="2"/>
  <c r="A100" i="2"/>
  <c r="A125" i="2" s="1"/>
  <c r="AL14" i="2"/>
  <c r="AL117" i="2" s="1"/>
  <c r="AL161" i="2" s="1"/>
  <c r="AD14" i="2"/>
  <c r="AK14" i="2" s="1"/>
  <c r="AK117" i="2" s="1"/>
  <c r="AK161" i="2" s="1"/>
  <c r="AP14" i="2"/>
  <c r="AP117" i="2" s="1"/>
  <c r="AP161" i="2" s="1"/>
  <c r="AN14" i="2"/>
  <c r="AN117" i="2" s="1"/>
  <c r="AN161" i="2" s="1"/>
  <c r="AG14" i="2"/>
  <c r="AG117" i="2" s="1"/>
  <c r="AG161" i="2" s="1"/>
  <c r="AF14" i="2"/>
  <c r="AF117" i="2" s="1"/>
  <c r="AF161" i="2" s="1"/>
  <c r="F117" i="2"/>
  <c r="F161" i="2" s="1"/>
  <c r="BG5" i="5"/>
  <c r="AJ104" i="2"/>
  <c r="AJ148" i="2"/>
  <c r="B100" i="2"/>
  <c r="C100" i="2"/>
  <c r="D100" i="2"/>
  <c r="E100" i="2"/>
  <c r="F100" i="2"/>
  <c r="G100" i="2"/>
  <c r="H100" i="2"/>
  <c r="I100" i="2"/>
  <c r="J100" i="2"/>
  <c r="K100" i="2"/>
  <c r="L100" i="2"/>
  <c r="M100" i="2"/>
  <c r="N100" i="2"/>
  <c r="O100" i="2"/>
  <c r="P100" i="2"/>
  <c r="Q100" i="2"/>
  <c r="R100" i="2"/>
  <c r="S100" i="2"/>
  <c r="T100" i="2"/>
  <c r="U100" i="2"/>
  <c r="V100" i="2"/>
  <c r="W100" i="2"/>
  <c r="X100" i="2"/>
  <c r="Y100" i="2"/>
  <c r="Z100" i="2"/>
  <c r="AA100" i="2"/>
  <c r="AB100" i="2"/>
  <c r="AC100" i="2"/>
  <c r="AD100" i="2"/>
  <c r="AE100" i="2"/>
  <c r="AF100" i="2"/>
  <c r="AG100" i="2"/>
  <c r="AH100" i="2"/>
  <c r="AI100" i="2"/>
  <c r="AJ100" i="2"/>
  <c r="AK100" i="2"/>
  <c r="AL100" i="2"/>
  <c r="AM100" i="2"/>
  <c r="AN100" i="2"/>
  <c r="AO100" i="2"/>
  <c r="AP100" i="2"/>
  <c r="A101" i="2"/>
  <c r="B101" i="2"/>
  <c r="B145" i="2"/>
  <c r="C101" i="2"/>
  <c r="C145" i="2"/>
  <c r="D101" i="2"/>
  <c r="D145" i="2"/>
  <c r="E101" i="2"/>
  <c r="E145" i="2"/>
  <c r="F101" i="2"/>
  <c r="F145" i="2"/>
  <c r="G101" i="2"/>
  <c r="G145" i="2"/>
  <c r="H101" i="2"/>
  <c r="H145" i="2"/>
  <c r="I101" i="2"/>
  <c r="J101" i="2"/>
  <c r="J145" i="2"/>
  <c r="K101" i="2"/>
  <c r="K145" i="2"/>
  <c r="L101" i="2"/>
  <c r="L145" i="2"/>
  <c r="M101" i="2"/>
  <c r="M145" i="2"/>
  <c r="N101" i="2"/>
  <c r="N145" i="2"/>
  <c r="O101" i="2"/>
  <c r="O145" i="2"/>
  <c r="P101" i="2"/>
  <c r="P145" i="2"/>
  <c r="Q101" i="2"/>
  <c r="Q145" i="2"/>
  <c r="R101" i="2"/>
  <c r="R145" i="2"/>
  <c r="S101" i="2"/>
  <c r="S145" i="2"/>
  <c r="T101" i="2"/>
  <c r="T145" i="2"/>
  <c r="U101" i="2"/>
  <c r="U145" i="2"/>
  <c r="V101" i="2"/>
  <c r="V145" i="2"/>
  <c r="W101" i="2"/>
  <c r="W145" i="2"/>
  <c r="X101" i="2"/>
  <c r="X145" i="2"/>
  <c r="Y101" i="2"/>
  <c r="Z101" i="2"/>
  <c r="Z145" i="2"/>
  <c r="AA101" i="2"/>
  <c r="AA145" i="2"/>
  <c r="AB101" i="2"/>
  <c r="AB145" i="2"/>
  <c r="AC101" i="2"/>
  <c r="AC145" i="2"/>
  <c r="AD101" i="2"/>
  <c r="AD145" i="2"/>
  <c r="AE101" i="2"/>
  <c r="AE145" i="2"/>
  <c r="AF101" i="2"/>
  <c r="AF145" i="2"/>
  <c r="AG101" i="2"/>
  <c r="AG145" i="2"/>
  <c r="AH101" i="2"/>
  <c r="AH145" i="2"/>
  <c r="AI101" i="2"/>
  <c r="AI145" i="2"/>
  <c r="AJ101" i="2"/>
  <c r="AJ145" i="2"/>
  <c r="AK101" i="2"/>
  <c r="AK145" i="2"/>
  <c r="AL101" i="2"/>
  <c r="AL145" i="2"/>
  <c r="AM101" i="2"/>
  <c r="AM145" i="2"/>
  <c r="AN101" i="2"/>
  <c r="AN145" i="2"/>
  <c r="AO101" i="2"/>
  <c r="AO145" i="2"/>
  <c r="AP101" i="2"/>
  <c r="AP145" i="2"/>
  <c r="B102" i="2"/>
  <c r="B146" i="2"/>
  <c r="C102" i="2"/>
  <c r="C146" i="2"/>
  <c r="D102" i="2"/>
  <c r="D146" i="2"/>
  <c r="E102" i="2"/>
  <c r="E146" i="2"/>
  <c r="F102" i="2"/>
  <c r="F146" i="2"/>
  <c r="G102" i="2"/>
  <c r="G146" i="2"/>
  <c r="H102" i="2"/>
  <c r="J102" i="2"/>
  <c r="J146" i="2"/>
  <c r="O102" i="2"/>
  <c r="O146" i="2"/>
  <c r="Q102" i="2"/>
  <c r="Q146" i="2"/>
  <c r="R102" i="2"/>
  <c r="R146" i="2"/>
  <c r="S102" i="2"/>
  <c r="S146" i="2"/>
  <c r="T102" i="2"/>
  <c r="T146" i="2"/>
  <c r="U102" i="2"/>
  <c r="U146" i="2"/>
  <c r="V102" i="2"/>
  <c r="W102" i="2"/>
  <c r="W146" i="2"/>
  <c r="X102" i="2"/>
  <c r="X146" i="2"/>
  <c r="Y102" i="2"/>
  <c r="Y146" i="2"/>
  <c r="Z102" i="2"/>
  <c r="Z146" i="2"/>
  <c r="AA102" i="2"/>
  <c r="AA146" i="2"/>
  <c r="AC102" i="2"/>
  <c r="AC146" i="2"/>
  <c r="AD102" i="2"/>
  <c r="AD146" i="2"/>
  <c r="AE102" i="2"/>
  <c r="AE146" i="2"/>
  <c r="AF102" i="2"/>
  <c r="AF146" i="2"/>
  <c r="AG102" i="2"/>
  <c r="AG146" i="2"/>
  <c r="AH102" i="2"/>
  <c r="AH146" i="2"/>
  <c r="AI102" i="2"/>
  <c r="AI146" i="2"/>
  <c r="AJ102" i="2"/>
  <c r="AJ146" i="2"/>
  <c r="AN102" i="2"/>
  <c r="AN146" i="2"/>
  <c r="AO102" i="2"/>
  <c r="AO146" i="2"/>
  <c r="B103" i="2"/>
  <c r="C103" i="2"/>
  <c r="C147" i="2"/>
  <c r="D103" i="2"/>
  <c r="D147" i="2"/>
  <c r="E103" i="2"/>
  <c r="E147" i="2"/>
  <c r="F103" i="2"/>
  <c r="F147" i="2"/>
  <c r="G103" i="2"/>
  <c r="G147" i="2"/>
  <c r="H103" i="2"/>
  <c r="H147" i="2"/>
  <c r="J103" i="2"/>
  <c r="J147" i="2"/>
  <c r="Q103" i="2"/>
  <c r="Q147" i="2"/>
  <c r="R103" i="2"/>
  <c r="R147" i="2"/>
  <c r="S103" i="2"/>
  <c r="S147" i="2"/>
  <c r="T103" i="2"/>
  <c r="T147" i="2"/>
  <c r="U103" i="2"/>
  <c r="U147" i="2"/>
  <c r="V103" i="2"/>
  <c r="V147" i="2"/>
  <c r="W103" i="2"/>
  <c r="W147" i="2"/>
  <c r="X103" i="2"/>
  <c r="X147" i="2"/>
  <c r="Y103" i="2"/>
  <c r="Y147" i="2"/>
  <c r="Z103" i="2"/>
  <c r="Z147" i="2"/>
  <c r="AA103" i="2"/>
  <c r="AA147" i="2"/>
  <c r="AC103" i="2"/>
  <c r="AC147" i="2"/>
  <c r="AD103" i="2"/>
  <c r="AD147" i="2"/>
  <c r="AE103" i="2"/>
  <c r="AE147" i="2"/>
  <c r="AF103" i="2"/>
  <c r="AF147" i="2"/>
  <c r="AG103" i="2"/>
  <c r="AG147" i="2"/>
  <c r="AH103" i="2"/>
  <c r="AH147" i="2"/>
  <c r="AI103" i="2"/>
  <c r="AI147" i="2"/>
  <c r="AJ103" i="2"/>
  <c r="AJ147" i="2"/>
  <c r="AN103" i="2"/>
  <c r="AN147" i="2"/>
  <c r="AO103" i="2"/>
  <c r="AO147" i="2"/>
  <c r="B104" i="2"/>
  <c r="B148" i="2"/>
  <c r="C104" i="2"/>
  <c r="C148" i="2"/>
  <c r="D104" i="2"/>
  <c r="D148" i="2"/>
  <c r="E104" i="2"/>
  <c r="E148" i="2"/>
  <c r="F104" i="2"/>
  <c r="F148" i="2"/>
  <c r="G104" i="2"/>
  <c r="G148" i="2"/>
  <c r="H104" i="2"/>
  <c r="H148" i="2"/>
  <c r="J104" i="2"/>
  <c r="J148" i="2"/>
  <c r="Q104" i="2"/>
  <c r="Q148" i="2"/>
  <c r="R104" i="2"/>
  <c r="R148" i="2"/>
  <c r="S104" i="2"/>
  <c r="S148" i="2"/>
  <c r="T104" i="2"/>
  <c r="T148" i="2"/>
  <c r="U104" i="2"/>
  <c r="U148" i="2"/>
  <c r="V104" i="2"/>
  <c r="V148" i="2"/>
  <c r="W104" i="2"/>
  <c r="W148" i="2"/>
  <c r="X104" i="2"/>
  <c r="X148" i="2"/>
  <c r="Y104" i="2"/>
  <c r="Y148" i="2"/>
  <c r="Z104" i="2"/>
  <c r="Z148" i="2"/>
  <c r="AA104" i="2"/>
  <c r="AA148" i="2"/>
  <c r="AE104" i="2"/>
  <c r="AF104" i="2"/>
  <c r="AF148" i="2"/>
  <c r="AG104" i="2"/>
  <c r="AG148" i="2"/>
  <c r="AH104" i="2"/>
  <c r="AH148" i="2"/>
  <c r="AI104" i="2"/>
  <c r="AI148" i="2"/>
  <c r="AN104" i="2"/>
  <c r="AN148" i="2"/>
  <c r="AO104" i="2"/>
  <c r="AO148" i="2"/>
  <c r="B105" i="2"/>
  <c r="B149" i="2"/>
  <c r="C105" i="2"/>
  <c r="D105" i="2"/>
  <c r="D149" i="2"/>
  <c r="E105" i="2"/>
  <c r="E149" i="2"/>
  <c r="F105" i="2"/>
  <c r="F149" i="2"/>
  <c r="J105" i="2"/>
  <c r="J149" i="2"/>
  <c r="Q105" i="2"/>
  <c r="Q149" i="2"/>
  <c r="R105" i="2"/>
  <c r="R149" i="2"/>
  <c r="S105" i="2"/>
  <c r="S149" i="2"/>
  <c r="T105" i="2"/>
  <c r="T149" i="2"/>
  <c r="U105" i="2"/>
  <c r="U149" i="2"/>
  <c r="V105" i="2"/>
  <c r="V149" i="2"/>
  <c r="W105" i="2"/>
  <c r="W149" i="2"/>
  <c r="X105" i="2"/>
  <c r="X149" i="2"/>
  <c r="Y105" i="2"/>
  <c r="Y149" i="2"/>
  <c r="Z105" i="2"/>
  <c r="Z149" i="2"/>
  <c r="AA105" i="2"/>
  <c r="AA149" i="2"/>
  <c r="AE105" i="2"/>
  <c r="AE149" i="2"/>
  <c r="AF105" i="2"/>
  <c r="AF149" i="2"/>
  <c r="AG105" i="2"/>
  <c r="AG149" i="2"/>
  <c r="AH105" i="2"/>
  <c r="AH149" i="2"/>
  <c r="AI105" i="2"/>
  <c r="AI149" i="2"/>
  <c r="AN105" i="2"/>
  <c r="AN149" i="2"/>
  <c r="AO105" i="2"/>
  <c r="AO149" i="2"/>
  <c r="B106" i="2"/>
  <c r="B150" i="2" s="1"/>
  <c r="C106" i="2"/>
  <c r="C150" i="2" s="1"/>
  <c r="D106" i="2"/>
  <c r="D150" i="2" s="1"/>
  <c r="E106" i="2"/>
  <c r="E150" i="2" s="1"/>
  <c r="Q106" i="2"/>
  <c r="Q150" i="2" s="1"/>
  <c r="R106" i="2"/>
  <c r="R150" i="2" s="1"/>
  <c r="S106" i="2"/>
  <c r="S150" i="2" s="1"/>
  <c r="T106" i="2"/>
  <c r="T150" i="2" s="1"/>
  <c r="U106" i="2"/>
  <c r="U150" i="2" s="1"/>
  <c r="V106" i="2"/>
  <c r="V150" i="2" s="1"/>
  <c r="W106" i="2"/>
  <c r="W150" i="2" s="1"/>
  <c r="X106" i="2"/>
  <c r="X150" i="2" s="1"/>
  <c r="Y106" i="2"/>
  <c r="Y150" i="2" s="1"/>
  <c r="Z106" i="2"/>
  <c r="Z150" i="2" s="1"/>
  <c r="AA106" i="2"/>
  <c r="AA150" i="2" s="1"/>
  <c r="AI106" i="2"/>
  <c r="AI150" i="2" s="1"/>
  <c r="AO106" i="2"/>
  <c r="AO150" i="2" s="1"/>
  <c r="C107" i="2"/>
  <c r="C151" i="2" s="1"/>
  <c r="D107" i="2"/>
  <c r="D151" i="2" s="1"/>
  <c r="Q107" i="2"/>
  <c r="Q151" i="2" s="1"/>
  <c r="R107" i="2"/>
  <c r="R151" i="2" s="1"/>
  <c r="S107" i="2"/>
  <c r="S151" i="2" s="1"/>
  <c r="T107" i="2"/>
  <c r="T151" i="2" s="1"/>
  <c r="U107" i="2"/>
  <c r="U151" i="2" s="1"/>
  <c r="V107" i="2"/>
  <c r="V151" i="2" s="1"/>
  <c r="W107" i="2"/>
  <c r="W151" i="2" s="1"/>
  <c r="X107" i="2"/>
  <c r="X151" i="2" s="1"/>
  <c r="Y107" i="2"/>
  <c r="Y151" i="2" s="1"/>
  <c r="Z107" i="2"/>
  <c r="Z151" i="2" s="1"/>
  <c r="AA107" i="2"/>
  <c r="AA151" i="2" s="1"/>
  <c r="AI107" i="2"/>
  <c r="AI151" i="2" s="1"/>
  <c r="AO107" i="2"/>
  <c r="AO151" i="2" s="1"/>
  <c r="B108" i="2"/>
  <c r="B152" i="2" s="1"/>
  <c r="C108" i="2"/>
  <c r="C152" i="2" s="1"/>
  <c r="D108" i="2"/>
  <c r="D152" i="2" s="1"/>
  <c r="Q108" i="2"/>
  <c r="Q152" i="2" s="1"/>
  <c r="R108" i="2"/>
  <c r="R152" i="2" s="1"/>
  <c r="S108" i="2"/>
  <c r="S152" i="2" s="1"/>
  <c r="T108" i="2"/>
  <c r="T152" i="2" s="1"/>
  <c r="U108" i="2"/>
  <c r="U152" i="2" s="1"/>
  <c r="V108" i="2"/>
  <c r="V152" i="2" s="1"/>
  <c r="W108" i="2"/>
  <c r="W152" i="2" s="1"/>
  <c r="X108" i="2"/>
  <c r="X152" i="2" s="1"/>
  <c r="Y108" i="2"/>
  <c r="Y152" i="2" s="1"/>
  <c r="Z108" i="2"/>
  <c r="Z152" i="2" s="1"/>
  <c r="AA108" i="2"/>
  <c r="AA152" i="2" s="1"/>
  <c r="AI108" i="2"/>
  <c r="AI152" i="2" s="1"/>
  <c r="AO108" i="2"/>
  <c r="AO152" i="2" s="1"/>
  <c r="B109" i="2"/>
  <c r="B153" i="2" s="1"/>
  <c r="C109" i="2"/>
  <c r="C153" i="2" s="1"/>
  <c r="D109" i="2"/>
  <c r="D153" i="2" s="1"/>
  <c r="Q109" i="2"/>
  <c r="Q153" i="2" s="1"/>
  <c r="R109" i="2"/>
  <c r="R153" i="2" s="1"/>
  <c r="S109" i="2"/>
  <c r="S153" i="2" s="1"/>
  <c r="T109" i="2"/>
  <c r="T153" i="2" s="1"/>
  <c r="U109" i="2"/>
  <c r="U153" i="2" s="1"/>
  <c r="V109" i="2"/>
  <c r="V153" i="2" s="1"/>
  <c r="W109" i="2"/>
  <c r="W153" i="2" s="1"/>
  <c r="X109" i="2"/>
  <c r="X153" i="2" s="1"/>
  <c r="Y109" i="2"/>
  <c r="Y153" i="2" s="1"/>
  <c r="Z109" i="2"/>
  <c r="Z153" i="2" s="1"/>
  <c r="AA109" i="2"/>
  <c r="AA153" i="2" s="1"/>
  <c r="AI109" i="2"/>
  <c r="AI153" i="2" s="1"/>
  <c r="AO109" i="2"/>
  <c r="AO153" i="2" s="1"/>
  <c r="B110" i="2"/>
  <c r="B154" i="2" s="1"/>
  <c r="C110" i="2"/>
  <c r="C154" i="2" s="1"/>
  <c r="D110" i="2"/>
  <c r="D154" i="2" s="1"/>
  <c r="Q110" i="2"/>
  <c r="Q154" i="2" s="1"/>
  <c r="R110" i="2"/>
  <c r="R154" i="2" s="1"/>
  <c r="S110" i="2"/>
  <c r="S154" i="2" s="1"/>
  <c r="T110" i="2"/>
  <c r="T154" i="2" s="1"/>
  <c r="U110" i="2"/>
  <c r="U154" i="2" s="1"/>
  <c r="V110" i="2"/>
  <c r="V154" i="2" s="1"/>
  <c r="W110" i="2"/>
  <c r="W154" i="2" s="1"/>
  <c r="X110" i="2"/>
  <c r="X154" i="2" s="1"/>
  <c r="Y110" i="2"/>
  <c r="Y154" i="2" s="1"/>
  <c r="Z110" i="2"/>
  <c r="Z154" i="2" s="1"/>
  <c r="AA110" i="2"/>
  <c r="AA154" i="2" s="1"/>
  <c r="AI110" i="2"/>
  <c r="AI154" i="2" s="1"/>
  <c r="AO110" i="2"/>
  <c r="AO154" i="2" s="1"/>
  <c r="B111" i="2"/>
  <c r="B155" i="2" s="1"/>
  <c r="C111" i="2"/>
  <c r="C155" i="2" s="1"/>
  <c r="Q111" i="2"/>
  <c r="Q155" i="2" s="1"/>
  <c r="R111" i="2"/>
  <c r="R155" i="2" s="1"/>
  <c r="S111" i="2"/>
  <c r="S155" i="2" s="1"/>
  <c r="T111" i="2"/>
  <c r="T155" i="2" s="1"/>
  <c r="U111" i="2"/>
  <c r="U155" i="2" s="1"/>
  <c r="V111" i="2"/>
  <c r="V155" i="2" s="1"/>
  <c r="W111" i="2"/>
  <c r="W155" i="2" s="1"/>
  <c r="X111" i="2"/>
  <c r="X155" i="2" s="1"/>
  <c r="Y111" i="2"/>
  <c r="Y155" i="2" s="1"/>
  <c r="Z111" i="2"/>
  <c r="Z155" i="2" s="1"/>
  <c r="AA111" i="2"/>
  <c r="AA155" i="2" s="1"/>
  <c r="AI111" i="2"/>
  <c r="AI155" i="2" s="1"/>
  <c r="AO111" i="2"/>
  <c r="AO155" i="2" s="1"/>
  <c r="B112" i="2"/>
  <c r="B156" i="2" s="1"/>
  <c r="C112" i="2"/>
  <c r="C156" i="2" s="1"/>
  <c r="Q112" i="2"/>
  <c r="Q156" i="2" s="1"/>
  <c r="R112" i="2"/>
  <c r="R156" i="2" s="1"/>
  <c r="S112" i="2"/>
  <c r="S156" i="2" s="1"/>
  <c r="T112" i="2"/>
  <c r="T156" i="2" s="1"/>
  <c r="U112" i="2"/>
  <c r="U156" i="2" s="1"/>
  <c r="V112" i="2"/>
  <c r="V156" i="2" s="1"/>
  <c r="W112" i="2"/>
  <c r="W156" i="2" s="1"/>
  <c r="X112" i="2"/>
  <c r="X156" i="2" s="1"/>
  <c r="Y112" i="2"/>
  <c r="Y156" i="2" s="1"/>
  <c r="Z112" i="2"/>
  <c r="Z156" i="2" s="1"/>
  <c r="AA112" i="2"/>
  <c r="AA156" i="2" s="1"/>
  <c r="AI112" i="2"/>
  <c r="AI156" i="2" s="1"/>
  <c r="AO112" i="2"/>
  <c r="AO156" i="2" s="1"/>
  <c r="B113" i="2"/>
  <c r="B157" i="2" s="1"/>
  <c r="C113" i="2"/>
  <c r="C157" i="2" s="1"/>
  <c r="Q113" i="2"/>
  <c r="Q157" i="2" s="1"/>
  <c r="R113" i="2"/>
  <c r="R157" i="2" s="1"/>
  <c r="S113" i="2"/>
  <c r="S157" i="2" s="1"/>
  <c r="T113" i="2"/>
  <c r="T157" i="2" s="1"/>
  <c r="U113" i="2"/>
  <c r="U157" i="2" s="1"/>
  <c r="V113" i="2"/>
  <c r="V157" i="2" s="1"/>
  <c r="W113" i="2"/>
  <c r="W157" i="2" s="1"/>
  <c r="X113" i="2"/>
  <c r="X157" i="2" s="1"/>
  <c r="Y113" i="2"/>
  <c r="Y157" i="2" s="1"/>
  <c r="Z113" i="2"/>
  <c r="Z157" i="2" s="1"/>
  <c r="AA113" i="2"/>
  <c r="AA157" i="2" s="1"/>
  <c r="AI113" i="2"/>
  <c r="AI157" i="2" s="1"/>
  <c r="AO113" i="2"/>
  <c r="AO157" i="2" s="1"/>
  <c r="B114" i="2"/>
  <c r="B158" i="2" s="1"/>
  <c r="C114" i="2"/>
  <c r="C158" i="2" s="1"/>
  <c r="Q114" i="2"/>
  <c r="Q158" i="2" s="1"/>
  <c r="R114" i="2"/>
  <c r="R158" i="2" s="1"/>
  <c r="S114" i="2"/>
  <c r="S158" i="2" s="1"/>
  <c r="T114" i="2"/>
  <c r="T158" i="2" s="1"/>
  <c r="U114" i="2"/>
  <c r="U158" i="2" s="1"/>
  <c r="V114" i="2"/>
  <c r="V158" i="2" s="1"/>
  <c r="W114" i="2"/>
  <c r="W158" i="2" s="1"/>
  <c r="X114" i="2"/>
  <c r="X158" i="2" s="1"/>
  <c r="Y114" i="2"/>
  <c r="Y158" i="2" s="1"/>
  <c r="Z114" i="2"/>
  <c r="Z158" i="2" s="1"/>
  <c r="AA114" i="2"/>
  <c r="AA158" i="2" s="1"/>
  <c r="AI114" i="2"/>
  <c r="AI158" i="2" s="1"/>
  <c r="AO114" i="2"/>
  <c r="AO158" i="2" s="1"/>
  <c r="B115" i="2"/>
  <c r="B159" i="2" s="1"/>
  <c r="C115" i="2"/>
  <c r="C159" i="2" s="1"/>
  <c r="Q115" i="2"/>
  <c r="Q159" i="2" s="1"/>
  <c r="R115" i="2"/>
  <c r="R159" i="2" s="1"/>
  <c r="S115" i="2"/>
  <c r="S159" i="2" s="1"/>
  <c r="T115" i="2"/>
  <c r="T159" i="2" s="1"/>
  <c r="U115" i="2"/>
  <c r="U159" i="2" s="1"/>
  <c r="V115" i="2"/>
  <c r="V159" i="2" s="1"/>
  <c r="W115" i="2"/>
  <c r="W159" i="2" s="1"/>
  <c r="X115" i="2"/>
  <c r="X159" i="2" s="1"/>
  <c r="Y115" i="2"/>
  <c r="Y159" i="2" s="1"/>
  <c r="Z115" i="2"/>
  <c r="Z159" i="2" s="1"/>
  <c r="AA115" i="2"/>
  <c r="AA159" i="2" s="1"/>
  <c r="AI115" i="2"/>
  <c r="AI159" i="2" s="1"/>
  <c r="AO115" i="2"/>
  <c r="AO159" i="2" s="1"/>
  <c r="B116" i="2"/>
  <c r="B160" i="2" s="1"/>
  <c r="C116" i="2"/>
  <c r="C160" i="2" s="1"/>
  <c r="Q116" i="2"/>
  <c r="Q160" i="2" s="1"/>
  <c r="R116" i="2"/>
  <c r="R160" i="2" s="1"/>
  <c r="S116" i="2"/>
  <c r="S160" i="2" s="1"/>
  <c r="T116" i="2"/>
  <c r="T160" i="2" s="1"/>
  <c r="U116" i="2"/>
  <c r="U160" i="2" s="1"/>
  <c r="V116" i="2"/>
  <c r="V160" i="2" s="1"/>
  <c r="W116" i="2"/>
  <c r="W160" i="2" s="1"/>
  <c r="X116" i="2"/>
  <c r="X160" i="2" s="1"/>
  <c r="Y116" i="2"/>
  <c r="Y160" i="2" s="1"/>
  <c r="Z116" i="2"/>
  <c r="Z160" i="2" s="1"/>
  <c r="AA116" i="2"/>
  <c r="AA160" i="2" s="1"/>
  <c r="AI116" i="2"/>
  <c r="AI160" i="2" s="1"/>
  <c r="AO116" i="2"/>
  <c r="AO160" i="2" s="1"/>
  <c r="B117" i="2"/>
  <c r="B161" i="2" s="1"/>
  <c r="C117" i="2"/>
  <c r="C161" i="2" s="1"/>
  <c r="Q117" i="2"/>
  <c r="Q161" i="2" s="1"/>
  <c r="R117" i="2"/>
  <c r="R161" i="2" s="1"/>
  <c r="S117" i="2"/>
  <c r="S161" i="2" s="1"/>
  <c r="T117" i="2"/>
  <c r="T161" i="2" s="1"/>
  <c r="U117" i="2"/>
  <c r="U161" i="2" s="1"/>
  <c r="V117" i="2"/>
  <c r="V161" i="2" s="1"/>
  <c r="W117" i="2"/>
  <c r="W161" i="2" s="1"/>
  <c r="X117" i="2"/>
  <c r="X161" i="2" s="1"/>
  <c r="Y117" i="2"/>
  <c r="Y161" i="2" s="1"/>
  <c r="Z117" i="2"/>
  <c r="Z161" i="2" s="1"/>
  <c r="AA117" i="2"/>
  <c r="AA161" i="2" s="1"/>
  <c r="AI117" i="2"/>
  <c r="AI161" i="2"/>
  <c r="AO117" i="2"/>
  <c r="AO161" i="2" s="1"/>
  <c r="B118" i="2"/>
  <c r="B162" i="2"/>
  <c r="C118" i="2"/>
  <c r="C162" i="2"/>
  <c r="D118" i="2"/>
  <c r="D162" i="2"/>
  <c r="Q118" i="2"/>
  <c r="Q162" i="2"/>
  <c r="R118" i="2"/>
  <c r="R162" i="2"/>
  <c r="S118" i="2"/>
  <c r="S162" i="2"/>
  <c r="T118" i="2"/>
  <c r="T162" i="2"/>
  <c r="U118" i="2"/>
  <c r="U162" i="2"/>
  <c r="V118" i="2"/>
  <c r="V162" i="2"/>
  <c r="W118" i="2"/>
  <c r="W162" i="2"/>
  <c r="X118" i="2"/>
  <c r="X162" i="2"/>
  <c r="Y118" i="2"/>
  <c r="Y162" i="2"/>
  <c r="Z118" i="2"/>
  <c r="Z162" i="2"/>
  <c r="AA118" i="2"/>
  <c r="AA162" i="2"/>
  <c r="AI118" i="2"/>
  <c r="AI162" i="2"/>
  <c r="AO118" i="2"/>
  <c r="AO162" i="2"/>
  <c r="B119" i="2"/>
  <c r="B163" i="2"/>
  <c r="C119" i="2"/>
  <c r="C163" i="2"/>
  <c r="D119" i="2"/>
  <c r="D163" i="2"/>
  <c r="Q119" i="2"/>
  <c r="Q163" i="2"/>
  <c r="R119" i="2"/>
  <c r="R163" i="2"/>
  <c r="S119" i="2"/>
  <c r="S163" i="2"/>
  <c r="T119" i="2"/>
  <c r="T163" i="2"/>
  <c r="U119" i="2"/>
  <c r="U163" i="2"/>
  <c r="V119" i="2"/>
  <c r="V163" i="2"/>
  <c r="W119" i="2"/>
  <c r="W163" i="2"/>
  <c r="X119" i="2"/>
  <c r="X163" i="2"/>
  <c r="Y119" i="2"/>
  <c r="Y163" i="2"/>
  <c r="Z119" i="2"/>
  <c r="Z163" i="2"/>
  <c r="AA119" i="2"/>
  <c r="AA163" i="2"/>
  <c r="AI119" i="2"/>
  <c r="AI163" i="2"/>
  <c r="AO119" i="2"/>
  <c r="AO163" i="2"/>
  <c r="B120" i="2"/>
  <c r="C120" i="2"/>
  <c r="D120" i="2"/>
  <c r="Q120" i="2"/>
  <c r="R120" i="2"/>
  <c r="S120" i="2"/>
  <c r="T120" i="2"/>
  <c r="U120" i="2"/>
  <c r="V120" i="2"/>
  <c r="W120" i="2"/>
  <c r="X120" i="2"/>
  <c r="Y120" i="2"/>
  <c r="Z120" i="2"/>
  <c r="AA120" i="2"/>
  <c r="AI120" i="2"/>
  <c r="AO120" i="2"/>
  <c r="I145" i="2"/>
  <c r="Y145" i="2"/>
  <c r="H146" i="2"/>
  <c r="V146" i="2"/>
  <c r="B147" i="2"/>
  <c r="AE148" i="2"/>
  <c r="C149" i="2"/>
  <c r="AC119" i="2"/>
  <c r="AC163" i="2"/>
  <c r="K108" i="2"/>
  <c r="K152" i="2" s="1"/>
  <c r="F106" i="2"/>
  <c r="F150" i="2" s="1"/>
  <c r="AC118" i="2"/>
  <c r="AC162" i="2"/>
  <c r="H105" i="2"/>
  <c r="H149" i="2"/>
  <c r="K102" i="2"/>
  <c r="K146" i="2"/>
  <c r="K113" i="2"/>
  <c r="K157" i="2" s="1"/>
  <c r="K105" i="2"/>
  <c r="K149" i="2"/>
  <c r="K107" i="2"/>
  <c r="K151" i="2" s="1"/>
  <c r="K120" i="2"/>
  <c r="AD119" i="2"/>
  <c r="AD163" i="2"/>
  <c r="K111" i="2"/>
  <c r="K155" i="2" s="1"/>
  <c r="K103" i="2"/>
  <c r="K147" i="2"/>
  <c r="K116" i="2"/>
  <c r="K160" i="2" s="1"/>
  <c r="AD120" i="2"/>
  <c r="K114" i="2"/>
  <c r="K158" i="2" s="1"/>
  <c r="K112" i="2"/>
  <c r="K156" i="2" s="1"/>
  <c r="K118" i="2"/>
  <c r="K162" i="2"/>
  <c r="K110" i="2"/>
  <c r="K154" i="2" s="1"/>
  <c r="AC104" i="2"/>
  <c r="AC148" i="2"/>
  <c r="AC105" i="2"/>
  <c r="AC149" i="2"/>
  <c r="K115" i="2"/>
  <c r="K159" i="2" s="1"/>
  <c r="K106" i="2"/>
  <c r="K150" i="2" s="1"/>
  <c r="AD118" i="2"/>
  <c r="AD162" i="2"/>
  <c r="K104" i="2"/>
  <c r="K148" i="2"/>
  <c r="K119" i="2"/>
  <c r="K163" i="2"/>
  <c r="K117" i="2"/>
  <c r="K161" i="2" s="1"/>
  <c r="K109" i="2"/>
  <c r="K153" i="2" s="1"/>
  <c r="AC120" i="2"/>
  <c r="AD104" i="2"/>
  <c r="AD148" i="2"/>
  <c r="AD105" i="2"/>
  <c r="AD149" i="2"/>
  <c r="AZ2" i="2"/>
  <c r="B5" i="3"/>
  <c r="C5" i="3"/>
  <c r="D5" i="3"/>
  <c r="F5" i="3"/>
  <c r="G5" i="3"/>
  <c r="H5" i="3"/>
  <c r="I5" i="3"/>
  <c r="K5" i="3"/>
  <c r="L5" i="3"/>
  <c r="M5" i="3"/>
  <c r="N5" i="3"/>
  <c r="O5" i="3"/>
  <c r="P5" i="3"/>
  <c r="Q5" i="3"/>
  <c r="R5" i="3"/>
  <c r="S5" i="3"/>
  <c r="T5" i="3"/>
  <c r="U5" i="3"/>
  <c r="V5" i="3"/>
  <c r="W5" i="3"/>
  <c r="X5" i="3"/>
  <c r="Y5" i="3"/>
  <c r="Z5" i="3"/>
  <c r="AA5" i="3"/>
  <c r="AB5" i="3"/>
  <c r="AC5" i="3"/>
  <c r="AD5" i="3"/>
  <c r="AE5" i="3"/>
  <c r="B6" i="3"/>
  <c r="C6" i="3"/>
  <c r="D6" i="3"/>
  <c r="F6" i="3"/>
  <c r="G6" i="3"/>
  <c r="H6" i="3"/>
  <c r="I6" i="3"/>
  <c r="K6" i="3"/>
  <c r="L6" i="3"/>
  <c r="M6" i="3"/>
  <c r="N6" i="3"/>
  <c r="O6" i="3"/>
  <c r="P6" i="3"/>
  <c r="Q6" i="3"/>
  <c r="R6" i="3"/>
  <c r="S6" i="3"/>
  <c r="T6" i="3"/>
  <c r="U6" i="3"/>
  <c r="V6" i="3"/>
  <c r="W6" i="3"/>
  <c r="X6" i="3"/>
  <c r="Y6" i="3"/>
  <c r="Z6" i="3"/>
  <c r="AA6" i="3"/>
  <c r="AB6" i="3"/>
  <c r="AC6" i="3"/>
  <c r="AD6" i="3"/>
  <c r="AE6" i="3"/>
  <c r="B7" i="3"/>
  <c r="C7" i="3"/>
  <c r="D7" i="3"/>
  <c r="F7" i="3"/>
  <c r="G7" i="3"/>
  <c r="H7" i="3"/>
  <c r="I7" i="3"/>
  <c r="K7" i="3"/>
  <c r="L7" i="3"/>
  <c r="M7" i="3"/>
  <c r="N7" i="3"/>
  <c r="O7" i="3"/>
  <c r="P7" i="3"/>
  <c r="Q7" i="3"/>
  <c r="R7" i="3"/>
  <c r="S7" i="3"/>
  <c r="T7" i="3"/>
  <c r="U7" i="3"/>
  <c r="V7" i="3"/>
  <c r="W7" i="3"/>
  <c r="X7" i="3"/>
  <c r="Y7" i="3"/>
  <c r="Z7" i="3"/>
  <c r="AA7" i="3"/>
  <c r="AB7" i="3"/>
  <c r="AC7" i="3"/>
  <c r="AD7" i="3"/>
  <c r="AE7" i="3"/>
  <c r="B8" i="3"/>
  <c r="C8" i="3"/>
  <c r="D8" i="3"/>
  <c r="F8" i="3"/>
  <c r="G8" i="3"/>
  <c r="H8" i="3"/>
  <c r="I8" i="3"/>
  <c r="J8" i="3"/>
  <c r="K8" i="3"/>
  <c r="L8" i="3"/>
  <c r="M8" i="3"/>
  <c r="N8" i="3"/>
  <c r="O8" i="3"/>
  <c r="P8" i="3"/>
  <c r="Q8" i="3"/>
  <c r="R8" i="3"/>
  <c r="S8" i="3"/>
  <c r="T8" i="3"/>
  <c r="U8" i="3"/>
  <c r="V8" i="3"/>
  <c r="W8" i="3"/>
  <c r="X8" i="3"/>
  <c r="Y8" i="3"/>
  <c r="Z8" i="3"/>
  <c r="AA8" i="3"/>
  <c r="AB8" i="3"/>
  <c r="AC8" i="3"/>
  <c r="AD8" i="3"/>
  <c r="AE8" i="3"/>
  <c r="B9" i="3"/>
  <c r="C9" i="3"/>
  <c r="D9" i="3"/>
  <c r="F9" i="3"/>
  <c r="G9" i="3"/>
  <c r="H9" i="3"/>
  <c r="I9" i="3"/>
  <c r="J9" i="3"/>
  <c r="K9" i="3"/>
  <c r="L9" i="3"/>
  <c r="M9" i="3"/>
  <c r="N9" i="3"/>
  <c r="O9" i="3"/>
  <c r="P9" i="3"/>
  <c r="Q9" i="3"/>
  <c r="R9" i="3"/>
  <c r="S9" i="3"/>
  <c r="T9" i="3"/>
  <c r="U9" i="3"/>
  <c r="V9" i="3"/>
  <c r="W9" i="3"/>
  <c r="X9" i="3"/>
  <c r="Y9" i="3"/>
  <c r="Z9" i="3"/>
  <c r="AA9" i="3"/>
  <c r="AB9" i="3"/>
  <c r="AC9" i="3"/>
  <c r="AD9" i="3"/>
  <c r="AE9" i="3"/>
  <c r="B10" i="3"/>
  <c r="C10" i="3"/>
  <c r="D10" i="3"/>
  <c r="F10" i="3"/>
  <c r="G10" i="3"/>
  <c r="H10" i="3"/>
  <c r="I10" i="3"/>
  <c r="J10" i="3"/>
  <c r="K10" i="3"/>
  <c r="L10" i="3"/>
  <c r="M10" i="3"/>
  <c r="N10" i="3"/>
  <c r="O10" i="3"/>
  <c r="P10" i="3"/>
  <c r="Q10" i="3"/>
  <c r="R10" i="3"/>
  <c r="S10" i="3"/>
  <c r="T10" i="3"/>
  <c r="U10" i="3"/>
  <c r="V10" i="3"/>
  <c r="W10" i="3"/>
  <c r="X10" i="3"/>
  <c r="Y10" i="3"/>
  <c r="Z10" i="3"/>
  <c r="AA10" i="3"/>
  <c r="AB10" i="3"/>
  <c r="AC10" i="3"/>
  <c r="AD10" i="3"/>
  <c r="AE10" i="3"/>
  <c r="B11" i="3"/>
  <c r="C11" i="3"/>
  <c r="D11" i="3"/>
  <c r="F11" i="3"/>
  <c r="G11" i="3"/>
  <c r="H11" i="3"/>
  <c r="I11" i="3"/>
  <c r="J11" i="3"/>
  <c r="K11" i="3"/>
  <c r="L11" i="3"/>
  <c r="M11" i="3"/>
  <c r="N11" i="3"/>
  <c r="O11" i="3"/>
  <c r="P11" i="3"/>
  <c r="Q11" i="3"/>
  <c r="R11" i="3"/>
  <c r="S11" i="3"/>
  <c r="T11" i="3"/>
  <c r="U11" i="3"/>
  <c r="V11" i="3"/>
  <c r="W11" i="3"/>
  <c r="X11" i="3"/>
  <c r="Y11" i="3"/>
  <c r="Z11" i="3"/>
  <c r="AA11" i="3"/>
  <c r="AB11" i="3"/>
  <c r="AC11" i="3"/>
  <c r="AD11" i="3"/>
  <c r="AE11" i="3"/>
  <c r="B12" i="3"/>
  <c r="C12" i="3"/>
  <c r="D12" i="3"/>
  <c r="F12" i="3"/>
  <c r="G12" i="3"/>
  <c r="H12" i="3"/>
  <c r="I12" i="3"/>
  <c r="J12" i="3"/>
  <c r="K12" i="3"/>
  <c r="L12" i="3"/>
  <c r="M12" i="3"/>
  <c r="N12" i="3"/>
  <c r="O12" i="3"/>
  <c r="P12" i="3"/>
  <c r="Q12" i="3"/>
  <c r="R12" i="3"/>
  <c r="S12" i="3"/>
  <c r="T12" i="3"/>
  <c r="U12" i="3"/>
  <c r="V12" i="3"/>
  <c r="W12" i="3"/>
  <c r="X12" i="3"/>
  <c r="Y12" i="3"/>
  <c r="Z12" i="3"/>
  <c r="AA12" i="3"/>
  <c r="AB12" i="3"/>
  <c r="AC12" i="3"/>
  <c r="AD12" i="3"/>
  <c r="AE12" i="3"/>
  <c r="B13" i="3"/>
  <c r="C13" i="3"/>
  <c r="D13" i="3"/>
  <c r="F13" i="3"/>
  <c r="G13" i="3"/>
  <c r="H13" i="3"/>
  <c r="I13" i="3"/>
  <c r="J13" i="3"/>
  <c r="K13" i="3"/>
  <c r="L13" i="3"/>
  <c r="M13" i="3"/>
  <c r="N13" i="3"/>
  <c r="O13" i="3"/>
  <c r="P13" i="3"/>
  <c r="Q13" i="3"/>
  <c r="R13" i="3"/>
  <c r="S13" i="3"/>
  <c r="T13" i="3"/>
  <c r="U13" i="3"/>
  <c r="V13" i="3"/>
  <c r="W13" i="3"/>
  <c r="X13" i="3"/>
  <c r="Y13" i="3"/>
  <c r="Z13" i="3"/>
  <c r="AA13" i="3"/>
  <c r="AB13" i="3"/>
  <c r="AC13" i="3"/>
  <c r="AD13" i="3"/>
  <c r="AE13" i="3"/>
  <c r="B14" i="3"/>
  <c r="C14" i="3"/>
  <c r="D14" i="3"/>
  <c r="F14" i="3"/>
  <c r="G14" i="3"/>
  <c r="H14" i="3"/>
  <c r="I14" i="3"/>
  <c r="J14" i="3"/>
  <c r="K14" i="3"/>
  <c r="L14" i="3"/>
  <c r="M14" i="3"/>
  <c r="N14" i="3"/>
  <c r="O14" i="3"/>
  <c r="P14" i="3"/>
  <c r="Q14" i="3"/>
  <c r="R14" i="3"/>
  <c r="S14" i="3"/>
  <c r="T14" i="3"/>
  <c r="U14" i="3"/>
  <c r="V14" i="3"/>
  <c r="W14" i="3"/>
  <c r="X14" i="3"/>
  <c r="Y14" i="3"/>
  <c r="Z14" i="3"/>
  <c r="AA14" i="3"/>
  <c r="AB14" i="3"/>
  <c r="AC14" i="3"/>
  <c r="AD14" i="3"/>
  <c r="AE14" i="3"/>
  <c r="B15" i="3"/>
  <c r="C15" i="3"/>
  <c r="D15" i="3"/>
  <c r="F15" i="3"/>
  <c r="G15" i="3"/>
  <c r="H15" i="3"/>
  <c r="I15" i="3"/>
  <c r="J15" i="3"/>
  <c r="K15" i="3"/>
  <c r="L15" i="3"/>
  <c r="M15" i="3"/>
  <c r="N15" i="3"/>
  <c r="O15" i="3"/>
  <c r="P15" i="3"/>
  <c r="Q15" i="3"/>
  <c r="R15" i="3"/>
  <c r="S15" i="3"/>
  <c r="T15" i="3"/>
  <c r="U15" i="3"/>
  <c r="V15" i="3"/>
  <c r="W15" i="3"/>
  <c r="X15" i="3"/>
  <c r="Y15" i="3"/>
  <c r="Z15" i="3"/>
  <c r="AA15" i="3"/>
  <c r="AB15" i="3"/>
  <c r="AC15" i="3"/>
  <c r="AD15" i="3"/>
  <c r="AE15" i="3"/>
  <c r="B16" i="3"/>
  <c r="C16" i="3"/>
  <c r="D16" i="3"/>
  <c r="F16" i="3"/>
  <c r="G16" i="3"/>
  <c r="H16" i="3"/>
  <c r="I16" i="3"/>
  <c r="J16" i="3"/>
  <c r="K16" i="3"/>
  <c r="L16" i="3"/>
  <c r="M16" i="3"/>
  <c r="N16" i="3"/>
  <c r="O16" i="3"/>
  <c r="P16" i="3"/>
  <c r="Q16" i="3"/>
  <c r="R16" i="3"/>
  <c r="S16" i="3"/>
  <c r="T16" i="3"/>
  <c r="U16" i="3"/>
  <c r="V16" i="3"/>
  <c r="W16" i="3"/>
  <c r="X16" i="3"/>
  <c r="Y16" i="3"/>
  <c r="Z16" i="3"/>
  <c r="AA16" i="3"/>
  <c r="AB16" i="3"/>
  <c r="AC16" i="3"/>
  <c r="AD16" i="3"/>
  <c r="AE16" i="3"/>
  <c r="B17" i="3"/>
  <c r="C17" i="3"/>
  <c r="D17" i="3"/>
  <c r="F17" i="3"/>
  <c r="G17" i="3"/>
  <c r="H17" i="3"/>
  <c r="I17" i="3"/>
  <c r="J17" i="3"/>
  <c r="K17" i="3"/>
  <c r="L17" i="3"/>
  <c r="M17" i="3"/>
  <c r="N17" i="3"/>
  <c r="O17" i="3"/>
  <c r="P17" i="3"/>
  <c r="Q17" i="3"/>
  <c r="R17" i="3"/>
  <c r="S17" i="3"/>
  <c r="T17" i="3"/>
  <c r="U17" i="3"/>
  <c r="V17" i="3"/>
  <c r="W17" i="3"/>
  <c r="X17" i="3"/>
  <c r="Y17" i="3"/>
  <c r="Z17" i="3"/>
  <c r="AA17" i="3"/>
  <c r="AB17" i="3"/>
  <c r="AC17" i="3"/>
  <c r="AD17" i="3"/>
  <c r="AE17" i="3"/>
  <c r="B18" i="3"/>
  <c r="C18" i="3"/>
  <c r="D18" i="3"/>
  <c r="F18" i="3"/>
  <c r="G18" i="3"/>
  <c r="H18" i="3"/>
  <c r="I18" i="3"/>
  <c r="J18" i="3"/>
  <c r="K18" i="3"/>
  <c r="L18" i="3"/>
  <c r="M18" i="3"/>
  <c r="N18" i="3"/>
  <c r="O18" i="3"/>
  <c r="P18" i="3"/>
  <c r="Q18" i="3"/>
  <c r="R18" i="3"/>
  <c r="S18" i="3"/>
  <c r="T18" i="3"/>
  <c r="U18" i="3"/>
  <c r="V18" i="3"/>
  <c r="W18" i="3"/>
  <c r="X18" i="3"/>
  <c r="Y18" i="3"/>
  <c r="Z18" i="3"/>
  <c r="AA18" i="3"/>
  <c r="AB18" i="3"/>
  <c r="AC18" i="3"/>
  <c r="AD18" i="3"/>
  <c r="AE18" i="3"/>
  <c r="B19" i="3"/>
  <c r="C19" i="3"/>
  <c r="D19" i="3"/>
  <c r="F19" i="3"/>
  <c r="G19" i="3"/>
  <c r="H19" i="3"/>
  <c r="I19" i="3"/>
  <c r="J19" i="3"/>
  <c r="K19" i="3"/>
  <c r="L19" i="3"/>
  <c r="M19" i="3"/>
  <c r="N19" i="3"/>
  <c r="O19" i="3"/>
  <c r="P19" i="3"/>
  <c r="Q19" i="3"/>
  <c r="R19" i="3"/>
  <c r="S19" i="3"/>
  <c r="T19" i="3"/>
  <c r="U19" i="3"/>
  <c r="V19" i="3"/>
  <c r="W19" i="3"/>
  <c r="X19" i="3"/>
  <c r="Y19" i="3"/>
  <c r="Z19" i="3"/>
  <c r="AA19" i="3"/>
  <c r="AB19" i="3"/>
  <c r="AC19" i="3"/>
  <c r="AD19" i="3"/>
  <c r="AE19" i="3"/>
  <c r="B20" i="3"/>
  <c r="C20" i="3"/>
  <c r="D20" i="3"/>
  <c r="F20" i="3"/>
  <c r="G20" i="3"/>
  <c r="H20" i="3"/>
  <c r="I20" i="3"/>
  <c r="J20" i="3"/>
  <c r="K20" i="3"/>
  <c r="L20" i="3"/>
  <c r="M20" i="3"/>
  <c r="N20" i="3"/>
  <c r="O20" i="3"/>
  <c r="P20" i="3"/>
  <c r="Q20" i="3"/>
  <c r="R20" i="3"/>
  <c r="S20" i="3"/>
  <c r="T20" i="3"/>
  <c r="U20" i="3"/>
  <c r="V20" i="3"/>
  <c r="W20" i="3"/>
  <c r="X20" i="3"/>
  <c r="Y20" i="3"/>
  <c r="Z20" i="3"/>
  <c r="AA20" i="3"/>
  <c r="AB20" i="3"/>
  <c r="AC20" i="3"/>
  <c r="AD20" i="3"/>
  <c r="AE20" i="3"/>
  <c r="B21" i="3"/>
  <c r="C21" i="3"/>
  <c r="D21" i="3"/>
  <c r="F21" i="3"/>
  <c r="G21" i="3"/>
  <c r="H21" i="3"/>
  <c r="I21" i="3"/>
  <c r="J21" i="3"/>
  <c r="K21" i="3"/>
  <c r="L21" i="3"/>
  <c r="M21" i="3"/>
  <c r="N21" i="3"/>
  <c r="O21" i="3"/>
  <c r="P21" i="3"/>
  <c r="Q21" i="3"/>
  <c r="R21" i="3"/>
  <c r="S21" i="3"/>
  <c r="T21" i="3"/>
  <c r="U21" i="3"/>
  <c r="V21" i="3"/>
  <c r="W21" i="3"/>
  <c r="X21" i="3"/>
  <c r="Y21" i="3"/>
  <c r="Z21" i="3"/>
  <c r="AA21" i="3"/>
  <c r="AB21" i="3"/>
  <c r="AC21" i="3"/>
  <c r="AD21" i="3"/>
  <c r="AE21" i="3"/>
  <c r="B22" i="3"/>
  <c r="C22" i="3"/>
  <c r="D22" i="3"/>
  <c r="F22" i="3"/>
  <c r="G22" i="3"/>
  <c r="H22" i="3"/>
  <c r="I22" i="3"/>
  <c r="J22" i="3"/>
  <c r="K22" i="3"/>
  <c r="L22" i="3"/>
  <c r="M22" i="3"/>
  <c r="N22" i="3"/>
  <c r="O22" i="3"/>
  <c r="P22" i="3"/>
  <c r="Q22" i="3"/>
  <c r="R22" i="3"/>
  <c r="S22" i="3"/>
  <c r="T22" i="3"/>
  <c r="U22" i="3"/>
  <c r="V22" i="3"/>
  <c r="W22" i="3"/>
  <c r="X22" i="3"/>
  <c r="Y22" i="3"/>
  <c r="Z22" i="3"/>
  <c r="AA22" i="3"/>
  <c r="AB22" i="3"/>
  <c r="AC22" i="3"/>
  <c r="AD22" i="3"/>
  <c r="AE22" i="3"/>
  <c r="B23" i="3"/>
  <c r="C23" i="3"/>
  <c r="D23" i="3"/>
  <c r="F23" i="3"/>
  <c r="G23" i="3"/>
  <c r="H23" i="3"/>
  <c r="I23" i="3"/>
  <c r="J23" i="3"/>
  <c r="K23" i="3"/>
  <c r="L23" i="3"/>
  <c r="M23" i="3"/>
  <c r="N23" i="3"/>
  <c r="O23" i="3"/>
  <c r="P23" i="3"/>
  <c r="Q23" i="3"/>
  <c r="R23" i="3"/>
  <c r="S23" i="3"/>
  <c r="T23" i="3"/>
  <c r="U23" i="3"/>
  <c r="V23" i="3"/>
  <c r="W23" i="3"/>
  <c r="X23" i="3"/>
  <c r="Y23" i="3"/>
  <c r="Z23" i="3"/>
  <c r="AA23" i="3"/>
  <c r="AB23" i="3"/>
  <c r="AC23" i="3"/>
  <c r="AD23" i="3"/>
  <c r="AE23" i="3"/>
  <c r="B24" i="3"/>
  <c r="C24" i="3"/>
  <c r="D24" i="3"/>
  <c r="F24" i="3"/>
  <c r="G24" i="3"/>
  <c r="H24" i="3"/>
  <c r="I24" i="3"/>
  <c r="J24" i="3"/>
  <c r="K24" i="3"/>
  <c r="L24" i="3"/>
  <c r="M24" i="3"/>
  <c r="N24" i="3"/>
  <c r="O24" i="3"/>
  <c r="P24" i="3"/>
  <c r="Q24" i="3"/>
  <c r="R24" i="3"/>
  <c r="S24" i="3"/>
  <c r="T24" i="3"/>
  <c r="U24" i="3"/>
  <c r="V24" i="3"/>
  <c r="W24" i="3"/>
  <c r="X24" i="3"/>
  <c r="Y24" i="3"/>
  <c r="Z24" i="3"/>
  <c r="AA24" i="3"/>
  <c r="AB24" i="3"/>
  <c r="AC24" i="3"/>
  <c r="AD24" i="3"/>
  <c r="AE24" i="3"/>
  <c r="B25" i="3"/>
  <c r="C25" i="3"/>
  <c r="D25" i="3"/>
  <c r="F25" i="3"/>
  <c r="G25" i="3"/>
  <c r="H25" i="3"/>
  <c r="I25" i="3"/>
  <c r="J25" i="3"/>
  <c r="K25" i="3"/>
  <c r="L25" i="3"/>
  <c r="M25" i="3"/>
  <c r="N25" i="3"/>
  <c r="O25" i="3"/>
  <c r="P25" i="3"/>
  <c r="Q25" i="3"/>
  <c r="R25" i="3"/>
  <c r="S25" i="3"/>
  <c r="T25" i="3"/>
  <c r="U25" i="3"/>
  <c r="V25" i="3"/>
  <c r="W25" i="3"/>
  <c r="X25" i="3"/>
  <c r="Y25" i="3"/>
  <c r="Z25" i="3"/>
  <c r="AA25" i="3"/>
  <c r="AB25" i="3"/>
  <c r="AC25" i="3"/>
  <c r="AD25" i="3"/>
  <c r="AE25" i="3"/>
  <c r="B26" i="3"/>
  <c r="C26" i="3"/>
  <c r="D26" i="3"/>
  <c r="F26" i="3"/>
  <c r="G26" i="3"/>
  <c r="H26" i="3"/>
  <c r="I26" i="3"/>
  <c r="J26" i="3"/>
  <c r="K26" i="3"/>
  <c r="L26" i="3"/>
  <c r="M26" i="3"/>
  <c r="N26" i="3"/>
  <c r="O26" i="3"/>
  <c r="P26" i="3"/>
  <c r="Q26" i="3"/>
  <c r="R26" i="3"/>
  <c r="S26" i="3"/>
  <c r="T26" i="3"/>
  <c r="U26" i="3"/>
  <c r="V26" i="3"/>
  <c r="W26" i="3"/>
  <c r="X26" i="3"/>
  <c r="Y26" i="3"/>
  <c r="Z26" i="3"/>
  <c r="AA26" i="3"/>
  <c r="AB26" i="3"/>
  <c r="AC26" i="3"/>
  <c r="AD26" i="3"/>
  <c r="AE26" i="3"/>
  <c r="B27" i="3"/>
  <c r="C27" i="3"/>
  <c r="D27" i="3"/>
  <c r="F27" i="3"/>
  <c r="G27" i="3"/>
  <c r="H27" i="3"/>
  <c r="I27" i="3"/>
  <c r="J27" i="3"/>
  <c r="K27" i="3"/>
  <c r="L27" i="3"/>
  <c r="M27" i="3"/>
  <c r="N27" i="3"/>
  <c r="O27" i="3"/>
  <c r="P27" i="3"/>
  <c r="Q27" i="3"/>
  <c r="R27" i="3"/>
  <c r="S27" i="3"/>
  <c r="T27" i="3"/>
  <c r="U27" i="3"/>
  <c r="V27" i="3"/>
  <c r="W27" i="3"/>
  <c r="X27" i="3"/>
  <c r="Y27" i="3"/>
  <c r="Z27" i="3"/>
  <c r="AA27" i="3"/>
  <c r="AB27" i="3"/>
  <c r="AC27" i="3"/>
  <c r="AD27" i="3"/>
  <c r="AE27" i="3"/>
  <c r="B28" i="3"/>
  <c r="C28" i="3"/>
  <c r="D28" i="3"/>
  <c r="F28" i="3"/>
  <c r="G28" i="3"/>
  <c r="H28" i="3"/>
  <c r="I28" i="3"/>
  <c r="J28" i="3"/>
  <c r="K28" i="3"/>
  <c r="L28" i="3"/>
  <c r="M28" i="3"/>
  <c r="N28" i="3"/>
  <c r="O28" i="3"/>
  <c r="P28" i="3"/>
  <c r="Q28" i="3"/>
  <c r="R28" i="3"/>
  <c r="S28" i="3"/>
  <c r="T28" i="3"/>
  <c r="U28" i="3"/>
  <c r="V28" i="3"/>
  <c r="W28" i="3"/>
  <c r="X28" i="3"/>
  <c r="Y28" i="3"/>
  <c r="Z28" i="3"/>
  <c r="AA28" i="3"/>
  <c r="AB28" i="3"/>
  <c r="AC28" i="3"/>
  <c r="AD28" i="3"/>
  <c r="AE28" i="3"/>
  <c r="B29" i="3"/>
  <c r="C29" i="3"/>
  <c r="D29" i="3"/>
  <c r="F29" i="3"/>
  <c r="G29" i="3"/>
  <c r="H29" i="3"/>
  <c r="I29" i="3"/>
  <c r="J29" i="3"/>
  <c r="K29" i="3"/>
  <c r="L29" i="3"/>
  <c r="M29" i="3"/>
  <c r="N29" i="3"/>
  <c r="O29" i="3"/>
  <c r="P29" i="3"/>
  <c r="Q29" i="3"/>
  <c r="R29" i="3"/>
  <c r="S29" i="3"/>
  <c r="T29" i="3"/>
  <c r="U29" i="3"/>
  <c r="V29" i="3"/>
  <c r="W29" i="3"/>
  <c r="X29" i="3"/>
  <c r="Y29" i="3"/>
  <c r="Z29" i="3"/>
  <c r="AA29" i="3"/>
  <c r="AB29" i="3"/>
  <c r="AC29" i="3"/>
  <c r="AD29" i="3"/>
  <c r="AE29" i="3"/>
  <c r="B30" i="3"/>
  <c r="C30" i="3"/>
  <c r="D30" i="3"/>
  <c r="F30" i="3"/>
  <c r="G30" i="3"/>
  <c r="H30" i="3"/>
  <c r="I30" i="3"/>
  <c r="J30" i="3"/>
  <c r="K30" i="3"/>
  <c r="L30" i="3"/>
  <c r="M30" i="3"/>
  <c r="N30" i="3"/>
  <c r="O30" i="3"/>
  <c r="P30" i="3"/>
  <c r="Q30" i="3"/>
  <c r="R30" i="3"/>
  <c r="S30" i="3"/>
  <c r="T30" i="3"/>
  <c r="U30" i="3"/>
  <c r="V30" i="3"/>
  <c r="W30" i="3"/>
  <c r="X30" i="3"/>
  <c r="Y30" i="3"/>
  <c r="Z30" i="3"/>
  <c r="AA30" i="3"/>
  <c r="AB30" i="3"/>
  <c r="AC30" i="3"/>
  <c r="AD30" i="3"/>
  <c r="AE30" i="3"/>
  <c r="B31" i="3"/>
  <c r="C31" i="3"/>
  <c r="D31" i="3"/>
  <c r="F31" i="3"/>
  <c r="G31" i="3"/>
  <c r="H31" i="3"/>
  <c r="I31" i="3"/>
  <c r="J31" i="3"/>
  <c r="K31" i="3"/>
  <c r="L31" i="3"/>
  <c r="M31" i="3"/>
  <c r="N31" i="3"/>
  <c r="O31" i="3"/>
  <c r="P31" i="3"/>
  <c r="Q31" i="3"/>
  <c r="R31" i="3"/>
  <c r="S31" i="3"/>
  <c r="T31" i="3"/>
  <c r="U31" i="3"/>
  <c r="V31" i="3"/>
  <c r="W31" i="3"/>
  <c r="X31" i="3"/>
  <c r="Y31" i="3"/>
  <c r="Z31" i="3"/>
  <c r="AA31" i="3"/>
  <c r="AB31" i="3"/>
  <c r="AC31" i="3"/>
  <c r="AD31" i="3"/>
  <c r="AE31" i="3"/>
  <c r="B32" i="3"/>
  <c r="C32" i="3"/>
  <c r="D32" i="3"/>
  <c r="F32" i="3"/>
  <c r="G32" i="3"/>
  <c r="H32" i="3"/>
  <c r="I32" i="3"/>
  <c r="J32" i="3"/>
  <c r="K32" i="3"/>
  <c r="L32" i="3"/>
  <c r="M32" i="3"/>
  <c r="N32" i="3"/>
  <c r="O32" i="3"/>
  <c r="P32" i="3"/>
  <c r="Q32" i="3"/>
  <c r="R32" i="3"/>
  <c r="S32" i="3"/>
  <c r="T32" i="3"/>
  <c r="U32" i="3"/>
  <c r="V32" i="3"/>
  <c r="W32" i="3"/>
  <c r="X32" i="3"/>
  <c r="Y32" i="3"/>
  <c r="Z32" i="3"/>
  <c r="AA32" i="3"/>
  <c r="AB32" i="3"/>
  <c r="AC32" i="3"/>
  <c r="AD32" i="3"/>
  <c r="AE32" i="3"/>
  <c r="B33" i="3"/>
  <c r="C33" i="3"/>
  <c r="D33" i="3"/>
  <c r="F33" i="3"/>
  <c r="G33" i="3"/>
  <c r="H33" i="3"/>
  <c r="I33" i="3"/>
  <c r="J33" i="3"/>
  <c r="K33" i="3"/>
  <c r="L33" i="3"/>
  <c r="M33" i="3"/>
  <c r="N33" i="3"/>
  <c r="O33" i="3"/>
  <c r="P33" i="3"/>
  <c r="Q33" i="3"/>
  <c r="R33" i="3"/>
  <c r="S33" i="3"/>
  <c r="T33" i="3"/>
  <c r="U33" i="3"/>
  <c r="V33" i="3"/>
  <c r="W33" i="3"/>
  <c r="X33" i="3"/>
  <c r="Y33" i="3"/>
  <c r="Z33" i="3"/>
  <c r="AA33" i="3"/>
  <c r="AB33" i="3"/>
  <c r="AC33" i="3"/>
  <c r="AD33" i="3"/>
  <c r="AE33" i="3"/>
  <c r="B34" i="3"/>
  <c r="C34" i="3"/>
  <c r="D34" i="3"/>
  <c r="F34" i="3"/>
  <c r="G34" i="3"/>
  <c r="H34" i="3"/>
  <c r="I34" i="3"/>
  <c r="J34" i="3"/>
  <c r="K34" i="3"/>
  <c r="L34" i="3"/>
  <c r="M34" i="3"/>
  <c r="N34" i="3"/>
  <c r="O34" i="3"/>
  <c r="P34" i="3"/>
  <c r="Q34" i="3"/>
  <c r="R34" i="3"/>
  <c r="S34" i="3"/>
  <c r="T34" i="3"/>
  <c r="U34" i="3"/>
  <c r="V34" i="3"/>
  <c r="W34" i="3"/>
  <c r="X34" i="3"/>
  <c r="Y34" i="3"/>
  <c r="Z34" i="3"/>
  <c r="AA34" i="3"/>
  <c r="AB34" i="3"/>
  <c r="AC34" i="3"/>
  <c r="AD34" i="3"/>
  <c r="AE34" i="3"/>
  <c r="B35" i="3"/>
  <c r="C35" i="3"/>
  <c r="D35" i="3"/>
  <c r="F35" i="3"/>
  <c r="G35" i="3"/>
  <c r="H35" i="3"/>
  <c r="I35" i="3"/>
  <c r="J35" i="3"/>
  <c r="K35" i="3"/>
  <c r="L35" i="3"/>
  <c r="M35" i="3"/>
  <c r="N35" i="3"/>
  <c r="O35" i="3"/>
  <c r="P35" i="3"/>
  <c r="Q35" i="3"/>
  <c r="R35" i="3"/>
  <c r="S35" i="3"/>
  <c r="T35" i="3"/>
  <c r="U35" i="3"/>
  <c r="V35" i="3"/>
  <c r="W35" i="3"/>
  <c r="X35" i="3"/>
  <c r="Y35" i="3"/>
  <c r="Z35" i="3"/>
  <c r="AA35" i="3"/>
  <c r="AB35" i="3"/>
  <c r="AC35" i="3"/>
  <c r="AD35" i="3"/>
  <c r="AE35" i="3"/>
  <c r="B36" i="3"/>
  <c r="C36" i="3"/>
  <c r="D36" i="3"/>
  <c r="F36" i="3"/>
  <c r="G36" i="3"/>
  <c r="H36" i="3"/>
  <c r="I36" i="3"/>
  <c r="J36" i="3"/>
  <c r="K36" i="3"/>
  <c r="L36" i="3"/>
  <c r="M36" i="3"/>
  <c r="N36" i="3"/>
  <c r="O36" i="3"/>
  <c r="P36" i="3"/>
  <c r="Q36" i="3"/>
  <c r="R36" i="3"/>
  <c r="S36" i="3"/>
  <c r="T36" i="3"/>
  <c r="U36" i="3"/>
  <c r="V36" i="3"/>
  <c r="W36" i="3"/>
  <c r="X36" i="3"/>
  <c r="Y36" i="3"/>
  <c r="Z36" i="3"/>
  <c r="AA36" i="3"/>
  <c r="AB36" i="3"/>
  <c r="AC36" i="3"/>
  <c r="AD36" i="3"/>
  <c r="AE36" i="3"/>
  <c r="B37" i="3"/>
  <c r="C37" i="3"/>
  <c r="D37" i="3"/>
  <c r="F37" i="3"/>
  <c r="G37" i="3"/>
  <c r="H37" i="3"/>
  <c r="I37" i="3"/>
  <c r="J37" i="3"/>
  <c r="K37" i="3"/>
  <c r="L37" i="3"/>
  <c r="M37" i="3"/>
  <c r="N37" i="3"/>
  <c r="O37" i="3"/>
  <c r="P37" i="3"/>
  <c r="Q37" i="3"/>
  <c r="R37" i="3"/>
  <c r="S37" i="3"/>
  <c r="T37" i="3"/>
  <c r="U37" i="3"/>
  <c r="V37" i="3"/>
  <c r="W37" i="3"/>
  <c r="X37" i="3"/>
  <c r="Y37" i="3"/>
  <c r="Z37" i="3"/>
  <c r="AA37" i="3"/>
  <c r="AB37" i="3"/>
  <c r="AC37" i="3"/>
  <c r="AD37" i="3"/>
  <c r="AE37" i="3"/>
  <c r="B38" i="3"/>
  <c r="C38" i="3"/>
  <c r="D38" i="3"/>
  <c r="F38" i="3"/>
  <c r="G38" i="3"/>
  <c r="H38" i="3"/>
  <c r="I38" i="3"/>
  <c r="J38" i="3"/>
  <c r="K38" i="3"/>
  <c r="L38" i="3"/>
  <c r="M38" i="3"/>
  <c r="N38" i="3"/>
  <c r="O38" i="3"/>
  <c r="P38" i="3"/>
  <c r="Q38" i="3"/>
  <c r="R38" i="3"/>
  <c r="S38" i="3"/>
  <c r="T38" i="3"/>
  <c r="U38" i="3"/>
  <c r="V38" i="3"/>
  <c r="W38" i="3"/>
  <c r="X38" i="3"/>
  <c r="Y38" i="3"/>
  <c r="Z38" i="3"/>
  <c r="AA38" i="3"/>
  <c r="AB38" i="3"/>
  <c r="AC38" i="3"/>
  <c r="AD38" i="3"/>
  <c r="AE38" i="3"/>
  <c r="B39" i="3"/>
  <c r="C39" i="3"/>
  <c r="D39" i="3"/>
  <c r="F39" i="3"/>
  <c r="G39" i="3"/>
  <c r="H39" i="3"/>
  <c r="I39" i="3"/>
  <c r="J39" i="3"/>
  <c r="K39" i="3"/>
  <c r="L39" i="3"/>
  <c r="M39" i="3"/>
  <c r="N39" i="3"/>
  <c r="O39" i="3"/>
  <c r="P39" i="3"/>
  <c r="Q39" i="3"/>
  <c r="R39" i="3"/>
  <c r="S39" i="3"/>
  <c r="T39" i="3"/>
  <c r="U39" i="3"/>
  <c r="V39" i="3"/>
  <c r="W39" i="3"/>
  <c r="X39" i="3"/>
  <c r="Y39" i="3"/>
  <c r="Z39" i="3"/>
  <c r="AA39" i="3"/>
  <c r="AB39" i="3"/>
  <c r="AC39" i="3"/>
  <c r="AD39" i="3"/>
  <c r="AE39" i="3"/>
  <c r="B40" i="3"/>
  <c r="C40" i="3"/>
  <c r="D40" i="3"/>
  <c r="F40" i="3"/>
  <c r="G40" i="3"/>
  <c r="H40" i="3"/>
  <c r="I40" i="3"/>
  <c r="J40" i="3"/>
  <c r="K40" i="3"/>
  <c r="L40" i="3"/>
  <c r="M40" i="3"/>
  <c r="N40" i="3"/>
  <c r="O40" i="3"/>
  <c r="P40" i="3"/>
  <c r="Q40" i="3"/>
  <c r="R40" i="3"/>
  <c r="S40" i="3"/>
  <c r="T40" i="3"/>
  <c r="U40" i="3"/>
  <c r="V40" i="3"/>
  <c r="W40" i="3"/>
  <c r="X40" i="3"/>
  <c r="Y40" i="3"/>
  <c r="Z40" i="3"/>
  <c r="AA40" i="3"/>
  <c r="AB40" i="3"/>
  <c r="AC40" i="3"/>
  <c r="AD40" i="3"/>
  <c r="AE40" i="3"/>
  <c r="B41" i="3"/>
  <c r="C41" i="3"/>
  <c r="D41" i="3"/>
  <c r="F41" i="3"/>
  <c r="G41" i="3"/>
  <c r="H41" i="3"/>
  <c r="I41" i="3"/>
  <c r="J41" i="3"/>
  <c r="K41" i="3"/>
  <c r="L41" i="3"/>
  <c r="M41" i="3"/>
  <c r="N41" i="3"/>
  <c r="O41" i="3"/>
  <c r="P41" i="3"/>
  <c r="Q41" i="3"/>
  <c r="R41" i="3"/>
  <c r="S41" i="3"/>
  <c r="T41" i="3"/>
  <c r="U41" i="3"/>
  <c r="V41" i="3"/>
  <c r="W41" i="3"/>
  <c r="X41" i="3"/>
  <c r="Y41" i="3"/>
  <c r="Z41" i="3"/>
  <c r="AA41" i="3"/>
  <c r="AB41" i="3"/>
  <c r="AC41" i="3"/>
  <c r="AD41" i="3"/>
  <c r="AE41" i="3"/>
  <c r="B42" i="3"/>
  <c r="C42" i="3"/>
  <c r="D42" i="3"/>
  <c r="F42" i="3"/>
  <c r="G42" i="3"/>
  <c r="H42" i="3"/>
  <c r="I42" i="3"/>
  <c r="J42" i="3"/>
  <c r="K42" i="3"/>
  <c r="L42" i="3"/>
  <c r="M42" i="3"/>
  <c r="N42" i="3"/>
  <c r="O42" i="3"/>
  <c r="P42" i="3"/>
  <c r="Q42" i="3"/>
  <c r="R42" i="3"/>
  <c r="S42" i="3"/>
  <c r="T42" i="3"/>
  <c r="U42" i="3"/>
  <c r="V42" i="3"/>
  <c r="W42" i="3"/>
  <c r="X42" i="3"/>
  <c r="Y42" i="3"/>
  <c r="Z42" i="3"/>
  <c r="AA42" i="3"/>
  <c r="AB42" i="3"/>
  <c r="AC42" i="3"/>
  <c r="AD42" i="3"/>
  <c r="AE42" i="3"/>
  <c r="B43" i="3"/>
  <c r="C43" i="3"/>
  <c r="D43" i="3"/>
  <c r="F43" i="3"/>
  <c r="G43" i="3"/>
  <c r="H43" i="3"/>
  <c r="I43" i="3"/>
  <c r="J43" i="3"/>
  <c r="K43" i="3"/>
  <c r="L43" i="3"/>
  <c r="M43" i="3"/>
  <c r="N43" i="3"/>
  <c r="O43" i="3"/>
  <c r="P43" i="3"/>
  <c r="Q43" i="3"/>
  <c r="R43" i="3"/>
  <c r="S43" i="3"/>
  <c r="T43" i="3"/>
  <c r="U43" i="3"/>
  <c r="V43" i="3"/>
  <c r="W43" i="3"/>
  <c r="X43" i="3"/>
  <c r="Y43" i="3"/>
  <c r="Z43" i="3"/>
  <c r="AA43" i="3"/>
  <c r="AB43" i="3"/>
  <c r="AC43" i="3"/>
  <c r="AD43" i="3"/>
  <c r="AE43" i="3"/>
  <c r="B44" i="3"/>
  <c r="C44" i="3"/>
  <c r="D44" i="3"/>
  <c r="F44" i="3"/>
  <c r="G44" i="3"/>
  <c r="H44" i="3"/>
  <c r="I44" i="3"/>
  <c r="J44" i="3"/>
  <c r="K44" i="3"/>
  <c r="L44" i="3"/>
  <c r="M44" i="3"/>
  <c r="N44" i="3"/>
  <c r="O44" i="3"/>
  <c r="P44" i="3"/>
  <c r="Q44" i="3"/>
  <c r="R44" i="3"/>
  <c r="S44" i="3"/>
  <c r="T44" i="3"/>
  <c r="U44" i="3"/>
  <c r="V44" i="3"/>
  <c r="W44" i="3"/>
  <c r="X44" i="3"/>
  <c r="Y44" i="3"/>
  <c r="Z44" i="3"/>
  <c r="AA44" i="3"/>
  <c r="AB44" i="3"/>
  <c r="AC44" i="3"/>
  <c r="AD44" i="3"/>
  <c r="AE44" i="3"/>
  <c r="B45" i="3"/>
  <c r="C45" i="3"/>
  <c r="D45" i="3"/>
  <c r="F45" i="3"/>
  <c r="G45" i="3"/>
  <c r="H45" i="3"/>
  <c r="I45" i="3"/>
  <c r="J45" i="3"/>
  <c r="K45" i="3"/>
  <c r="L45" i="3"/>
  <c r="M45" i="3"/>
  <c r="N45" i="3"/>
  <c r="O45" i="3"/>
  <c r="P45" i="3"/>
  <c r="Q45" i="3"/>
  <c r="R45" i="3"/>
  <c r="S45" i="3"/>
  <c r="T45" i="3"/>
  <c r="U45" i="3"/>
  <c r="V45" i="3"/>
  <c r="W45" i="3"/>
  <c r="X45" i="3"/>
  <c r="Y45" i="3"/>
  <c r="Z45" i="3"/>
  <c r="AA45" i="3"/>
  <c r="AB45" i="3"/>
  <c r="AC45" i="3"/>
  <c r="AD45" i="3"/>
  <c r="AE45" i="3"/>
  <c r="B46" i="3"/>
  <c r="C46" i="3"/>
  <c r="D46" i="3"/>
  <c r="F46" i="3"/>
  <c r="G46" i="3"/>
  <c r="H46" i="3"/>
  <c r="I46" i="3"/>
  <c r="J46" i="3"/>
  <c r="K46" i="3"/>
  <c r="L46" i="3"/>
  <c r="M46" i="3"/>
  <c r="N46" i="3"/>
  <c r="O46" i="3"/>
  <c r="P46" i="3"/>
  <c r="Q46" i="3"/>
  <c r="R46" i="3"/>
  <c r="S46" i="3"/>
  <c r="T46" i="3"/>
  <c r="U46" i="3"/>
  <c r="V46" i="3"/>
  <c r="W46" i="3"/>
  <c r="X46" i="3"/>
  <c r="Y46" i="3"/>
  <c r="Z46" i="3"/>
  <c r="AA46" i="3"/>
  <c r="AB46" i="3"/>
  <c r="AC46" i="3"/>
  <c r="AD46" i="3"/>
  <c r="AE46" i="3"/>
  <c r="B47" i="3"/>
  <c r="C47" i="3"/>
  <c r="D47" i="3"/>
  <c r="F47" i="3"/>
  <c r="G47" i="3"/>
  <c r="H47" i="3"/>
  <c r="I47" i="3"/>
  <c r="J47" i="3"/>
  <c r="K47" i="3"/>
  <c r="L47" i="3"/>
  <c r="M47" i="3"/>
  <c r="N47" i="3"/>
  <c r="O47" i="3"/>
  <c r="P47" i="3"/>
  <c r="Q47" i="3"/>
  <c r="R47" i="3"/>
  <c r="S47" i="3"/>
  <c r="T47" i="3"/>
  <c r="U47" i="3"/>
  <c r="V47" i="3"/>
  <c r="W47" i="3"/>
  <c r="X47" i="3"/>
  <c r="Y47" i="3"/>
  <c r="Z47" i="3"/>
  <c r="AA47" i="3"/>
  <c r="AB47" i="3"/>
  <c r="AC47" i="3"/>
  <c r="AD47" i="3"/>
  <c r="AE47" i="3"/>
  <c r="B48" i="3"/>
  <c r="C48" i="3"/>
  <c r="D48" i="3"/>
  <c r="F48" i="3"/>
  <c r="G48" i="3"/>
  <c r="H48" i="3"/>
  <c r="I48" i="3"/>
  <c r="J48" i="3"/>
  <c r="K48" i="3"/>
  <c r="L48" i="3"/>
  <c r="M48" i="3"/>
  <c r="N48" i="3"/>
  <c r="O48" i="3"/>
  <c r="P48" i="3"/>
  <c r="Q48" i="3"/>
  <c r="R48" i="3"/>
  <c r="S48" i="3"/>
  <c r="T48" i="3"/>
  <c r="U48" i="3"/>
  <c r="V48" i="3"/>
  <c r="W48" i="3"/>
  <c r="X48" i="3"/>
  <c r="Y48" i="3"/>
  <c r="Z48" i="3"/>
  <c r="AA48" i="3"/>
  <c r="AB48" i="3"/>
  <c r="AC48" i="3"/>
  <c r="AD48" i="3"/>
  <c r="AE48" i="3"/>
  <c r="B49" i="3"/>
  <c r="C49" i="3"/>
  <c r="D49" i="3"/>
  <c r="F49" i="3"/>
  <c r="G49" i="3"/>
  <c r="H49" i="3"/>
  <c r="I49" i="3"/>
  <c r="J49" i="3"/>
  <c r="K49" i="3"/>
  <c r="L49" i="3"/>
  <c r="M49" i="3"/>
  <c r="N49" i="3"/>
  <c r="O49" i="3"/>
  <c r="P49" i="3"/>
  <c r="Q49" i="3"/>
  <c r="R49" i="3"/>
  <c r="S49" i="3"/>
  <c r="T49" i="3"/>
  <c r="U49" i="3"/>
  <c r="V49" i="3"/>
  <c r="W49" i="3"/>
  <c r="X49" i="3"/>
  <c r="Y49" i="3"/>
  <c r="Z49" i="3"/>
  <c r="AA49" i="3"/>
  <c r="AB49" i="3"/>
  <c r="AC49" i="3"/>
  <c r="AD49" i="3"/>
  <c r="AE49" i="3"/>
  <c r="B50" i="3"/>
  <c r="C50" i="3"/>
  <c r="D50" i="3"/>
  <c r="F50" i="3"/>
  <c r="G50" i="3"/>
  <c r="H50" i="3"/>
  <c r="I50" i="3"/>
  <c r="J50" i="3"/>
  <c r="K50" i="3"/>
  <c r="L50" i="3"/>
  <c r="M50" i="3"/>
  <c r="N50" i="3"/>
  <c r="O50" i="3"/>
  <c r="P50" i="3"/>
  <c r="Q50" i="3"/>
  <c r="R50" i="3"/>
  <c r="S50" i="3"/>
  <c r="T50" i="3"/>
  <c r="U50" i="3"/>
  <c r="V50" i="3"/>
  <c r="W50" i="3"/>
  <c r="X50" i="3"/>
  <c r="Y50" i="3"/>
  <c r="Z50" i="3"/>
  <c r="AA50" i="3"/>
  <c r="AB50" i="3"/>
  <c r="AC50" i="3"/>
  <c r="AD50" i="3"/>
  <c r="AE50" i="3"/>
  <c r="B51" i="3"/>
  <c r="C51" i="3"/>
  <c r="D51" i="3"/>
  <c r="F51" i="3"/>
  <c r="G51" i="3"/>
  <c r="H51" i="3"/>
  <c r="I51" i="3"/>
  <c r="J51" i="3"/>
  <c r="K51" i="3"/>
  <c r="L51" i="3"/>
  <c r="M51" i="3"/>
  <c r="N51" i="3"/>
  <c r="O51" i="3"/>
  <c r="P51" i="3"/>
  <c r="Q51" i="3"/>
  <c r="R51" i="3"/>
  <c r="S51" i="3"/>
  <c r="T51" i="3"/>
  <c r="U51" i="3"/>
  <c r="V51" i="3"/>
  <c r="W51" i="3"/>
  <c r="X51" i="3"/>
  <c r="Y51" i="3"/>
  <c r="Z51" i="3"/>
  <c r="AA51" i="3"/>
  <c r="AB51" i="3"/>
  <c r="AC51" i="3"/>
  <c r="AD51" i="3"/>
  <c r="AE51" i="3"/>
  <c r="B52" i="3"/>
  <c r="C52" i="3"/>
  <c r="D52" i="3"/>
  <c r="F52" i="3"/>
  <c r="G52" i="3"/>
  <c r="H52" i="3"/>
  <c r="I52" i="3"/>
  <c r="J52" i="3"/>
  <c r="K52" i="3"/>
  <c r="L52" i="3"/>
  <c r="M52" i="3"/>
  <c r="N52" i="3"/>
  <c r="O52" i="3"/>
  <c r="P52" i="3"/>
  <c r="Q52" i="3"/>
  <c r="R52" i="3"/>
  <c r="S52" i="3"/>
  <c r="T52" i="3"/>
  <c r="U52" i="3"/>
  <c r="V52" i="3"/>
  <c r="W52" i="3"/>
  <c r="X52" i="3"/>
  <c r="Y52" i="3"/>
  <c r="Z52" i="3"/>
  <c r="AA52" i="3"/>
  <c r="AB52" i="3"/>
  <c r="AC52" i="3"/>
  <c r="AD52" i="3"/>
  <c r="AE52" i="3"/>
  <c r="B53" i="3"/>
  <c r="C53" i="3"/>
  <c r="D53" i="3"/>
  <c r="F53" i="3"/>
  <c r="G53" i="3"/>
  <c r="H53" i="3"/>
  <c r="I53" i="3"/>
  <c r="J53" i="3"/>
  <c r="K53" i="3"/>
  <c r="L53" i="3"/>
  <c r="M53" i="3"/>
  <c r="N53" i="3"/>
  <c r="O53" i="3"/>
  <c r="P53" i="3"/>
  <c r="Q53" i="3"/>
  <c r="R53" i="3"/>
  <c r="S53" i="3"/>
  <c r="T53" i="3"/>
  <c r="U53" i="3"/>
  <c r="V53" i="3"/>
  <c r="W53" i="3"/>
  <c r="X53" i="3"/>
  <c r="Y53" i="3"/>
  <c r="Z53" i="3"/>
  <c r="AA53" i="3"/>
  <c r="AB53" i="3"/>
  <c r="AC53" i="3"/>
  <c r="AD53" i="3"/>
  <c r="AE53" i="3"/>
  <c r="B54" i="3"/>
  <c r="C54" i="3"/>
  <c r="D54" i="3"/>
  <c r="F54" i="3"/>
  <c r="G54" i="3"/>
  <c r="H54" i="3"/>
  <c r="I54" i="3"/>
  <c r="J54" i="3"/>
  <c r="K54" i="3"/>
  <c r="L54" i="3"/>
  <c r="M54" i="3"/>
  <c r="N54" i="3"/>
  <c r="O54" i="3"/>
  <c r="P54" i="3"/>
  <c r="Q54" i="3"/>
  <c r="R54" i="3"/>
  <c r="S54" i="3"/>
  <c r="T54" i="3"/>
  <c r="U54" i="3"/>
  <c r="V54" i="3"/>
  <c r="W54" i="3"/>
  <c r="X54" i="3"/>
  <c r="Y54" i="3"/>
  <c r="Z54" i="3"/>
  <c r="AA54" i="3"/>
  <c r="AB54" i="3"/>
  <c r="AC54" i="3"/>
  <c r="AD54" i="3"/>
  <c r="AE54" i="3"/>
  <c r="B55" i="3"/>
  <c r="C55" i="3"/>
  <c r="D55" i="3"/>
  <c r="F55" i="3"/>
  <c r="G55" i="3"/>
  <c r="H55" i="3"/>
  <c r="I55" i="3"/>
  <c r="J55" i="3"/>
  <c r="K55" i="3"/>
  <c r="L55" i="3"/>
  <c r="M55" i="3"/>
  <c r="N55" i="3"/>
  <c r="O55" i="3"/>
  <c r="P55" i="3"/>
  <c r="Q55" i="3"/>
  <c r="R55" i="3"/>
  <c r="S55" i="3"/>
  <c r="T55" i="3"/>
  <c r="U55" i="3"/>
  <c r="V55" i="3"/>
  <c r="W55" i="3"/>
  <c r="X55" i="3"/>
  <c r="Y55" i="3"/>
  <c r="Z55" i="3"/>
  <c r="AA55" i="3"/>
  <c r="AB55" i="3"/>
  <c r="AC55" i="3"/>
  <c r="AD55" i="3"/>
  <c r="AE55" i="3"/>
  <c r="B56" i="3"/>
  <c r="C56" i="3"/>
  <c r="D56" i="3"/>
  <c r="F56" i="3"/>
  <c r="G56" i="3"/>
  <c r="H56" i="3"/>
  <c r="I56" i="3"/>
  <c r="J56" i="3"/>
  <c r="K56" i="3"/>
  <c r="L56" i="3"/>
  <c r="M56" i="3"/>
  <c r="N56" i="3"/>
  <c r="O56" i="3"/>
  <c r="P56" i="3"/>
  <c r="Q56" i="3"/>
  <c r="R56" i="3"/>
  <c r="S56" i="3"/>
  <c r="T56" i="3"/>
  <c r="U56" i="3"/>
  <c r="V56" i="3"/>
  <c r="W56" i="3"/>
  <c r="X56" i="3"/>
  <c r="Y56" i="3"/>
  <c r="Z56" i="3"/>
  <c r="AA56" i="3"/>
  <c r="AB56" i="3"/>
  <c r="AC56" i="3"/>
  <c r="AD56" i="3"/>
  <c r="AE56" i="3"/>
  <c r="B57" i="3"/>
  <c r="C57" i="3"/>
  <c r="D57" i="3"/>
  <c r="F57" i="3"/>
  <c r="G57" i="3"/>
  <c r="H57" i="3"/>
  <c r="I57" i="3"/>
  <c r="J57" i="3"/>
  <c r="K57" i="3"/>
  <c r="L57" i="3"/>
  <c r="M57" i="3"/>
  <c r="N57" i="3"/>
  <c r="O57" i="3"/>
  <c r="P57" i="3"/>
  <c r="Q57" i="3"/>
  <c r="R57" i="3"/>
  <c r="S57" i="3"/>
  <c r="T57" i="3"/>
  <c r="U57" i="3"/>
  <c r="V57" i="3"/>
  <c r="W57" i="3"/>
  <c r="X57" i="3"/>
  <c r="Y57" i="3"/>
  <c r="Z57" i="3"/>
  <c r="AA57" i="3"/>
  <c r="AB57" i="3"/>
  <c r="AC57" i="3"/>
  <c r="AD57" i="3"/>
  <c r="AE57" i="3"/>
  <c r="B58" i="3"/>
  <c r="C58" i="3"/>
  <c r="D58" i="3"/>
  <c r="F58" i="3"/>
  <c r="G58" i="3"/>
  <c r="H58" i="3"/>
  <c r="I58" i="3"/>
  <c r="J58" i="3"/>
  <c r="K58" i="3"/>
  <c r="L58" i="3"/>
  <c r="M58" i="3"/>
  <c r="N58" i="3"/>
  <c r="O58" i="3"/>
  <c r="P58" i="3"/>
  <c r="Q58" i="3"/>
  <c r="R58" i="3"/>
  <c r="S58" i="3"/>
  <c r="T58" i="3"/>
  <c r="U58" i="3"/>
  <c r="V58" i="3"/>
  <c r="W58" i="3"/>
  <c r="X58" i="3"/>
  <c r="Y58" i="3"/>
  <c r="Z58" i="3"/>
  <c r="AA58" i="3"/>
  <c r="AB58" i="3"/>
  <c r="AC58" i="3"/>
  <c r="AD58" i="3"/>
  <c r="AE58" i="3"/>
  <c r="B59" i="3"/>
  <c r="C59" i="3"/>
  <c r="D59" i="3"/>
  <c r="F59" i="3"/>
  <c r="G59" i="3"/>
  <c r="H59" i="3"/>
  <c r="I59" i="3"/>
  <c r="J59" i="3"/>
  <c r="K59" i="3"/>
  <c r="L59" i="3"/>
  <c r="M59" i="3"/>
  <c r="N59" i="3"/>
  <c r="O59" i="3"/>
  <c r="P59" i="3"/>
  <c r="Q59" i="3"/>
  <c r="R59" i="3"/>
  <c r="S59" i="3"/>
  <c r="T59" i="3"/>
  <c r="U59" i="3"/>
  <c r="V59" i="3"/>
  <c r="W59" i="3"/>
  <c r="X59" i="3"/>
  <c r="Y59" i="3"/>
  <c r="Z59" i="3"/>
  <c r="AA59" i="3"/>
  <c r="AB59" i="3"/>
  <c r="AC59" i="3"/>
  <c r="AD59" i="3"/>
  <c r="AE59" i="3"/>
  <c r="B60" i="3"/>
  <c r="C60" i="3"/>
  <c r="D60" i="3"/>
  <c r="F60" i="3"/>
  <c r="G60" i="3"/>
  <c r="H60" i="3"/>
  <c r="I60" i="3"/>
  <c r="J60" i="3"/>
  <c r="K60" i="3"/>
  <c r="L60" i="3"/>
  <c r="M60" i="3"/>
  <c r="N60" i="3"/>
  <c r="O60" i="3"/>
  <c r="P60" i="3"/>
  <c r="Q60" i="3"/>
  <c r="R60" i="3"/>
  <c r="S60" i="3"/>
  <c r="T60" i="3"/>
  <c r="U60" i="3"/>
  <c r="V60" i="3"/>
  <c r="W60" i="3"/>
  <c r="X60" i="3"/>
  <c r="Y60" i="3"/>
  <c r="Z60" i="3"/>
  <c r="AA60" i="3"/>
  <c r="AB60" i="3"/>
  <c r="AC60" i="3"/>
  <c r="AD60" i="3"/>
  <c r="AE60" i="3"/>
  <c r="B61" i="3"/>
  <c r="C61" i="3"/>
  <c r="D61" i="3"/>
  <c r="F61" i="3"/>
  <c r="G61" i="3"/>
  <c r="H61" i="3"/>
  <c r="I61" i="3"/>
  <c r="J61" i="3"/>
  <c r="K61" i="3"/>
  <c r="L61" i="3"/>
  <c r="M61" i="3"/>
  <c r="N61" i="3"/>
  <c r="O61" i="3"/>
  <c r="P61" i="3"/>
  <c r="Q61" i="3"/>
  <c r="R61" i="3"/>
  <c r="S61" i="3"/>
  <c r="T61" i="3"/>
  <c r="U61" i="3"/>
  <c r="V61" i="3"/>
  <c r="W61" i="3"/>
  <c r="X61" i="3"/>
  <c r="Y61" i="3"/>
  <c r="Z61" i="3"/>
  <c r="AA61" i="3"/>
  <c r="AB61" i="3"/>
  <c r="AC61" i="3"/>
  <c r="AD61" i="3"/>
  <c r="AE61" i="3"/>
  <c r="B62" i="3"/>
  <c r="C62" i="3"/>
  <c r="D62" i="3"/>
  <c r="F62" i="3"/>
  <c r="G62" i="3"/>
  <c r="H62" i="3"/>
  <c r="I62" i="3"/>
  <c r="J62" i="3"/>
  <c r="K62" i="3"/>
  <c r="L62" i="3"/>
  <c r="M62" i="3"/>
  <c r="N62" i="3"/>
  <c r="O62" i="3"/>
  <c r="P62" i="3"/>
  <c r="Q62" i="3"/>
  <c r="R62" i="3"/>
  <c r="S62" i="3"/>
  <c r="T62" i="3"/>
  <c r="U62" i="3"/>
  <c r="V62" i="3"/>
  <c r="W62" i="3"/>
  <c r="X62" i="3"/>
  <c r="Y62" i="3"/>
  <c r="Z62" i="3"/>
  <c r="AA62" i="3"/>
  <c r="AB62" i="3"/>
  <c r="AC62" i="3"/>
  <c r="AD62" i="3"/>
  <c r="AE62" i="3"/>
  <c r="B63" i="3"/>
  <c r="C63" i="3"/>
  <c r="D63" i="3"/>
  <c r="F63" i="3"/>
  <c r="G63" i="3"/>
  <c r="H63" i="3"/>
  <c r="I63" i="3"/>
  <c r="J63" i="3"/>
  <c r="K63" i="3"/>
  <c r="L63" i="3"/>
  <c r="M63" i="3"/>
  <c r="N63" i="3"/>
  <c r="O63" i="3"/>
  <c r="P63" i="3"/>
  <c r="Q63" i="3"/>
  <c r="R63" i="3"/>
  <c r="S63" i="3"/>
  <c r="T63" i="3"/>
  <c r="U63" i="3"/>
  <c r="V63" i="3"/>
  <c r="W63" i="3"/>
  <c r="X63" i="3"/>
  <c r="Y63" i="3"/>
  <c r="Z63" i="3"/>
  <c r="AA63" i="3"/>
  <c r="AB63" i="3"/>
  <c r="AC63" i="3"/>
  <c r="AD63" i="3"/>
  <c r="AE63" i="3"/>
  <c r="B64" i="3"/>
  <c r="C64" i="3"/>
  <c r="D64" i="3"/>
  <c r="F64" i="3"/>
  <c r="G64" i="3"/>
  <c r="H64" i="3"/>
  <c r="I64" i="3"/>
  <c r="J64" i="3"/>
  <c r="K64" i="3"/>
  <c r="L64" i="3"/>
  <c r="M64" i="3"/>
  <c r="N64" i="3"/>
  <c r="O64" i="3"/>
  <c r="P64" i="3"/>
  <c r="Q64" i="3"/>
  <c r="R64" i="3"/>
  <c r="S64" i="3"/>
  <c r="T64" i="3"/>
  <c r="U64" i="3"/>
  <c r="V64" i="3"/>
  <c r="W64" i="3"/>
  <c r="X64" i="3"/>
  <c r="Y64" i="3"/>
  <c r="Z64" i="3"/>
  <c r="AA64" i="3"/>
  <c r="AB64" i="3"/>
  <c r="AC64" i="3"/>
  <c r="AD64" i="3"/>
  <c r="AE64" i="3"/>
  <c r="B65" i="3"/>
  <c r="C65" i="3"/>
  <c r="D65" i="3"/>
  <c r="F65" i="3"/>
  <c r="G65" i="3"/>
  <c r="H65" i="3"/>
  <c r="I65" i="3"/>
  <c r="J65" i="3"/>
  <c r="K65" i="3"/>
  <c r="L65" i="3"/>
  <c r="M65" i="3"/>
  <c r="N65" i="3"/>
  <c r="O65" i="3"/>
  <c r="P65" i="3"/>
  <c r="Q65" i="3"/>
  <c r="R65" i="3"/>
  <c r="S65" i="3"/>
  <c r="T65" i="3"/>
  <c r="U65" i="3"/>
  <c r="V65" i="3"/>
  <c r="W65" i="3"/>
  <c r="X65" i="3"/>
  <c r="Y65" i="3"/>
  <c r="Z65" i="3"/>
  <c r="AA65" i="3"/>
  <c r="AB65" i="3"/>
  <c r="AC65" i="3"/>
  <c r="AD65" i="3"/>
  <c r="AE65" i="3"/>
  <c r="B66" i="3"/>
  <c r="C66" i="3"/>
  <c r="D66" i="3"/>
  <c r="F66" i="3"/>
  <c r="G66" i="3"/>
  <c r="H66" i="3"/>
  <c r="I66" i="3"/>
  <c r="J66" i="3"/>
  <c r="K66" i="3"/>
  <c r="L66" i="3"/>
  <c r="M66" i="3"/>
  <c r="N66" i="3"/>
  <c r="O66" i="3"/>
  <c r="P66" i="3"/>
  <c r="Q66" i="3"/>
  <c r="R66" i="3"/>
  <c r="S66" i="3"/>
  <c r="T66" i="3"/>
  <c r="U66" i="3"/>
  <c r="V66" i="3"/>
  <c r="W66" i="3"/>
  <c r="X66" i="3"/>
  <c r="Y66" i="3"/>
  <c r="Z66" i="3"/>
  <c r="AA66" i="3"/>
  <c r="AB66" i="3"/>
  <c r="AC66" i="3"/>
  <c r="AD66" i="3"/>
  <c r="AE66" i="3"/>
  <c r="B67" i="3"/>
  <c r="C67" i="3"/>
  <c r="D67" i="3"/>
  <c r="F67" i="3"/>
  <c r="G67" i="3"/>
  <c r="H67" i="3"/>
  <c r="I67" i="3"/>
  <c r="J67" i="3"/>
  <c r="K67" i="3"/>
  <c r="L67" i="3"/>
  <c r="M67" i="3"/>
  <c r="N67" i="3"/>
  <c r="O67" i="3"/>
  <c r="P67" i="3"/>
  <c r="Q67" i="3"/>
  <c r="R67" i="3"/>
  <c r="S67" i="3"/>
  <c r="T67" i="3"/>
  <c r="U67" i="3"/>
  <c r="V67" i="3"/>
  <c r="W67" i="3"/>
  <c r="X67" i="3"/>
  <c r="Y67" i="3"/>
  <c r="Z67" i="3"/>
  <c r="AA67" i="3"/>
  <c r="AB67" i="3"/>
  <c r="AC67" i="3"/>
  <c r="AD67" i="3"/>
  <c r="AE67" i="3"/>
  <c r="B68" i="3"/>
  <c r="C68" i="3"/>
  <c r="D68" i="3"/>
  <c r="F68" i="3"/>
  <c r="G68" i="3"/>
  <c r="H68" i="3"/>
  <c r="I68" i="3"/>
  <c r="J68" i="3"/>
  <c r="K68" i="3"/>
  <c r="L68" i="3"/>
  <c r="M68" i="3"/>
  <c r="N68" i="3"/>
  <c r="O68" i="3"/>
  <c r="P68" i="3"/>
  <c r="Q68" i="3"/>
  <c r="R68" i="3"/>
  <c r="S68" i="3"/>
  <c r="T68" i="3"/>
  <c r="U68" i="3"/>
  <c r="V68" i="3"/>
  <c r="W68" i="3"/>
  <c r="X68" i="3"/>
  <c r="Y68" i="3"/>
  <c r="Z68" i="3"/>
  <c r="AA68" i="3"/>
  <c r="AB68" i="3"/>
  <c r="AC68" i="3"/>
  <c r="AD68" i="3"/>
  <c r="AE68" i="3"/>
  <c r="B69" i="3"/>
  <c r="C69" i="3"/>
  <c r="D69" i="3"/>
  <c r="F69" i="3"/>
  <c r="G69" i="3"/>
  <c r="H69" i="3"/>
  <c r="I69" i="3"/>
  <c r="J69" i="3"/>
  <c r="K69" i="3"/>
  <c r="L69" i="3"/>
  <c r="M69" i="3"/>
  <c r="N69" i="3"/>
  <c r="O69" i="3"/>
  <c r="P69" i="3"/>
  <c r="Q69" i="3"/>
  <c r="R69" i="3"/>
  <c r="S69" i="3"/>
  <c r="T69" i="3"/>
  <c r="U69" i="3"/>
  <c r="V69" i="3"/>
  <c r="W69" i="3"/>
  <c r="X69" i="3"/>
  <c r="Y69" i="3"/>
  <c r="Z69" i="3"/>
  <c r="AA69" i="3"/>
  <c r="AB69" i="3"/>
  <c r="AC69" i="3"/>
  <c r="AD69" i="3"/>
  <c r="AE69" i="3"/>
  <c r="B70" i="3"/>
  <c r="C70" i="3"/>
  <c r="D70" i="3"/>
  <c r="F70" i="3"/>
  <c r="G70" i="3"/>
  <c r="H70" i="3"/>
  <c r="I70" i="3"/>
  <c r="J70" i="3"/>
  <c r="K70" i="3"/>
  <c r="L70" i="3"/>
  <c r="M70" i="3"/>
  <c r="N70" i="3"/>
  <c r="O70" i="3"/>
  <c r="P70" i="3"/>
  <c r="Q70" i="3"/>
  <c r="R70" i="3"/>
  <c r="S70" i="3"/>
  <c r="T70" i="3"/>
  <c r="U70" i="3"/>
  <c r="V70" i="3"/>
  <c r="W70" i="3"/>
  <c r="X70" i="3"/>
  <c r="Y70" i="3"/>
  <c r="Z70" i="3"/>
  <c r="AA70" i="3"/>
  <c r="AB70" i="3"/>
  <c r="AC70" i="3"/>
  <c r="AD70" i="3"/>
  <c r="AE70" i="3"/>
  <c r="B71" i="3"/>
  <c r="C71" i="3"/>
  <c r="D71" i="3"/>
  <c r="F71" i="3"/>
  <c r="G71" i="3"/>
  <c r="H71" i="3"/>
  <c r="I71" i="3"/>
  <c r="J71" i="3"/>
  <c r="K71" i="3"/>
  <c r="L71" i="3"/>
  <c r="M71" i="3"/>
  <c r="N71" i="3"/>
  <c r="O71" i="3"/>
  <c r="P71" i="3"/>
  <c r="Q71" i="3"/>
  <c r="R71" i="3"/>
  <c r="S71" i="3"/>
  <c r="T71" i="3"/>
  <c r="U71" i="3"/>
  <c r="V71" i="3"/>
  <c r="W71" i="3"/>
  <c r="X71" i="3"/>
  <c r="Y71" i="3"/>
  <c r="Z71" i="3"/>
  <c r="AA71" i="3"/>
  <c r="AB71" i="3"/>
  <c r="AC71" i="3"/>
  <c r="AD71" i="3"/>
  <c r="AE71" i="3"/>
  <c r="B72" i="3"/>
  <c r="C72" i="3"/>
  <c r="D72" i="3"/>
  <c r="F72" i="3"/>
  <c r="G72" i="3"/>
  <c r="H72" i="3"/>
  <c r="I72" i="3"/>
  <c r="J72" i="3"/>
  <c r="K72" i="3"/>
  <c r="L72" i="3"/>
  <c r="M72" i="3"/>
  <c r="N72" i="3"/>
  <c r="O72" i="3"/>
  <c r="P72" i="3"/>
  <c r="Q72" i="3"/>
  <c r="R72" i="3"/>
  <c r="S72" i="3"/>
  <c r="T72" i="3"/>
  <c r="U72" i="3"/>
  <c r="V72" i="3"/>
  <c r="W72" i="3"/>
  <c r="X72" i="3"/>
  <c r="Y72" i="3"/>
  <c r="Z72" i="3"/>
  <c r="AA72" i="3"/>
  <c r="AB72" i="3"/>
  <c r="AC72" i="3"/>
  <c r="AD72" i="3"/>
  <c r="AE72" i="3"/>
  <c r="B73" i="3"/>
  <c r="C73" i="3"/>
  <c r="D73" i="3"/>
  <c r="F73" i="3"/>
  <c r="G73" i="3"/>
  <c r="H73" i="3"/>
  <c r="I73" i="3"/>
  <c r="J73" i="3"/>
  <c r="K73" i="3"/>
  <c r="L73" i="3"/>
  <c r="M73" i="3"/>
  <c r="N73" i="3"/>
  <c r="O73" i="3"/>
  <c r="P73" i="3"/>
  <c r="Q73" i="3"/>
  <c r="R73" i="3"/>
  <c r="S73" i="3"/>
  <c r="T73" i="3"/>
  <c r="U73" i="3"/>
  <c r="V73" i="3"/>
  <c r="W73" i="3"/>
  <c r="X73" i="3"/>
  <c r="Y73" i="3"/>
  <c r="Z73" i="3"/>
  <c r="AA73" i="3"/>
  <c r="AB73" i="3"/>
  <c r="AC73" i="3"/>
  <c r="AD73" i="3"/>
  <c r="AE73" i="3"/>
  <c r="B74" i="3"/>
  <c r="C74" i="3"/>
  <c r="D74" i="3"/>
  <c r="F74" i="3"/>
  <c r="G74" i="3"/>
  <c r="H74" i="3"/>
  <c r="I74" i="3"/>
  <c r="J74" i="3"/>
  <c r="K74" i="3"/>
  <c r="L74" i="3"/>
  <c r="M74" i="3"/>
  <c r="N74" i="3"/>
  <c r="O74" i="3"/>
  <c r="P74" i="3"/>
  <c r="Q74" i="3"/>
  <c r="R74" i="3"/>
  <c r="S74" i="3"/>
  <c r="T74" i="3"/>
  <c r="U74" i="3"/>
  <c r="V74" i="3"/>
  <c r="W74" i="3"/>
  <c r="X74" i="3"/>
  <c r="Y74" i="3"/>
  <c r="Z74" i="3"/>
  <c r="AA74" i="3"/>
  <c r="AB74" i="3"/>
  <c r="AC74" i="3"/>
  <c r="AD74" i="3"/>
  <c r="AE74" i="3"/>
  <c r="B75" i="3"/>
  <c r="C75" i="3"/>
  <c r="D75" i="3"/>
  <c r="F75" i="3"/>
  <c r="G75" i="3"/>
  <c r="H75" i="3"/>
  <c r="I75" i="3"/>
  <c r="J75" i="3"/>
  <c r="K75" i="3"/>
  <c r="L75" i="3"/>
  <c r="M75" i="3"/>
  <c r="N75" i="3"/>
  <c r="O75" i="3"/>
  <c r="P75" i="3"/>
  <c r="Q75" i="3"/>
  <c r="R75" i="3"/>
  <c r="S75" i="3"/>
  <c r="T75" i="3"/>
  <c r="U75" i="3"/>
  <c r="V75" i="3"/>
  <c r="W75" i="3"/>
  <c r="X75" i="3"/>
  <c r="Y75" i="3"/>
  <c r="Z75" i="3"/>
  <c r="AA75" i="3"/>
  <c r="AB75" i="3"/>
  <c r="AC75" i="3"/>
  <c r="AD75" i="3"/>
  <c r="AE75" i="3"/>
  <c r="B76" i="3"/>
  <c r="C76" i="3"/>
  <c r="D76" i="3"/>
  <c r="F76" i="3"/>
  <c r="G76" i="3"/>
  <c r="H76" i="3"/>
  <c r="I76" i="3"/>
  <c r="J76" i="3"/>
  <c r="K76" i="3"/>
  <c r="L76" i="3"/>
  <c r="M76" i="3"/>
  <c r="N76" i="3"/>
  <c r="O76" i="3"/>
  <c r="P76" i="3"/>
  <c r="Q76" i="3"/>
  <c r="R76" i="3"/>
  <c r="S76" i="3"/>
  <c r="T76" i="3"/>
  <c r="U76" i="3"/>
  <c r="V76" i="3"/>
  <c r="W76" i="3"/>
  <c r="X76" i="3"/>
  <c r="Y76" i="3"/>
  <c r="Z76" i="3"/>
  <c r="AA76" i="3"/>
  <c r="AB76" i="3"/>
  <c r="AC76" i="3"/>
  <c r="AD76" i="3"/>
  <c r="AE76" i="3"/>
  <c r="B77" i="3"/>
  <c r="C77" i="3"/>
  <c r="D77" i="3"/>
  <c r="F77" i="3"/>
  <c r="G77" i="3"/>
  <c r="H77" i="3"/>
  <c r="I77" i="3"/>
  <c r="J77" i="3"/>
  <c r="K77" i="3"/>
  <c r="L77" i="3"/>
  <c r="M77" i="3"/>
  <c r="N77" i="3"/>
  <c r="O77" i="3"/>
  <c r="P77" i="3"/>
  <c r="Q77" i="3"/>
  <c r="R77" i="3"/>
  <c r="S77" i="3"/>
  <c r="T77" i="3"/>
  <c r="U77" i="3"/>
  <c r="V77" i="3"/>
  <c r="W77" i="3"/>
  <c r="X77" i="3"/>
  <c r="Y77" i="3"/>
  <c r="Z77" i="3"/>
  <c r="AA77" i="3"/>
  <c r="AB77" i="3"/>
  <c r="AC77" i="3"/>
  <c r="AD77" i="3"/>
  <c r="AE77" i="3"/>
  <c r="B78" i="3"/>
  <c r="C78" i="3"/>
  <c r="D78" i="3"/>
  <c r="F78" i="3"/>
  <c r="G78" i="3"/>
  <c r="H78" i="3"/>
  <c r="I78" i="3"/>
  <c r="J78" i="3"/>
  <c r="K78" i="3"/>
  <c r="L78" i="3"/>
  <c r="M78" i="3"/>
  <c r="N78" i="3"/>
  <c r="O78" i="3"/>
  <c r="P78" i="3"/>
  <c r="Q78" i="3"/>
  <c r="R78" i="3"/>
  <c r="S78" i="3"/>
  <c r="T78" i="3"/>
  <c r="U78" i="3"/>
  <c r="V78" i="3"/>
  <c r="W78" i="3"/>
  <c r="X78" i="3"/>
  <c r="Y78" i="3"/>
  <c r="Z78" i="3"/>
  <c r="AA78" i="3"/>
  <c r="AB78" i="3"/>
  <c r="AC78" i="3"/>
  <c r="AD78" i="3"/>
  <c r="AE78" i="3"/>
  <c r="B79" i="3"/>
  <c r="C79" i="3"/>
  <c r="D79" i="3"/>
  <c r="F79" i="3"/>
  <c r="G79" i="3"/>
  <c r="H79" i="3"/>
  <c r="I79" i="3"/>
  <c r="J79" i="3"/>
  <c r="K79" i="3"/>
  <c r="L79" i="3"/>
  <c r="M79" i="3"/>
  <c r="N79" i="3"/>
  <c r="O79" i="3"/>
  <c r="P79" i="3"/>
  <c r="Q79" i="3"/>
  <c r="R79" i="3"/>
  <c r="S79" i="3"/>
  <c r="T79" i="3"/>
  <c r="U79" i="3"/>
  <c r="V79" i="3"/>
  <c r="W79" i="3"/>
  <c r="X79" i="3"/>
  <c r="Y79" i="3"/>
  <c r="Z79" i="3"/>
  <c r="AA79" i="3"/>
  <c r="AB79" i="3"/>
  <c r="AC79" i="3"/>
  <c r="AD79" i="3"/>
  <c r="AE79" i="3"/>
  <c r="B80" i="3"/>
  <c r="C80" i="3"/>
  <c r="D80" i="3"/>
  <c r="F80" i="3"/>
  <c r="G80" i="3"/>
  <c r="H80" i="3"/>
  <c r="I80" i="3"/>
  <c r="J80" i="3"/>
  <c r="K80" i="3"/>
  <c r="L80" i="3"/>
  <c r="M80" i="3"/>
  <c r="N80" i="3"/>
  <c r="O80" i="3"/>
  <c r="P80" i="3"/>
  <c r="Q80" i="3"/>
  <c r="R80" i="3"/>
  <c r="S80" i="3"/>
  <c r="T80" i="3"/>
  <c r="U80" i="3"/>
  <c r="V80" i="3"/>
  <c r="W80" i="3"/>
  <c r="X80" i="3"/>
  <c r="Y80" i="3"/>
  <c r="Z80" i="3"/>
  <c r="AA80" i="3"/>
  <c r="AB80" i="3"/>
  <c r="AC80" i="3"/>
  <c r="AD80" i="3"/>
  <c r="AE80" i="3"/>
  <c r="B81" i="3"/>
  <c r="C81" i="3"/>
  <c r="D81" i="3"/>
  <c r="F81" i="3"/>
  <c r="G81" i="3"/>
  <c r="H81" i="3"/>
  <c r="I81" i="3"/>
  <c r="J81" i="3"/>
  <c r="K81" i="3"/>
  <c r="L81" i="3"/>
  <c r="M81" i="3"/>
  <c r="N81" i="3"/>
  <c r="O81" i="3"/>
  <c r="P81" i="3"/>
  <c r="Q81" i="3"/>
  <c r="R81" i="3"/>
  <c r="S81" i="3"/>
  <c r="T81" i="3"/>
  <c r="U81" i="3"/>
  <c r="V81" i="3"/>
  <c r="W81" i="3"/>
  <c r="X81" i="3"/>
  <c r="Y81" i="3"/>
  <c r="Z81" i="3"/>
  <c r="AA81" i="3"/>
  <c r="AB81" i="3"/>
  <c r="AC81" i="3"/>
  <c r="AD81" i="3"/>
  <c r="AE81" i="3"/>
  <c r="B82" i="3"/>
  <c r="C82" i="3"/>
  <c r="D82" i="3"/>
  <c r="F82" i="3"/>
  <c r="G82" i="3"/>
  <c r="H82" i="3"/>
  <c r="I82" i="3"/>
  <c r="J82" i="3"/>
  <c r="K82" i="3"/>
  <c r="L82" i="3"/>
  <c r="M82" i="3"/>
  <c r="N82" i="3"/>
  <c r="O82" i="3"/>
  <c r="P82" i="3"/>
  <c r="Q82" i="3"/>
  <c r="R82" i="3"/>
  <c r="S82" i="3"/>
  <c r="T82" i="3"/>
  <c r="U82" i="3"/>
  <c r="V82" i="3"/>
  <c r="W82" i="3"/>
  <c r="X82" i="3"/>
  <c r="Y82" i="3"/>
  <c r="Z82" i="3"/>
  <c r="AA82" i="3"/>
  <c r="AB82" i="3"/>
  <c r="AC82" i="3"/>
  <c r="AD82" i="3"/>
  <c r="AE82" i="3"/>
  <c r="B83" i="3"/>
  <c r="C83" i="3"/>
  <c r="D83" i="3"/>
  <c r="F83" i="3"/>
  <c r="G83" i="3"/>
  <c r="H83" i="3"/>
  <c r="I83" i="3"/>
  <c r="J83" i="3"/>
  <c r="K83" i="3"/>
  <c r="L83" i="3"/>
  <c r="M83" i="3"/>
  <c r="N83" i="3"/>
  <c r="O83" i="3"/>
  <c r="P83" i="3"/>
  <c r="Q83" i="3"/>
  <c r="R83" i="3"/>
  <c r="S83" i="3"/>
  <c r="T83" i="3"/>
  <c r="U83" i="3"/>
  <c r="V83" i="3"/>
  <c r="W83" i="3"/>
  <c r="X83" i="3"/>
  <c r="Y83" i="3"/>
  <c r="Z83" i="3"/>
  <c r="AA83" i="3"/>
  <c r="AB83" i="3"/>
  <c r="AC83" i="3"/>
  <c r="AD83" i="3"/>
  <c r="AE83" i="3"/>
  <c r="B84" i="3"/>
  <c r="C84" i="3"/>
  <c r="D84" i="3"/>
  <c r="F84" i="3"/>
  <c r="G84" i="3"/>
  <c r="H84" i="3"/>
  <c r="I84" i="3"/>
  <c r="J84" i="3"/>
  <c r="K84" i="3"/>
  <c r="L84" i="3"/>
  <c r="M84" i="3"/>
  <c r="N84" i="3"/>
  <c r="O84" i="3"/>
  <c r="P84" i="3"/>
  <c r="Q84" i="3"/>
  <c r="R84" i="3"/>
  <c r="S84" i="3"/>
  <c r="T84" i="3"/>
  <c r="U84" i="3"/>
  <c r="V84" i="3"/>
  <c r="W84" i="3"/>
  <c r="X84" i="3"/>
  <c r="Y84" i="3"/>
  <c r="Z84" i="3"/>
  <c r="AA84" i="3"/>
  <c r="AB84" i="3"/>
  <c r="AC84" i="3"/>
  <c r="AD84" i="3"/>
  <c r="AE84" i="3"/>
  <c r="B85" i="3"/>
  <c r="C85" i="3"/>
  <c r="D85" i="3"/>
  <c r="F85" i="3"/>
  <c r="G85" i="3"/>
  <c r="H85" i="3"/>
  <c r="I85" i="3"/>
  <c r="J85" i="3"/>
  <c r="K85" i="3"/>
  <c r="L85" i="3"/>
  <c r="M85" i="3"/>
  <c r="N85" i="3"/>
  <c r="O85" i="3"/>
  <c r="P85" i="3"/>
  <c r="Q85" i="3"/>
  <c r="R85" i="3"/>
  <c r="S85" i="3"/>
  <c r="T85" i="3"/>
  <c r="U85" i="3"/>
  <c r="V85" i="3"/>
  <c r="W85" i="3"/>
  <c r="X85" i="3"/>
  <c r="Y85" i="3"/>
  <c r="Z85" i="3"/>
  <c r="AA85" i="3"/>
  <c r="AB85" i="3"/>
  <c r="AC85" i="3"/>
  <c r="AD85" i="3"/>
  <c r="AE85" i="3"/>
  <c r="B86" i="3"/>
  <c r="C86" i="3"/>
  <c r="D86" i="3"/>
  <c r="F86" i="3"/>
  <c r="G86" i="3"/>
  <c r="H86" i="3"/>
  <c r="I86" i="3"/>
  <c r="J86" i="3"/>
  <c r="K86" i="3"/>
  <c r="L86" i="3"/>
  <c r="M86" i="3"/>
  <c r="N86" i="3"/>
  <c r="O86" i="3"/>
  <c r="P86" i="3"/>
  <c r="Q86" i="3"/>
  <c r="R86" i="3"/>
  <c r="S86" i="3"/>
  <c r="T86" i="3"/>
  <c r="U86" i="3"/>
  <c r="V86" i="3"/>
  <c r="W86" i="3"/>
  <c r="X86" i="3"/>
  <c r="Y86" i="3"/>
  <c r="Z86" i="3"/>
  <c r="AA86" i="3"/>
  <c r="AB86" i="3"/>
  <c r="AC86" i="3"/>
  <c r="AD86" i="3"/>
  <c r="AE86" i="3"/>
  <c r="B87" i="3"/>
  <c r="C87" i="3"/>
  <c r="D87" i="3"/>
  <c r="F87" i="3"/>
  <c r="G87" i="3"/>
  <c r="H87" i="3"/>
  <c r="I87" i="3"/>
  <c r="J87" i="3"/>
  <c r="K87" i="3"/>
  <c r="L87" i="3"/>
  <c r="M87" i="3"/>
  <c r="N87" i="3"/>
  <c r="O87" i="3"/>
  <c r="P87" i="3"/>
  <c r="Q87" i="3"/>
  <c r="R87" i="3"/>
  <c r="S87" i="3"/>
  <c r="T87" i="3"/>
  <c r="U87" i="3"/>
  <c r="V87" i="3"/>
  <c r="W87" i="3"/>
  <c r="X87" i="3"/>
  <c r="Y87" i="3"/>
  <c r="Z87" i="3"/>
  <c r="AA87" i="3"/>
  <c r="AB87" i="3"/>
  <c r="AC87" i="3"/>
  <c r="AD87" i="3"/>
  <c r="AE87" i="3"/>
  <c r="B88" i="3"/>
  <c r="C88" i="3"/>
  <c r="D88" i="3"/>
  <c r="F88" i="3"/>
  <c r="G88" i="3"/>
  <c r="H88" i="3"/>
  <c r="I88" i="3"/>
  <c r="J88" i="3"/>
  <c r="K88" i="3"/>
  <c r="L88" i="3"/>
  <c r="M88" i="3"/>
  <c r="N88" i="3"/>
  <c r="O88" i="3"/>
  <c r="P88" i="3"/>
  <c r="Q88" i="3"/>
  <c r="R88" i="3"/>
  <c r="S88" i="3"/>
  <c r="T88" i="3"/>
  <c r="U88" i="3"/>
  <c r="V88" i="3"/>
  <c r="W88" i="3"/>
  <c r="X88" i="3"/>
  <c r="Y88" i="3"/>
  <c r="Z88" i="3"/>
  <c r="AA88" i="3"/>
  <c r="AB88" i="3"/>
  <c r="AC88" i="3"/>
  <c r="AD88" i="3"/>
  <c r="AE88" i="3"/>
  <c r="B89" i="3"/>
  <c r="C89" i="3"/>
  <c r="D89" i="3"/>
  <c r="F89" i="3"/>
  <c r="G89" i="3"/>
  <c r="H89" i="3"/>
  <c r="I89" i="3"/>
  <c r="J89" i="3"/>
  <c r="K89" i="3"/>
  <c r="L89" i="3"/>
  <c r="M89" i="3"/>
  <c r="N89" i="3"/>
  <c r="O89" i="3"/>
  <c r="P89" i="3"/>
  <c r="Q89" i="3"/>
  <c r="R89" i="3"/>
  <c r="S89" i="3"/>
  <c r="T89" i="3"/>
  <c r="U89" i="3"/>
  <c r="V89" i="3"/>
  <c r="W89" i="3"/>
  <c r="X89" i="3"/>
  <c r="Y89" i="3"/>
  <c r="Z89" i="3"/>
  <c r="AA89" i="3"/>
  <c r="AB89" i="3"/>
  <c r="AC89" i="3"/>
  <c r="AD89" i="3"/>
  <c r="AE89" i="3"/>
  <c r="B90" i="3"/>
  <c r="C90" i="3"/>
  <c r="D90" i="3"/>
  <c r="F90" i="3"/>
  <c r="G90" i="3"/>
  <c r="H90" i="3"/>
  <c r="I90" i="3"/>
  <c r="J90" i="3"/>
  <c r="K90" i="3"/>
  <c r="L90" i="3"/>
  <c r="M90" i="3"/>
  <c r="N90" i="3"/>
  <c r="O90" i="3"/>
  <c r="P90" i="3"/>
  <c r="Q90" i="3"/>
  <c r="R90" i="3"/>
  <c r="S90" i="3"/>
  <c r="T90" i="3"/>
  <c r="U90" i="3"/>
  <c r="V90" i="3"/>
  <c r="W90" i="3"/>
  <c r="X90" i="3"/>
  <c r="Y90" i="3"/>
  <c r="Z90" i="3"/>
  <c r="AA90" i="3"/>
  <c r="AB90" i="3"/>
  <c r="AC90" i="3"/>
  <c r="AD90" i="3"/>
  <c r="AE90" i="3"/>
  <c r="B91" i="3"/>
  <c r="C91" i="3"/>
  <c r="D91" i="3"/>
  <c r="F91" i="3"/>
  <c r="G91" i="3"/>
  <c r="H91" i="3"/>
  <c r="I91" i="3"/>
  <c r="J91" i="3"/>
  <c r="K91" i="3"/>
  <c r="L91" i="3"/>
  <c r="M91" i="3"/>
  <c r="N91" i="3"/>
  <c r="O91" i="3"/>
  <c r="P91" i="3"/>
  <c r="Q91" i="3"/>
  <c r="R91" i="3"/>
  <c r="S91" i="3"/>
  <c r="T91" i="3"/>
  <c r="U91" i="3"/>
  <c r="V91" i="3"/>
  <c r="W91" i="3"/>
  <c r="X91" i="3"/>
  <c r="Y91" i="3"/>
  <c r="Z91" i="3"/>
  <c r="AA91" i="3"/>
  <c r="AB91" i="3"/>
  <c r="AC91" i="3"/>
  <c r="AD91" i="3"/>
  <c r="AE91" i="3"/>
  <c r="B92" i="3"/>
  <c r="C92" i="3"/>
  <c r="D92" i="3"/>
  <c r="F92" i="3"/>
  <c r="G92" i="3"/>
  <c r="H92" i="3"/>
  <c r="I92" i="3"/>
  <c r="J92" i="3"/>
  <c r="K92" i="3"/>
  <c r="L92" i="3"/>
  <c r="M92" i="3"/>
  <c r="N92" i="3"/>
  <c r="O92" i="3"/>
  <c r="P92" i="3"/>
  <c r="Q92" i="3"/>
  <c r="R92" i="3"/>
  <c r="S92" i="3"/>
  <c r="T92" i="3"/>
  <c r="U92" i="3"/>
  <c r="V92" i="3"/>
  <c r="W92" i="3"/>
  <c r="X92" i="3"/>
  <c r="Y92" i="3"/>
  <c r="Z92" i="3"/>
  <c r="AA92" i="3"/>
  <c r="AB92" i="3"/>
  <c r="AC92" i="3"/>
  <c r="AD92" i="3"/>
  <c r="AE92" i="3"/>
  <c r="B93" i="3"/>
  <c r="C93" i="3"/>
  <c r="D93" i="3"/>
  <c r="F93" i="3"/>
  <c r="G93" i="3"/>
  <c r="H93" i="3"/>
  <c r="I93" i="3"/>
  <c r="J93" i="3"/>
  <c r="K93" i="3"/>
  <c r="L93" i="3"/>
  <c r="M93" i="3"/>
  <c r="N93" i="3"/>
  <c r="O93" i="3"/>
  <c r="P93" i="3"/>
  <c r="Q93" i="3"/>
  <c r="R93" i="3"/>
  <c r="S93" i="3"/>
  <c r="T93" i="3"/>
  <c r="U93" i="3"/>
  <c r="V93" i="3"/>
  <c r="W93" i="3"/>
  <c r="X93" i="3"/>
  <c r="Y93" i="3"/>
  <c r="Z93" i="3"/>
  <c r="AA93" i="3"/>
  <c r="AB93" i="3"/>
  <c r="AC93" i="3"/>
  <c r="AD93" i="3"/>
  <c r="AE93" i="3"/>
  <c r="B94" i="3"/>
  <c r="C94" i="3"/>
  <c r="D94" i="3"/>
  <c r="F94" i="3"/>
  <c r="G94" i="3"/>
  <c r="H94" i="3"/>
  <c r="I94" i="3"/>
  <c r="J94" i="3"/>
  <c r="K94" i="3"/>
  <c r="L94" i="3"/>
  <c r="M94" i="3"/>
  <c r="N94" i="3"/>
  <c r="O94" i="3"/>
  <c r="P94" i="3"/>
  <c r="Q94" i="3"/>
  <c r="R94" i="3"/>
  <c r="S94" i="3"/>
  <c r="T94" i="3"/>
  <c r="U94" i="3"/>
  <c r="V94" i="3"/>
  <c r="W94" i="3"/>
  <c r="X94" i="3"/>
  <c r="Y94" i="3"/>
  <c r="Z94" i="3"/>
  <c r="AA94" i="3"/>
  <c r="AB94" i="3"/>
  <c r="AC94" i="3"/>
  <c r="AD94" i="3"/>
  <c r="AE94" i="3"/>
  <c r="B95" i="3"/>
  <c r="C95" i="3"/>
  <c r="D95" i="3"/>
  <c r="F95" i="3"/>
  <c r="G95" i="3"/>
  <c r="H95" i="3"/>
  <c r="I95" i="3"/>
  <c r="J95" i="3"/>
  <c r="K95" i="3"/>
  <c r="L95" i="3"/>
  <c r="M95" i="3"/>
  <c r="N95" i="3"/>
  <c r="O95" i="3"/>
  <c r="P95" i="3"/>
  <c r="Q95" i="3"/>
  <c r="R95" i="3"/>
  <c r="S95" i="3"/>
  <c r="T95" i="3"/>
  <c r="U95" i="3"/>
  <c r="V95" i="3"/>
  <c r="W95" i="3"/>
  <c r="X95" i="3"/>
  <c r="Y95" i="3"/>
  <c r="Z95" i="3"/>
  <c r="AA95" i="3"/>
  <c r="AB95" i="3"/>
  <c r="AC95" i="3"/>
  <c r="AD95" i="3"/>
  <c r="AE95" i="3"/>
  <c r="B96" i="3"/>
  <c r="C96" i="3"/>
  <c r="D96" i="3"/>
  <c r="F96" i="3"/>
  <c r="G96" i="3"/>
  <c r="H96" i="3"/>
  <c r="I96" i="3"/>
  <c r="J96" i="3"/>
  <c r="K96" i="3"/>
  <c r="L96" i="3"/>
  <c r="M96" i="3"/>
  <c r="N96" i="3"/>
  <c r="O96" i="3"/>
  <c r="P96" i="3"/>
  <c r="Q96" i="3"/>
  <c r="R96" i="3"/>
  <c r="S96" i="3"/>
  <c r="T96" i="3"/>
  <c r="U96" i="3"/>
  <c r="V96" i="3"/>
  <c r="W96" i="3"/>
  <c r="X96" i="3"/>
  <c r="Y96" i="3"/>
  <c r="Z96" i="3"/>
  <c r="AA96" i="3"/>
  <c r="AB96" i="3"/>
  <c r="AC96" i="3"/>
  <c r="AD96" i="3"/>
  <c r="AE96" i="3"/>
  <c r="B97" i="3"/>
  <c r="C97" i="3"/>
  <c r="D97" i="3"/>
  <c r="F97" i="3"/>
  <c r="G97" i="3"/>
  <c r="H97" i="3"/>
  <c r="I97" i="3"/>
  <c r="J97" i="3"/>
  <c r="K97" i="3"/>
  <c r="L97" i="3"/>
  <c r="M97" i="3"/>
  <c r="N97" i="3"/>
  <c r="O97" i="3"/>
  <c r="P97" i="3"/>
  <c r="Q97" i="3"/>
  <c r="R97" i="3"/>
  <c r="S97" i="3"/>
  <c r="T97" i="3"/>
  <c r="U97" i="3"/>
  <c r="V97" i="3"/>
  <c r="W97" i="3"/>
  <c r="X97" i="3"/>
  <c r="Y97" i="3"/>
  <c r="Z97" i="3"/>
  <c r="AA97" i="3"/>
  <c r="AB97" i="3"/>
  <c r="AC97" i="3"/>
  <c r="AD97" i="3"/>
  <c r="AE97" i="3"/>
  <c r="B98" i="3"/>
  <c r="C98" i="3"/>
  <c r="D98" i="3"/>
  <c r="F98" i="3"/>
  <c r="G98" i="3"/>
  <c r="H98" i="3"/>
  <c r="I98" i="3"/>
  <c r="J98" i="3"/>
  <c r="K98" i="3"/>
  <c r="L98" i="3"/>
  <c r="M98" i="3"/>
  <c r="N98" i="3"/>
  <c r="O98" i="3"/>
  <c r="P98" i="3"/>
  <c r="Q98" i="3"/>
  <c r="R98" i="3"/>
  <c r="S98" i="3"/>
  <c r="T98" i="3"/>
  <c r="U98" i="3"/>
  <c r="V98" i="3"/>
  <c r="W98" i="3"/>
  <c r="X98" i="3"/>
  <c r="Y98" i="3"/>
  <c r="Z98" i="3"/>
  <c r="AA98" i="3"/>
  <c r="AB98" i="3"/>
  <c r="AC98" i="3"/>
  <c r="AD98" i="3"/>
  <c r="AE98" i="3"/>
  <c r="B99" i="3"/>
  <c r="C99" i="3"/>
  <c r="D99" i="3"/>
  <c r="F99" i="3"/>
  <c r="G99" i="3"/>
  <c r="H99" i="3"/>
  <c r="I99" i="3"/>
  <c r="J99" i="3"/>
  <c r="K99" i="3"/>
  <c r="L99" i="3"/>
  <c r="M99" i="3"/>
  <c r="N99" i="3"/>
  <c r="O99" i="3"/>
  <c r="P99" i="3"/>
  <c r="Q99" i="3"/>
  <c r="R99" i="3"/>
  <c r="S99" i="3"/>
  <c r="T99" i="3"/>
  <c r="U99" i="3"/>
  <c r="V99" i="3"/>
  <c r="W99" i="3"/>
  <c r="X99" i="3"/>
  <c r="Y99" i="3"/>
  <c r="Z99" i="3"/>
  <c r="AA99" i="3"/>
  <c r="AB99" i="3"/>
  <c r="AC99" i="3"/>
  <c r="AD99" i="3"/>
  <c r="AE99" i="3"/>
  <c r="B100" i="3"/>
  <c r="C100" i="3"/>
  <c r="D100" i="3"/>
  <c r="F100" i="3"/>
  <c r="G100" i="3"/>
  <c r="H100" i="3"/>
  <c r="I100" i="3"/>
  <c r="J100" i="3"/>
  <c r="K100" i="3"/>
  <c r="L100" i="3"/>
  <c r="M100" i="3"/>
  <c r="N100" i="3"/>
  <c r="O100" i="3"/>
  <c r="P100" i="3"/>
  <c r="Q100" i="3"/>
  <c r="R100" i="3"/>
  <c r="S100" i="3"/>
  <c r="T100" i="3"/>
  <c r="U100" i="3"/>
  <c r="V100" i="3"/>
  <c r="W100" i="3"/>
  <c r="X100" i="3"/>
  <c r="Y100" i="3"/>
  <c r="Z100" i="3"/>
  <c r="AA100" i="3"/>
  <c r="AB100" i="3"/>
  <c r="AC100" i="3"/>
  <c r="AD100" i="3"/>
  <c r="AE100" i="3"/>
  <c r="B101" i="3"/>
  <c r="C101" i="3"/>
  <c r="D101" i="3"/>
  <c r="F101" i="3"/>
  <c r="G101" i="3"/>
  <c r="H101" i="3"/>
  <c r="I101" i="3"/>
  <c r="J101" i="3"/>
  <c r="K101" i="3"/>
  <c r="L101" i="3"/>
  <c r="M101" i="3"/>
  <c r="N101" i="3"/>
  <c r="O101" i="3"/>
  <c r="P101" i="3"/>
  <c r="Q101" i="3"/>
  <c r="R101" i="3"/>
  <c r="S101" i="3"/>
  <c r="T101" i="3"/>
  <c r="U101" i="3"/>
  <c r="V101" i="3"/>
  <c r="W101" i="3"/>
  <c r="X101" i="3"/>
  <c r="Y101" i="3"/>
  <c r="Z101" i="3"/>
  <c r="AA101" i="3"/>
  <c r="AB101" i="3"/>
  <c r="AC101" i="3"/>
  <c r="AD101" i="3"/>
  <c r="AE101" i="3"/>
  <c r="B102" i="3"/>
  <c r="C102" i="3"/>
  <c r="D102" i="3"/>
  <c r="F102" i="3"/>
  <c r="G102" i="3"/>
  <c r="H102" i="3"/>
  <c r="I102" i="3"/>
  <c r="J102" i="3"/>
  <c r="K102" i="3"/>
  <c r="L102" i="3"/>
  <c r="M102" i="3"/>
  <c r="N102" i="3"/>
  <c r="O102" i="3"/>
  <c r="P102" i="3"/>
  <c r="Q102" i="3"/>
  <c r="R102" i="3"/>
  <c r="S102" i="3"/>
  <c r="T102" i="3"/>
  <c r="U102" i="3"/>
  <c r="V102" i="3"/>
  <c r="W102" i="3"/>
  <c r="X102" i="3"/>
  <c r="Y102" i="3"/>
  <c r="Z102" i="3"/>
  <c r="AA102" i="3"/>
  <c r="AB102" i="3"/>
  <c r="AC102" i="3"/>
  <c r="AD102" i="3"/>
  <c r="AE102" i="3"/>
  <c r="B103" i="3"/>
  <c r="C103" i="3"/>
  <c r="D103" i="3"/>
  <c r="F103" i="3"/>
  <c r="G103" i="3"/>
  <c r="H103" i="3"/>
  <c r="I103" i="3"/>
  <c r="J103" i="3"/>
  <c r="K103" i="3"/>
  <c r="L103" i="3"/>
  <c r="M103" i="3"/>
  <c r="N103" i="3"/>
  <c r="O103" i="3"/>
  <c r="P103" i="3"/>
  <c r="Q103" i="3"/>
  <c r="R103" i="3"/>
  <c r="S103" i="3"/>
  <c r="T103" i="3"/>
  <c r="U103" i="3"/>
  <c r="V103" i="3"/>
  <c r="W103" i="3"/>
  <c r="X103" i="3"/>
  <c r="Y103" i="3"/>
  <c r="Z103" i="3"/>
  <c r="AA103" i="3"/>
  <c r="AB103" i="3"/>
  <c r="AC103" i="3"/>
  <c r="AD103" i="3"/>
  <c r="AE103" i="3"/>
  <c r="B104" i="3"/>
  <c r="C104" i="3"/>
  <c r="D104" i="3"/>
  <c r="F104" i="3"/>
  <c r="G104" i="3"/>
  <c r="H104" i="3"/>
  <c r="I104" i="3"/>
  <c r="J104" i="3"/>
  <c r="K104" i="3"/>
  <c r="L104" i="3"/>
  <c r="M104" i="3"/>
  <c r="N104" i="3"/>
  <c r="O104" i="3"/>
  <c r="P104" i="3"/>
  <c r="Q104" i="3"/>
  <c r="R104" i="3"/>
  <c r="S104" i="3"/>
  <c r="T104" i="3"/>
  <c r="U104" i="3"/>
  <c r="V104" i="3"/>
  <c r="W104" i="3"/>
  <c r="X104" i="3"/>
  <c r="Y104" i="3"/>
  <c r="Z104" i="3"/>
  <c r="AA104" i="3"/>
  <c r="AB104" i="3"/>
  <c r="AC104" i="3"/>
  <c r="AD104" i="3"/>
  <c r="AE104" i="3"/>
  <c r="B105" i="3"/>
  <c r="C105" i="3"/>
  <c r="D105" i="3"/>
  <c r="F105" i="3"/>
  <c r="G105" i="3"/>
  <c r="H105" i="3"/>
  <c r="I105" i="3"/>
  <c r="J105" i="3"/>
  <c r="K105" i="3"/>
  <c r="L105" i="3"/>
  <c r="M105" i="3"/>
  <c r="N105" i="3"/>
  <c r="O105" i="3"/>
  <c r="P105" i="3"/>
  <c r="Q105" i="3"/>
  <c r="R105" i="3"/>
  <c r="S105" i="3"/>
  <c r="T105" i="3"/>
  <c r="U105" i="3"/>
  <c r="V105" i="3"/>
  <c r="W105" i="3"/>
  <c r="X105" i="3"/>
  <c r="Y105" i="3"/>
  <c r="Z105" i="3"/>
  <c r="AA105" i="3"/>
  <c r="AB105" i="3"/>
  <c r="AC105" i="3"/>
  <c r="AD105" i="3"/>
  <c r="AE105" i="3"/>
  <c r="B106" i="3"/>
  <c r="C106" i="3"/>
  <c r="D106" i="3"/>
  <c r="F106" i="3"/>
  <c r="G106" i="3"/>
  <c r="H106" i="3"/>
  <c r="I106" i="3"/>
  <c r="J106" i="3"/>
  <c r="K106" i="3"/>
  <c r="L106" i="3"/>
  <c r="M106" i="3"/>
  <c r="N106" i="3"/>
  <c r="O106" i="3"/>
  <c r="P106" i="3"/>
  <c r="Q106" i="3"/>
  <c r="R106" i="3"/>
  <c r="S106" i="3"/>
  <c r="T106" i="3"/>
  <c r="U106" i="3"/>
  <c r="V106" i="3"/>
  <c r="W106" i="3"/>
  <c r="X106" i="3"/>
  <c r="Y106" i="3"/>
  <c r="Z106" i="3"/>
  <c r="AA106" i="3"/>
  <c r="AB106" i="3"/>
  <c r="AC106" i="3"/>
  <c r="AD106" i="3"/>
  <c r="AE106" i="3"/>
  <c r="B107" i="3"/>
  <c r="C107" i="3"/>
  <c r="D107" i="3"/>
  <c r="F107" i="3"/>
  <c r="G107" i="3"/>
  <c r="H107" i="3"/>
  <c r="I107" i="3"/>
  <c r="J107" i="3"/>
  <c r="K107" i="3"/>
  <c r="L107" i="3"/>
  <c r="M107" i="3"/>
  <c r="N107" i="3"/>
  <c r="O107" i="3"/>
  <c r="P107" i="3"/>
  <c r="Q107" i="3"/>
  <c r="R107" i="3"/>
  <c r="S107" i="3"/>
  <c r="T107" i="3"/>
  <c r="U107" i="3"/>
  <c r="V107" i="3"/>
  <c r="W107" i="3"/>
  <c r="X107" i="3"/>
  <c r="Y107" i="3"/>
  <c r="Z107" i="3"/>
  <c r="AA107" i="3"/>
  <c r="AB107" i="3"/>
  <c r="AC107" i="3"/>
  <c r="AD107" i="3"/>
  <c r="AE107" i="3"/>
  <c r="B108" i="3"/>
  <c r="C108" i="3"/>
  <c r="D108" i="3"/>
  <c r="F108" i="3"/>
  <c r="G108" i="3"/>
  <c r="H108" i="3"/>
  <c r="I108" i="3"/>
  <c r="J108" i="3"/>
  <c r="K108" i="3"/>
  <c r="L108" i="3"/>
  <c r="M108" i="3"/>
  <c r="N108" i="3"/>
  <c r="O108" i="3"/>
  <c r="P108" i="3"/>
  <c r="Q108" i="3"/>
  <c r="R108" i="3"/>
  <c r="S108" i="3"/>
  <c r="T108" i="3"/>
  <c r="U108" i="3"/>
  <c r="V108" i="3"/>
  <c r="W108" i="3"/>
  <c r="X108" i="3"/>
  <c r="Y108" i="3"/>
  <c r="Z108" i="3"/>
  <c r="AA108" i="3"/>
  <c r="AB108" i="3"/>
  <c r="AC108" i="3"/>
  <c r="AD108" i="3"/>
  <c r="AE108" i="3"/>
  <c r="B109" i="3"/>
  <c r="C109" i="3"/>
  <c r="D109" i="3"/>
  <c r="F109" i="3"/>
  <c r="G109" i="3"/>
  <c r="H109" i="3"/>
  <c r="I109" i="3"/>
  <c r="J109" i="3"/>
  <c r="K109" i="3"/>
  <c r="L109" i="3"/>
  <c r="M109" i="3"/>
  <c r="N109" i="3"/>
  <c r="O109" i="3"/>
  <c r="P109" i="3"/>
  <c r="Q109" i="3"/>
  <c r="R109" i="3"/>
  <c r="S109" i="3"/>
  <c r="T109" i="3"/>
  <c r="U109" i="3"/>
  <c r="V109" i="3"/>
  <c r="W109" i="3"/>
  <c r="X109" i="3"/>
  <c r="Y109" i="3"/>
  <c r="Z109" i="3"/>
  <c r="AA109" i="3"/>
  <c r="AB109" i="3"/>
  <c r="AC109" i="3"/>
  <c r="AD109" i="3"/>
  <c r="AE109" i="3"/>
  <c r="B110" i="3"/>
  <c r="C110" i="3"/>
  <c r="D110" i="3"/>
  <c r="F110" i="3"/>
  <c r="G110" i="3"/>
  <c r="H110" i="3"/>
  <c r="I110" i="3"/>
  <c r="J110" i="3"/>
  <c r="K110" i="3"/>
  <c r="L110" i="3"/>
  <c r="M110" i="3"/>
  <c r="N110" i="3"/>
  <c r="O110" i="3"/>
  <c r="P110" i="3"/>
  <c r="Q110" i="3"/>
  <c r="R110" i="3"/>
  <c r="S110" i="3"/>
  <c r="T110" i="3"/>
  <c r="U110" i="3"/>
  <c r="V110" i="3"/>
  <c r="W110" i="3"/>
  <c r="X110" i="3"/>
  <c r="Y110" i="3"/>
  <c r="Z110" i="3"/>
  <c r="AA110" i="3"/>
  <c r="AB110" i="3"/>
  <c r="AC110" i="3"/>
  <c r="AD110" i="3"/>
  <c r="AE110" i="3"/>
  <c r="B111" i="3"/>
  <c r="C111" i="3"/>
  <c r="D111" i="3"/>
  <c r="F111" i="3"/>
  <c r="G111" i="3"/>
  <c r="H111" i="3"/>
  <c r="I111" i="3"/>
  <c r="J111" i="3"/>
  <c r="K111" i="3"/>
  <c r="L111" i="3"/>
  <c r="M111" i="3"/>
  <c r="N111" i="3"/>
  <c r="O111" i="3"/>
  <c r="P111" i="3"/>
  <c r="Q111" i="3"/>
  <c r="R111" i="3"/>
  <c r="S111" i="3"/>
  <c r="T111" i="3"/>
  <c r="U111" i="3"/>
  <c r="V111" i="3"/>
  <c r="W111" i="3"/>
  <c r="X111" i="3"/>
  <c r="Y111" i="3"/>
  <c r="Z111" i="3"/>
  <c r="AA111" i="3"/>
  <c r="AB111" i="3"/>
  <c r="AC111" i="3"/>
  <c r="AD111" i="3"/>
  <c r="AE111" i="3"/>
  <c r="B112" i="3"/>
  <c r="C112" i="3"/>
  <c r="D112" i="3"/>
  <c r="F112" i="3"/>
  <c r="G112" i="3"/>
  <c r="H112" i="3"/>
  <c r="I112" i="3"/>
  <c r="J112" i="3"/>
  <c r="K112" i="3"/>
  <c r="L112" i="3"/>
  <c r="M112" i="3"/>
  <c r="N112" i="3"/>
  <c r="O112" i="3"/>
  <c r="P112" i="3"/>
  <c r="Q112" i="3"/>
  <c r="R112" i="3"/>
  <c r="S112" i="3"/>
  <c r="T112" i="3"/>
  <c r="U112" i="3"/>
  <c r="V112" i="3"/>
  <c r="W112" i="3"/>
  <c r="X112" i="3"/>
  <c r="Y112" i="3"/>
  <c r="Z112" i="3"/>
  <c r="AA112" i="3"/>
  <c r="AB112" i="3"/>
  <c r="AC112" i="3"/>
  <c r="AD112" i="3"/>
  <c r="AE112" i="3"/>
  <c r="B113" i="3"/>
  <c r="C113" i="3"/>
  <c r="D113" i="3"/>
  <c r="F113" i="3"/>
  <c r="G113" i="3"/>
  <c r="H113" i="3"/>
  <c r="I113" i="3"/>
  <c r="J113" i="3"/>
  <c r="K113" i="3"/>
  <c r="L113" i="3"/>
  <c r="M113" i="3"/>
  <c r="N113" i="3"/>
  <c r="O113" i="3"/>
  <c r="P113" i="3"/>
  <c r="Q113" i="3"/>
  <c r="R113" i="3"/>
  <c r="S113" i="3"/>
  <c r="T113" i="3"/>
  <c r="U113" i="3"/>
  <c r="V113" i="3"/>
  <c r="W113" i="3"/>
  <c r="X113" i="3"/>
  <c r="Y113" i="3"/>
  <c r="Z113" i="3"/>
  <c r="AA113" i="3"/>
  <c r="AB113" i="3"/>
  <c r="AC113" i="3"/>
  <c r="AD113" i="3"/>
  <c r="AE113" i="3"/>
  <c r="B114" i="3"/>
  <c r="C114" i="3"/>
  <c r="D114" i="3"/>
  <c r="F114" i="3"/>
  <c r="G114" i="3"/>
  <c r="H114" i="3"/>
  <c r="I114" i="3"/>
  <c r="J114" i="3"/>
  <c r="K114" i="3"/>
  <c r="L114" i="3"/>
  <c r="M114" i="3"/>
  <c r="N114" i="3"/>
  <c r="O114" i="3"/>
  <c r="P114" i="3"/>
  <c r="Q114" i="3"/>
  <c r="R114" i="3"/>
  <c r="S114" i="3"/>
  <c r="T114" i="3"/>
  <c r="U114" i="3"/>
  <c r="V114" i="3"/>
  <c r="W114" i="3"/>
  <c r="X114" i="3"/>
  <c r="Y114" i="3"/>
  <c r="Z114" i="3"/>
  <c r="AA114" i="3"/>
  <c r="AB114" i="3"/>
  <c r="AC114" i="3"/>
  <c r="AD114" i="3"/>
  <c r="AE114" i="3"/>
  <c r="B115" i="3"/>
  <c r="C115" i="3"/>
  <c r="D115" i="3"/>
  <c r="F115" i="3"/>
  <c r="G115" i="3"/>
  <c r="H115" i="3"/>
  <c r="I115" i="3"/>
  <c r="J115" i="3"/>
  <c r="K115" i="3"/>
  <c r="L115" i="3"/>
  <c r="M115" i="3"/>
  <c r="N115" i="3"/>
  <c r="O115" i="3"/>
  <c r="P115" i="3"/>
  <c r="Q115" i="3"/>
  <c r="R115" i="3"/>
  <c r="S115" i="3"/>
  <c r="T115" i="3"/>
  <c r="U115" i="3"/>
  <c r="V115" i="3"/>
  <c r="W115" i="3"/>
  <c r="X115" i="3"/>
  <c r="Y115" i="3"/>
  <c r="Z115" i="3"/>
  <c r="AA115" i="3"/>
  <c r="AB115" i="3"/>
  <c r="AC115" i="3"/>
  <c r="AD115" i="3"/>
  <c r="AE115" i="3"/>
  <c r="B116" i="3"/>
  <c r="C116" i="3"/>
  <c r="D116" i="3"/>
  <c r="F116" i="3"/>
  <c r="G116" i="3"/>
  <c r="H116" i="3"/>
  <c r="I116" i="3"/>
  <c r="J116" i="3"/>
  <c r="K116" i="3"/>
  <c r="L116" i="3"/>
  <c r="M116" i="3"/>
  <c r="N116" i="3"/>
  <c r="O116" i="3"/>
  <c r="P116" i="3"/>
  <c r="Q116" i="3"/>
  <c r="R116" i="3"/>
  <c r="S116" i="3"/>
  <c r="T116" i="3"/>
  <c r="U116" i="3"/>
  <c r="V116" i="3"/>
  <c r="W116" i="3"/>
  <c r="X116" i="3"/>
  <c r="Y116" i="3"/>
  <c r="Z116" i="3"/>
  <c r="AA116" i="3"/>
  <c r="AB116" i="3"/>
  <c r="AC116" i="3"/>
  <c r="AD116" i="3"/>
  <c r="AE116" i="3"/>
  <c r="B117" i="3"/>
  <c r="C117" i="3"/>
  <c r="D117" i="3"/>
  <c r="F117" i="3"/>
  <c r="G117" i="3"/>
  <c r="H117" i="3"/>
  <c r="I117" i="3"/>
  <c r="J117" i="3"/>
  <c r="K117" i="3"/>
  <c r="L117" i="3"/>
  <c r="M117" i="3"/>
  <c r="N117" i="3"/>
  <c r="O117" i="3"/>
  <c r="P117" i="3"/>
  <c r="Q117" i="3"/>
  <c r="R117" i="3"/>
  <c r="S117" i="3"/>
  <c r="T117" i="3"/>
  <c r="U117" i="3"/>
  <c r="V117" i="3"/>
  <c r="W117" i="3"/>
  <c r="X117" i="3"/>
  <c r="Y117" i="3"/>
  <c r="Z117" i="3"/>
  <c r="AA117" i="3"/>
  <c r="AB117" i="3"/>
  <c r="AC117" i="3"/>
  <c r="AD117" i="3"/>
  <c r="AE117" i="3"/>
  <c r="B118" i="3"/>
  <c r="C118" i="3"/>
  <c r="D118" i="3"/>
  <c r="F118" i="3"/>
  <c r="G118" i="3"/>
  <c r="H118" i="3"/>
  <c r="I118" i="3"/>
  <c r="J118" i="3"/>
  <c r="K118" i="3"/>
  <c r="L118" i="3"/>
  <c r="M118" i="3"/>
  <c r="N118" i="3"/>
  <c r="O118" i="3"/>
  <c r="P118" i="3"/>
  <c r="Q118" i="3"/>
  <c r="R118" i="3"/>
  <c r="S118" i="3"/>
  <c r="T118" i="3"/>
  <c r="U118" i="3"/>
  <c r="V118" i="3"/>
  <c r="W118" i="3"/>
  <c r="X118" i="3"/>
  <c r="Y118" i="3"/>
  <c r="Z118" i="3"/>
  <c r="AA118" i="3"/>
  <c r="AB118" i="3"/>
  <c r="AC118" i="3"/>
  <c r="AD118" i="3"/>
  <c r="AE118" i="3"/>
  <c r="B119" i="3"/>
  <c r="C119" i="3"/>
  <c r="D119" i="3"/>
  <c r="F119" i="3"/>
  <c r="G119" i="3"/>
  <c r="H119" i="3"/>
  <c r="I119" i="3"/>
  <c r="J119" i="3"/>
  <c r="K119" i="3"/>
  <c r="L119" i="3"/>
  <c r="M119" i="3"/>
  <c r="N119" i="3"/>
  <c r="O119" i="3"/>
  <c r="P119" i="3"/>
  <c r="Q119" i="3"/>
  <c r="R119" i="3"/>
  <c r="S119" i="3"/>
  <c r="T119" i="3"/>
  <c r="U119" i="3"/>
  <c r="V119" i="3"/>
  <c r="W119" i="3"/>
  <c r="X119" i="3"/>
  <c r="Y119" i="3"/>
  <c r="Z119" i="3"/>
  <c r="AA119" i="3"/>
  <c r="AB119" i="3"/>
  <c r="AC119" i="3"/>
  <c r="AD119" i="3"/>
  <c r="AE119" i="3"/>
  <c r="B120" i="3"/>
  <c r="C120" i="3"/>
  <c r="D120" i="3"/>
  <c r="F120" i="3"/>
  <c r="G120" i="3"/>
  <c r="H120" i="3"/>
  <c r="I120" i="3"/>
  <c r="J120" i="3"/>
  <c r="K120" i="3"/>
  <c r="L120" i="3"/>
  <c r="M120" i="3"/>
  <c r="N120" i="3"/>
  <c r="O120" i="3"/>
  <c r="P120" i="3"/>
  <c r="Q120" i="3"/>
  <c r="R120" i="3"/>
  <c r="S120" i="3"/>
  <c r="T120" i="3"/>
  <c r="U120" i="3"/>
  <c r="V120" i="3"/>
  <c r="W120" i="3"/>
  <c r="X120" i="3"/>
  <c r="Y120" i="3"/>
  <c r="Z120" i="3"/>
  <c r="AA120" i="3"/>
  <c r="AB120" i="3"/>
  <c r="AC120" i="3"/>
  <c r="AD120" i="3"/>
  <c r="AE120" i="3"/>
  <c r="B121" i="3"/>
  <c r="C121" i="3"/>
  <c r="D121" i="3"/>
  <c r="F121" i="3"/>
  <c r="G121" i="3"/>
  <c r="H121" i="3"/>
  <c r="I121" i="3"/>
  <c r="J121" i="3"/>
  <c r="K121" i="3"/>
  <c r="L121" i="3"/>
  <c r="M121" i="3"/>
  <c r="N121" i="3"/>
  <c r="O121" i="3"/>
  <c r="P121" i="3"/>
  <c r="Q121" i="3"/>
  <c r="R121" i="3"/>
  <c r="S121" i="3"/>
  <c r="T121" i="3"/>
  <c r="U121" i="3"/>
  <c r="V121" i="3"/>
  <c r="W121" i="3"/>
  <c r="X121" i="3"/>
  <c r="Y121" i="3"/>
  <c r="Z121" i="3"/>
  <c r="AA121" i="3"/>
  <c r="AB121" i="3"/>
  <c r="AC121" i="3"/>
  <c r="AD121" i="3"/>
  <c r="AE121" i="3"/>
  <c r="B122" i="3"/>
  <c r="C122" i="3"/>
  <c r="D122" i="3"/>
  <c r="F122" i="3"/>
  <c r="G122" i="3"/>
  <c r="H122" i="3"/>
  <c r="I122" i="3"/>
  <c r="J122" i="3"/>
  <c r="K122" i="3"/>
  <c r="L122" i="3"/>
  <c r="M122" i="3"/>
  <c r="N122" i="3"/>
  <c r="O122" i="3"/>
  <c r="P122" i="3"/>
  <c r="Q122" i="3"/>
  <c r="R122" i="3"/>
  <c r="S122" i="3"/>
  <c r="T122" i="3"/>
  <c r="U122" i="3"/>
  <c r="V122" i="3"/>
  <c r="W122" i="3"/>
  <c r="X122" i="3"/>
  <c r="Y122" i="3"/>
  <c r="Z122" i="3"/>
  <c r="AA122" i="3"/>
  <c r="AB122" i="3"/>
  <c r="AC122" i="3"/>
  <c r="AD122" i="3"/>
  <c r="AE122" i="3"/>
  <c r="B123" i="3"/>
  <c r="C123" i="3"/>
  <c r="D123" i="3"/>
  <c r="F123" i="3"/>
  <c r="G123" i="3"/>
  <c r="H123" i="3"/>
  <c r="I123" i="3"/>
  <c r="J123" i="3"/>
  <c r="K123" i="3"/>
  <c r="L123" i="3"/>
  <c r="M123" i="3"/>
  <c r="N123" i="3"/>
  <c r="O123" i="3"/>
  <c r="P123" i="3"/>
  <c r="Q123" i="3"/>
  <c r="R123" i="3"/>
  <c r="S123" i="3"/>
  <c r="T123" i="3"/>
  <c r="U123" i="3"/>
  <c r="V123" i="3"/>
  <c r="W123" i="3"/>
  <c r="X123" i="3"/>
  <c r="Y123" i="3"/>
  <c r="Z123" i="3"/>
  <c r="AA123" i="3"/>
  <c r="AB123" i="3"/>
  <c r="AC123" i="3"/>
  <c r="AD123" i="3"/>
  <c r="AE123" i="3"/>
  <c r="B124" i="3"/>
  <c r="C124" i="3"/>
  <c r="D124" i="3"/>
  <c r="F124" i="3"/>
  <c r="G124" i="3"/>
  <c r="H124" i="3"/>
  <c r="I124" i="3"/>
  <c r="J124" i="3"/>
  <c r="K124" i="3"/>
  <c r="L124" i="3"/>
  <c r="M124" i="3"/>
  <c r="N124" i="3"/>
  <c r="O124" i="3"/>
  <c r="P124" i="3"/>
  <c r="Q124" i="3"/>
  <c r="R124" i="3"/>
  <c r="S124" i="3"/>
  <c r="T124" i="3"/>
  <c r="U124" i="3"/>
  <c r="V124" i="3"/>
  <c r="W124" i="3"/>
  <c r="X124" i="3"/>
  <c r="Y124" i="3"/>
  <c r="Z124" i="3"/>
  <c r="AA124" i="3"/>
  <c r="AB124" i="3"/>
  <c r="AC124" i="3"/>
  <c r="AD124" i="3"/>
  <c r="AE124" i="3"/>
  <c r="B125" i="3"/>
  <c r="C125" i="3"/>
  <c r="D125" i="3"/>
  <c r="F125" i="3"/>
  <c r="G125" i="3"/>
  <c r="H125" i="3"/>
  <c r="I125" i="3"/>
  <c r="J125" i="3"/>
  <c r="K125" i="3"/>
  <c r="L125" i="3"/>
  <c r="M125" i="3"/>
  <c r="N125" i="3"/>
  <c r="O125" i="3"/>
  <c r="P125" i="3"/>
  <c r="Q125" i="3"/>
  <c r="R125" i="3"/>
  <c r="S125" i="3"/>
  <c r="T125" i="3"/>
  <c r="U125" i="3"/>
  <c r="V125" i="3"/>
  <c r="W125" i="3"/>
  <c r="X125" i="3"/>
  <c r="Y125" i="3"/>
  <c r="Z125" i="3"/>
  <c r="AA125" i="3"/>
  <c r="AB125" i="3"/>
  <c r="AC125" i="3"/>
  <c r="AD125" i="3"/>
  <c r="AE125" i="3"/>
  <c r="B126" i="3"/>
  <c r="C126" i="3"/>
  <c r="D126" i="3"/>
  <c r="F126" i="3"/>
  <c r="G126" i="3"/>
  <c r="H126" i="3"/>
  <c r="I126" i="3"/>
  <c r="J126" i="3"/>
  <c r="K126" i="3"/>
  <c r="L126" i="3"/>
  <c r="M126" i="3"/>
  <c r="N126" i="3"/>
  <c r="O126" i="3"/>
  <c r="P126" i="3"/>
  <c r="Q126" i="3"/>
  <c r="R126" i="3"/>
  <c r="S126" i="3"/>
  <c r="T126" i="3"/>
  <c r="U126" i="3"/>
  <c r="V126" i="3"/>
  <c r="W126" i="3"/>
  <c r="X126" i="3"/>
  <c r="Y126" i="3"/>
  <c r="Z126" i="3"/>
  <c r="AA126" i="3"/>
  <c r="AB126" i="3"/>
  <c r="AC126" i="3"/>
  <c r="AD126" i="3"/>
  <c r="AE126" i="3"/>
  <c r="B127" i="3"/>
  <c r="C127" i="3"/>
  <c r="D127" i="3"/>
  <c r="F127" i="3"/>
  <c r="G127" i="3"/>
  <c r="H127" i="3"/>
  <c r="I127" i="3"/>
  <c r="J127" i="3"/>
  <c r="K127" i="3"/>
  <c r="L127" i="3"/>
  <c r="M127" i="3"/>
  <c r="N127" i="3"/>
  <c r="O127" i="3"/>
  <c r="P127" i="3"/>
  <c r="Q127" i="3"/>
  <c r="R127" i="3"/>
  <c r="S127" i="3"/>
  <c r="T127" i="3"/>
  <c r="U127" i="3"/>
  <c r="V127" i="3"/>
  <c r="W127" i="3"/>
  <c r="X127" i="3"/>
  <c r="Y127" i="3"/>
  <c r="Z127" i="3"/>
  <c r="AA127" i="3"/>
  <c r="AB127" i="3"/>
  <c r="AC127" i="3"/>
  <c r="AD127" i="3"/>
  <c r="AE127" i="3"/>
  <c r="AP120" i="2"/>
  <c r="E120" i="2"/>
  <c r="AL120" i="2"/>
  <c r="AK102" i="2"/>
  <c r="AK146" i="2"/>
  <c r="N103" i="2"/>
  <c r="N147" i="2"/>
  <c r="I104" i="2"/>
  <c r="I148" i="2"/>
  <c r="AP104" i="2"/>
  <c r="AP148" i="2"/>
  <c r="AK105" i="2"/>
  <c r="AK149" i="2"/>
  <c r="G108" i="2"/>
  <c r="G152" i="2" s="1"/>
  <c r="O118" i="2"/>
  <c r="O162" i="2"/>
  <c r="H119" i="2"/>
  <c r="H163" i="2"/>
  <c r="G120" i="2"/>
  <c r="AP105" i="2"/>
  <c r="AP149" i="2"/>
  <c r="F120" i="2"/>
  <c r="AN120" i="2"/>
  <c r="AL102" i="2"/>
  <c r="AL146" i="2"/>
  <c r="O103" i="2"/>
  <c r="O147" i="2"/>
  <c r="L104" i="2"/>
  <c r="L148" i="2"/>
  <c r="G105" i="2"/>
  <c r="G149" i="2"/>
  <c r="AL105" i="2"/>
  <c r="AL149" i="2"/>
  <c r="H108" i="2"/>
  <c r="H152" i="2" s="1"/>
  <c r="AK118" i="2"/>
  <c r="AK162" i="2"/>
  <c r="I119" i="2"/>
  <c r="I163" i="2"/>
  <c r="M104" i="2"/>
  <c r="M148" i="2"/>
  <c r="J119" i="2"/>
  <c r="J163" i="2"/>
  <c r="H120" i="2"/>
  <c r="I102" i="2"/>
  <c r="I146" i="2"/>
  <c r="AP102" i="2"/>
  <c r="AP146" i="2"/>
  <c r="AK103" i="2"/>
  <c r="AK147" i="2"/>
  <c r="N104" i="2"/>
  <c r="N148" i="2"/>
  <c r="L105" i="2"/>
  <c r="L149" i="2"/>
  <c r="G106" i="2"/>
  <c r="G150" i="2" s="1"/>
  <c r="F118" i="2"/>
  <c r="F162" i="2"/>
  <c r="AN118" i="2"/>
  <c r="AN162" i="2"/>
  <c r="O119" i="2"/>
  <c r="O163" i="2"/>
  <c r="I120" i="2"/>
  <c r="AL103" i="2"/>
  <c r="AL147" i="2"/>
  <c r="O104" i="2"/>
  <c r="O148" i="2"/>
  <c r="M105" i="2"/>
  <c r="M149" i="2"/>
  <c r="H106" i="2"/>
  <c r="H150" i="2" s="1"/>
  <c r="E107" i="2"/>
  <c r="E151" i="2" s="1"/>
  <c r="G118" i="2"/>
  <c r="G162" i="2"/>
  <c r="AP118" i="2"/>
  <c r="AP162" i="2"/>
  <c r="AK119" i="2"/>
  <c r="AK163" i="2"/>
  <c r="P103" i="2"/>
  <c r="P147" i="2"/>
  <c r="AB102" i="2"/>
  <c r="AB146" i="2"/>
  <c r="I103" i="2"/>
  <c r="I147" i="2"/>
  <c r="P104" i="2"/>
  <c r="P148" i="2"/>
  <c r="H118" i="2"/>
  <c r="H162" i="2"/>
  <c r="E119" i="2"/>
  <c r="E163" i="2"/>
  <c r="AL119" i="2"/>
  <c r="AL163" i="2"/>
  <c r="AM102" i="2"/>
  <c r="AM146" i="2"/>
  <c r="F115" i="2"/>
  <c r="F159" i="2" s="1"/>
  <c r="E118" i="2"/>
  <c r="E162" i="2"/>
  <c r="L102" i="2"/>
  <c r="L146" i="2"/>
  <c r="M102" i="2"/>
  <c r="M146" i="2"/>
  <c r="AM103" i="2"/>
  <c r="AM147" i="2"/>
  <c r="N102" i="2"/>
  <c r="N146" i="2"/>
  <c r="AP103" i="2"/>
  <c r="AP147" i="2"/>
  <c r="AK104" i="2"/>
  <c r="AK148" i="2"/>
  <c r="I118" i="2"/>
  <c r="I162" i="2"/>
  <c r="F119" i="2"/>
  <c r="F163" i="2"/>
  <c r="AN119" i="2"/>
  <c r="AN163" i="2"/>
  <c r="I105" i="2"/>
  <c r="I149" i="2"/>
  <c r="AL118" i="2"/>
  <c r="AL162" i="2"/>
  <c r="J120" i="2"/>
  <c r="N105" i="2"/>
  <c r="N149" i="2"/>
  <c r="O120" i="2"/>
  <c r="L103" i="2"/>
  <c r="L147" i="2"/>
  <c r="O105" i="2"/>
  <c r="O149" i="2"/>
  <c r="G107" i="2"/>
  <c r="G151" i="2" s="1"/>
  <c r="AK120" i="2"/>
  <c r="P102" i="2"/>
  <c r="P146" i="2"/>
  <c r="M103" i="2"/>
  <c r="M147" i="2"/>
  <c r="AM104" i="2"/>
  <c r="AM148" i="2"/>
  <c r="AL104" i="2"/>
  <c r="AL148" i="2"/>
  <c r="P105" i="2"/>
  <c r="P149" i="2"/>
  <c r="H107" i="2"/>
  <c r="H151" i="2" s="1"/>
  <c r="J118" i="2"/>
  <c r="J162" i="2"/>
  <c r="G119" i="2"/>
  <c r="G163" i="2"/>
  <c r="AP119" i="2"/>
  <c r="AP163" i="2"/>
  <c r="P119" i="2"/>
  <c r="P163" i="2"/>
  <c r="M120" i="2"/>
  <c r="L120" i="2"/>
  <c r="P120" i="2"/>
  <c r="AE118" i="2"/>
  <c r="AE162" i="2"/>
  <c r="AG119" i="2"/>
  <c r="AG163" i="2"/>
  <c r="N118" i="2"/>
  <c r="N162" i="2"/>
  <c r="AM119" i="2"/>
  <c r="AM163" i="2"/>
  <c r="AH119" i="2"/>
  <c r="AH163" i="2"/>
  <c r="L118" i="2"/>
  <c r="L162" i="2"/>
  <c r="N119" i="2"/>
  <c r="N163" i="2"/>
  <c r="AJ106" i="2"/>
  <c r="AJ150" i="2" s="1"/>
  <c r="AH118" i="2"/>
  <c r="AH162" i="2"/>
  <c r="AE120" i="2"/>
  <c r="AB103" i="2"/>
  <c r="AB147" i="2"/>
  <c r="M119" i="2"/>
  <c r="M163" i="2"/>
  <c r="AF119" i="2"/>
  <c r="AF163" i="2"/>
  <c r="AF120" i="2"/>
  <c r="L119" i="2"/>
  <c r="L163" i="2"/>
  <c r="AM120" i="2"/>
  <c r="AG118" i="2"/>
  <c r="AG162" i="2"/>
  <c r="M118" i="2"/>
  <c r="M162" i="2"/>
  <c r="AM118" i="2"/>
  <c r="AM162" i="2"/>
  <c r="P118" i="2"/>
  <c r="P162" i="2"/>
  <c r="AE119" i="2"/>
  <c r="AE163" i="2"/>
  <c r="N120" i="2"/>
  <c r="AH120" i="2"/>
  <c r="AJ105" i="2"/>
  <c r="AJ149" i="2"/>
  <c r="AF118" i="2"/>
  <c r="AF162" i="2"/>
  <c r="AG120" i="2"/>
  <c r="AM105" i="2"/>
  <c r="AM149" i="2"/>
  <c r="AJ108" i="2"/>
  <c r="AJ152" i="2" s="1"/>
  <c r="AJ112" i="2"/>
  <c r="AJ156" i="2" s="1"/>
  <c r="AJ119" i="2"/>
  <c r="AJ163" i="2"/>
  <c r="AJ110" i="2"/>
  <c r="AJ154" i="2" s="1"/>
  <c r="AJ107" i="2"/>
  <c r="AJ151" i="2" s="1"/>
  <c r="AJ109" i="2"/>
  <c r="AJ153" i="2" s="1"/>
  <c r="AJ120" i="2"/>
  <c r="AJ115" i="2"/>
  <c r="AJ159" i="2" s="1"/>
  <c r="AJ113" i="2"/>
  <c r="AJ157" i="2" s="1"/>
  <c r="AJ116" i="2"/>
  <c r="AJ160" i="2" s="1"/>
  <c r="AJ118" i="2"/>
  <c r="AJ162" i="2"/>
  <c r="AJ114" i="2"/>
  <c r="AJ158" i="2" s="1"/>
  <c r="AJ111" i="2"/>
  <c r="AJ155" i="2" s="1"/>
  <c r="AJ117" i="2"/>
  <c r="AJ161" i="2" s="1"/>
  <c r="AB105" i="2"/>
  <c r="AB149" i="2"/>
  <c r="AB104" i="2"/>
  <c r="AB148" i="2"/>
  <c r="BO127" i="5"/>
  <c r="BN127" i="5"/>
  <c r="BM127" i="5"/>
  <c r="BL127" i="5"/>
  <c r="BK127" i="5"/>
  <c r="BJ127" i="5"/>
  <c r="BI127" i="5"/>
  <c r="BH127" i="5"/>
  <c r="BG127" i="5"/>
  <c r="BF127" i="5"/>
  <c r="BE127" i="5"/>
  <c r="BD127" i="5"/>
  <c r="BC127" i="5"/>
  <c r="BB127" i="5"/>
  <c r="BA127" i="5"/>
  <c r="AZ127" i="5"/>
  <c r="AY127" i="5"/>
  <c r="AX127" i="5"/>
  <c r="AW127" i="5"/>
  <c r="AV127" i="5"/>
  <c r="AU127" i="5"/>
  <c r="AT127" i="5"/>
  <c r="AS127" i="5"/>
  <c r="AR127" i="5"/>
  <c r="AQ127" i="5"/>
  <c r="AP127" i="5"/>
  <c r="AO127" i="5"/>
  <c r="AN127" i="5"/>
  <c r="AM127" i="5"/>
  <c r="AL127" i="5"/>
  <c r="AK127" i="5"/>
  <c r="AJ127" i="5"/>
  <c r="AI127" i="5"/>
  <c r="AH127" i="5"/>
  <c r="AG127" i="5"/>
  <c r="L127" i="5"/>
  <c r="AF127" i="5"/>
  <c r="K127" i="5"/>
  <c r="AE127" i="5"/>
  <c r="AD127" i="5"/>
  <c r="AC127" i="5"/>
  <c r="AB127" i="5"/>
  <c r="AA127" i="5"/>
  <c r="Z127" i="5"/>
  <c r="Y127" i="5"/>
  <c r="X127" i="5"/>
  <c r="W127" i="5"/>
  <c r="V127" i="5"/>
  <c r="U127" i="5"/>
  <c r="T127" i="5"/>
  <c r="S127" i="5"/>
  <c r="R127" i="5"/>
  <c r="Q127" i="5"/>
  <c r="P127" i="5"/>
  <c r="O127" i="5"/>
  <c r="N127" i="5"/>
  <c r="M127" i="5"/>
  <c r="J127" i="5"/>
  <c r="I127" i="5"/>
  <c r="H127" i="5"/>
  <c r="G127" i="5"/>
  <c r="F127" i="5"/>
  <c r="E127" i="5"/>
  <c r="D127" i="5"/>
  <c r="C127" i="5"/>
  <c r="B127" i="5"/>
  <c r="BO126" i="5"/>
  <c r="BN126" i="5"/>
  <c r="BM126" i="5"/>
  <c r="BL126" i="5"/>
  <c r="BK126" i="5"/>
  <c r="BJ126" i="5"/>
  <c r="BI126" i="5"/>
  <c r="BH126" i="5"/>
  <c r="BG126" i="5"/>
  <c r="BF126" i="5"/>
  <c r="BE126" i="5"/>
  <c r="BD126" i="5"/>
  <c r="BC126" i="5"/>
  <c r="BB126" i="5"/>
  <c r="BA126" i="5"/>
  <c r="AZ126" i="5"/>
  <c r="AY126" i="5"/>
  <c r="AX126" i="5"/>
  <c r="AW126" i="5"/>
  <c r="AV126" i="5"/>
  <c r="AU126" i="5"/>
  <c r="AT126" i="5"/>
  <c r="AS126" i="5"/>
  <c r="AR126" i="5"/>
  <c r="AQ126" i="5"/>
  <c r="AP126" i="5"/>
  <c r="AO126" i="5"/>
  <c r="AN126" i="5"/>
  <c r="AM126" i="5"/>
  <c r="AL126" i="5"/>
  <c r="AK126" i="5"/>
  <c r="AJ126" i="5"/>
  <c r="AI126" i="5"/>
  <c r="AH126" i="5"/>
  <c r="AG126" i="5"/>
  <c r="AF126" i="5"/>
  <c r="AE126" i="5"/>
  <c r="AD126" i="5"/>
  <c r="AC126" i="5"/>
  <c r="AB126" i="5"/>
  <c r="AA126" i="5"/>
  <c r="Z126" i="5"/>
  <c r="Y126" i="5"/>
  <c r="X126" i="5"/>
  <c r="W126" i="5"/>
  <c r="V126" i="5"/>
  <c r="U126" i="5"/>
  <c r="T126" i="5"/>
  <c r="S126" i="5"/>
  <c r="R126" i="5"/>
  <c r="Q126" i="5"/>
  <c r="P126" i="5"/>
  <c r="O126" i="5"/>
  <c r="N126" i="5"/>
  <c r="M126" i="5"/>
  <c r="L126" i="5"/>
  <c r="K126" i="5"/>
  <c r="J126" i="5"/>
  <c r="I126" i="5"/>
  <c r="H126" i="5"/>
  <c r="G126" i="5"/>
  <c r="F126" i="5"/>
  <c r="E126" i="5"/>
  <c r="D126" i="5"/>
  <c r="C126" i="5"/>
  <c r="B126" i="5"/>
  <c r="BO125" i="5"/>
  <c r="BN125" i="5"/>
  <c r="BM125" i="5"/>
  <c r="BL125" i="5"/>
  <c r="BK125" i="5"/>
  <c r="BJ125" i="5"/>
  <c r="BI125" i="5"/>
  <c r="BH125" i="5"/>
  <c r="BG125" i="5"/>
  <c r="BF125" i="5"/>
  <c r="BE125" i="5"/>
  <c r="BD125" i="5"/>
  <c r="BC125" i="5"/>
  <c r="BB125" i="5"/>
  <c r="BA125" i="5"/>
  <c r="AZ125" i="5"/>
  <c r="AY125" i="5"/>
  <c r="AX125" i="5"/>
  <c r="AW125" i="5"/>
  <c r="AV125" i="5"/>
  <c r="AU125" i="5"/>
  <c r="AT125" i="5"/>
  <c r="AS125" i="5"/>
  <c r="AR125" i="5"/>
  <c r="AQ125" i="5"/>
  <c r="AP125" i="5"/>
  <c r="AO125" i="5"/>
  <c r="AN125" i="5"/>
  <c r="AM125" i="5"/>
  <c r="AL125" i="5"/>
  <c r="AK125" i="5"/>
  <c r="AJ125" i="5"/>
  <c r="AI125" i="5"/>
  <c r="AH125" i="5"/>
  <c r="AG125" i="5"/>
  <c r="L125" i="5"/>
  <c r="AF125" i="5"/>
  <c r="AE125" i="5"/>
  <c r="AD125" i="5"/>
  <c r="AC125" i="5"/>
  <c r="AB125" i="5"/>
  <c r="AA125" i="5"/>
  <c r="Z125" i="5"/>
  <c r="Y125" i="5"/>
  <c r="X125" i="5"/>
  <c r="W125" i="5"/>
  <c r="V125" i="5"/>
  <c r="U125" i="5"/>
  <c r="T125" i="5"/>
  <c r="S125" i="5"/>
  <c r="R125" i="5"/>
  <c r="Q125" i="5"/>
  <c r="P125" i="5"/>
  <c r="O125" i="5"/>
  <c r="N125" i="5"/>
  <c r="M125" i="5"/>
  <c r="K125" i="5"/>
  <c r="J125" i="5"/>
  <c r="I125" i="5"/>
  <c r="H125" i="5"/>
  <c r="G125" i="5"/>
  <c r="F125" i="5"/>
  <c r="E125" i="5"/>
  <c r="D125" i="5"/>
  <c r="C125" i="5"/>
  <c r="B125" i="5"/>
  <c r="BO124" i="5"/>
  <c r="BN124" i="5"/>
  <c r="BM124" i="5"/>
  <c r="BL124" i="5"/>
  <c r="BK124" i="5"/>
  <c r="BJ124" i="5"/>
  <c r="BI124" i="5"/>
  <c r="BH124" i="5"/>
  <c r="BG124" i="5"/>
  <c r="BF124" i="5"/>
  <c r="BE124" i="5"/>
  <c r="BD124" i="5"/>
  <c r="BC124" i="5"/>
  <c r="BB124" i="5"/>
  <c r="BA124" i="5"/>
  <c r="AZ124" i="5"/>
  <c r="AY124" i="5"/>
  <c r="AX124" i="5"/>
  <c r="AW124" i="5"/>
  <c r="AV124" i="5"/>
  <c r="AU124" i="5"/>
  <c r="AT124" i="5"/>
  <c r="AS124" i="5"/>
  <c r="AR124" i="5"/>
  <c r="AQ124" i="5"/>
  <c r="AP124" i="5"/>
  <c r="AO124" i="5"/>
  <c r="AN124" i="5"/>
  <c r="AM124" i="5"/>
  <c r="AL124" i="5"/>
  <c r="AK124" i="5"/>
  <c r="AJ124" i="5"/>
  <c r="AI124" i="5"/>
  <c r="AH124" i="5"/>
  <c r="AG124" i="5"/>
  <c r="AF124" i="5"/>
  <c r="AE124" i="5"/>
  <c r="AD124" i="5"/>
  <c r="AC124" i="5"/>
  <c r="AB124" i="5"/>
  <c r="AA124" i="5"/>
  <c r="Z124" i="5"/>
  <c r="Y124" i="5"/>
  <c r="X124" i="5"/>
  <c r="W124" i="5"/>
  <c r="V124" i="5"/>
  <c r="U124" i="5"/>
  <c r="T124" i="5"/>
  <c r="S124" i="5"/>
  <c r="R124" i="5"/>
  <c r="Q124" i="5"/>
  <c r="P124" i="5"/>
  <c r="O124" i="5"/>
  <c r="N124" i="5"/>
  <c r="M124" i="5"/>
  <c r="L124" i="5"/>
  <c r="K124" i="5"/>
  <c r="J124" i="5"/>
  <c r="I124" i="5"/>
  <c r="H124" i="5"/>
  <c r="G124" i="5"/>
  <c r="F124" i="5"/>
  <c r="E124" i="5"/>
  <c r="D124" i="5"/>
  <c r="C124" i="5"/>
  <c r="B124" i="5"/>
  <c r="BO123" i="5"/>
  <c r="BN123" i="5"/>
  <c r="BM123" i="5"/>
  <c r="BL123" i="5"/>
  <c r="BK123" i="5"/>
  <c r="BJ123" i="5"/>
  <c r="BI123" i="5"/>
  <c r="BH123" i="5"/>
  <c r="BG123" i="5"/>
  <c r="BF123" i="5"/>
  <c r="BE123" i="5"/>
  <c r="BD123" i="5"/>
  <c r="BC123" i="5"/>
  <c r="BB123" i="5"/>
  <c r="BA123" i="5"/>
  <c r="AZ123" i="5"/>
  <c r="AY123" i="5"/>
  <c r="AX123" i="5"/>
  <c r="AW123" i="5"/>
  <c r="AV123" i="5"/>
  <c r="AU123" i="5"/>
  <c r="AT123" i="5"/>
  <c r="AS123" i="5"/>
  <c r="AR123" i="5"/>
  <c r="AQ123" i="5"/>
  <c r="AP123" i="5"/>
  <c r="AO123" i="5"/>
  <c r="AN123" i="5"/>
  <c r="AM123" i="5"/>
  <c r="AL123" i="5"/>
  <c r="AK123" i="5"/>
  <c r="AJ123" i="5"/>
  <c r="AI123" i="5"/>
  <c r="AH123" i="5"/>
  <c r="AG123" i="5"/>
  <c r="AF123" i="5"/>
  <c r="AE123" i="5"/>
  <c r="AD123" i="5"/>
  <c r="AC123" i="5"/>
  <c r="AB123" i="5"/>
  <c r="AA123" i="5"/>
  <c r="Z123" i="5"/>
  <c r="Y123" i="5"/>
  <c r="X123" i="5"/>
  <c r="W123" i="5"/>
  <c r="V123" i="5"/>
  <c r="U123" i="5"/>
  <c r="T123" i="5"/>
  <c r="S123" i="5"/>
  <c r="R123" i="5"/>
  <c r="Q123" i="5"/>
  <c r="P123" i="5"/>
  <c r="O123" i="5"/>
  <c r="N123" i="5"/>
  <c r="M123" i="5"/>
  <c r="L123" i="5"/>
  <c r="K123" i="5"/>
  <c r="J123" i="5"/>
  <c r="I123" i="5"/>
  <c r="H123" i="5"/>
  <c r="G123" i="5"/>
  <c r="F123" i="5"/>
  <c r="E123" i="5"/>
  <c r="D123" i="5"/>
  <c r="C123" i="5"/>
  <c r="B123" i="5"/>
  <c r="BO122" i="5"/>
  <c r="BN122" i="5"/>
  <c r="BM122" i="5"/>
  <c r="BL122" i="5"/>
  <c r="BK122" i="5"/>
  <c r="BJ122" i="5"/>
  <c r="BI122" i="5"/>
  <c r="BH122" i="5"/>
  <c r="BG122" i="5"/>
  <c r="BF122" i="5"/>
  <c r="BE122" i="5"/>
  <c r="BD122" i="5"/>
  <c r="BC122" i="5"/>
  <c r="BB122" i="5"/>
  <c r="BA122" i="5"/>
  <c r="AZ122" i="5"/>
  <c r="AY122" i="5"/>
  <c r="AX122" i="5"/>
  <c r="AW122" i="5"/>
  <c r="AV122" i="5"/>
  <c r="AU122" i="5"/>
  <c r="AT122" i="5"/>
  <c r="AS122" i="5"/>
  <c r="AR122" i="5"/>
  <c r="AQ122" i="5"/>
  <c r="AP122" i="5"/>
  <c r="AO122" i="5"/>
  <c r="AN122" i="5"/>
  <c r="AM122" i="5"/>
  <c r="AL122" i="5"/>
  <c r="AK122" i="5"/>
  <c r="AJ122" i="5"/>
  <c r="AI122" i="5"/>
  <c r="AH122" i="5"/>
  <c r="AG122" i="5"/>
  <c r="AF122" i="5"/>
  <c r="AE122" i="5"/>
  <c r="AD122" i="5"/>
  <c r="AC122" i="5"/>
  <c r="AB122" i="5"/>
  <c r="AA122" i="5"/>
  <c r="Z122" i="5"/>
  <c r="Y122" i="5"/>
  <c r="X122" i="5"/>
  <c r="W122" i="5"/>
  <c r="V122" i="5"/>
  <c r="U122" i="5"/>
  <c r="T122" i="5"/>
  <c r="S122" i="5"/>
  <c r="R122" i="5"/>
  <c r="Q122" i="5"/>
  <c r="P122" i="5"/>
  <c r="O122" i="5"/>
  <c r="N122" i="5"/>
  <c r="M122" i="5"/>
  <c r="L122" i="5"/>
  <c r="K122" i="5"/>
  <c r="J122" i="5"/>
  <c r="I122" i="5"/>
  <c r="H122" i="5"/>
  <c r="G122" i="5"/>
  <c r="F122" i="5"/>
  <c r="E122" i="5"/>
  <c r="D122" i="5"/>
  <c r="C122" i="5"/>
  <c r="B122" i="5"/>
  <c r="BO121" i="5"/>
  <c r="BN121" i="5"/>
  <c r="BM121" i="5"/>
  <c r="BL121" i="5"/>
  <c r="BK121" i="5"/>
  <c r="BJ121" i="5"/>
  <c r="BI121" i="5"/>
  <c r="BH121" i="5"/>
  <c r="BG121" i="5"/>
  <c r="BF121" i="5"/>
  <c r="BE121" i="5"/>
  <c r="BD121" i="5"/>
  <c r="BC121" i="5"/>
  <c r="BB121" i="5"/>
  <c r="BA121" i="5"/>
  <c r="AZ121" i="5"/>
  <c r="AY121" i="5"/>
  <c r="AX121" i="5"/>
  <c r="AW121" i="5"/>
  <c r="AV121" i="5"/>
  <c r="AU121" i="5"/>
  <c r="AT121" i="5"/>
  <c r="AS121" i="5"/>
  <c r="AR121" i="5"/>
  <c r="AQ121" i="5"/>
  <c r="AP121" i="5"/>
  <c r="AO121" i="5"/>
  <c r="AN121" i="5"/>
  <c r="AM121" i="5"/>
  <c r="AL121" i="5"/>
  <c r="AK121" i="5"/>
  <c r="AJ121" i="5"/>
  <c r="AI121" i="5"/>
  <c r="AH121" i="5"/>
  <c r="AG121" i="5"/>
  <c r="AF121" i="5"/>
  <c r="AE121" i="5"/>
  <c r="AD121" i="5"/>
  <c r="AC121" i="5"/>
  <c r="AB121" i="5"/>
  <c r="AA121" i="5"/>
  <c r="Z121" i="5"/>
  <c r="Y121" i="5"/>
  <c r="X121" i="5"/>
  <c r="W121" i="5"/>
  <c r="V121" i="5"/>
  <c r="U121" i="5"/>
  <c r="T121" i="5"/>
  <c r="S121" i="5"/>
  <c r="R121" i="5"/>
  <c r="Q121" i="5"/>
  <c r="P121" i="5"/>
  <c r="O121" i="5"/>
  <c r="N121" i="5"/>
  <c r="M121" i="5"/>
  <c r="L121" i="5"/>
  <c r="K121" i="5"/>
  <c r="J121" i="5"/>
  <c r="I121" i="5"/>
  <c r="H121" i="5"/>
  <c r="G121" i="5"/>
  <c r="F121" i="5"/>
  <c r="E121" i="5"/>
  <c r="D121" i="5"/>
  <c r="C121" i="5"/>
  <c r="B121" i="5"/>
  <c r="BO120" i="5"/>
  <c r="BN120" i="5"/>
  <c r="BM120" i="5"/>
  <c r="BL120" i="5"/>
  <c r="BK120" i="5"/>
  <c r="BJ120" i="5"/>
  <c r="BI120" i="5"/>
  <c r="BH120" i="5"/>
  <c r="BG120" i="5"/>
  <c r="BF120" i="5"/>
  <c r="BE120" i="5"/>
  <c r="BD120" i="5"/>
  <c r="BC120" i="5"/>
  <c r="BB120" i="5"/>
  <c r="BA120" i="5"/>
  <c r="AZ120" i="5"/>
  <c r="AY120" i="5"/>
  <c r="AX120" i="5"/>
  <c r="AW120" i="5"/>
  <c r="AV120" i="5"/>
  <c r="AU120" i="5"/>
  <c r="AT120" i="5"/>
  <c r="AS120" i="5"/>
  <c r="AR120" i="5"/>
  <c r="AQ120" i="5"/>
  <c r="AP120" i="5"/>
  <c r="AO120" i="5"/>
  <c r="AN120" i="5"/>
  <c r="AM120" i="5"/>
  <c r="AL120" i="5"/>
  <c r="AK120" i="5"/>
  <c r="AJ120" i="5"/>
  <c r="AI120" i="5"/>
  <c r="AH120" i="5"/>
  <c r="AG120" i="5"/>
  <c r="AF120" i="5"/>
  <c r="AE120" i="5"/>
  <c r="AD120" i="5"/>
  <c r="AC120" i="5"/>
  <c r="AB120" i="5"/>
  <c r="AA120" i="5"/>
  <c r="Z120" i="5"/>
  <c r="Y120" i="5"/>
  <c r="X120" i="5"/>
  <c r="W120" i="5"/>
  <c r="V120" i="5"/>
  <c r="U120" i="5"/>
  <c r="T120" i="5"/>
  <c r="S120" i="5"/>
  <c r="R120" i="5"/>
  <c r="Q120" i="5"/>
  <c r="P120" i="5"/>
  <c r="O120" i="5"/>
  <c r="N120" i="5"/>
  <c r="M120" i="5"/>
  <c r="L120" i="5"/>
  <c r="K120" i="5"/>
  <c r="J120" i="5"/>
  <c r="I120" i="5"/>
  <c r="H120" i="5"/>
  <c r="G120" i="5"/>
  <c r="F120" i="5"/>
  <c r="E120" i="5"/>
  <c r="D120" i="5"/>
  <c r="C120" i="5"/>
  <c r="B120" i="5"/>
  <c r="BO119" i="5"/>
  <c r="BN119" i="5"/>
  <c r="BM119" i="5"/>
  <c r="BL119" i="5"/>
  <c r="BK119" i="5"/>
  <c r="BJ119" i="5"/>
  <c r="BI119" i="5"/>
  <c r="BH119" i="5"/>
  <c r="BG119" i="5"/>
  <c r="BF119" i="5"/>
  <c r="BE119" i="5"/>
  <c r="BD119" i="5"/>
  <c r="BC119" i="5"/>
  <c r="BB119" i="5"/>
  <c r="BA119" i="5"/>
  <c r="AZ119" i="5"/>
  <c r="AY119" i="5"/>
  <c r="AX119" i="5"/>
  <c r="AW119" i="5"/>
  <c r="AV119" i="5"/>
  <c r="AU119" i="5"/>
  <c r="AT119" i="5"/>
  <c r="AS119" i="5"/>
  <c r="AR119" i="5"/>
  <c r="AQ119" i="5"/>
  <c r="AP119" i="5"/>
  <c r="AO119" i="5"/>
  <c r="AN119" i="5"/>
  <c r="AM119" i="5"/>
  <c r="AL119" i="5"/>
  <c r="AK119" i="5"/>
  <c r="AJ119" i="5"/>
  <c r="AI119" i="5"/>
  <c r="AH119" i="5"/>
  <c r="AG119" i="5"/>
  <c r="AF119" i="5"/>
  <c r="AE119" i="5"/>
  <c r="AD119" i="5"/>
  <c r="AC119" i="5"/>
  <c r="AB119" i="5"/>
  <c r="AA119" i="5"/>
  <c r="Z119" i="5"/>
  <c r="Y119" i="5"/>
  <c r="X119" i="5"/>
  <c r="W119" i="5"/>
  <c r="V119" i="5"/>
  <c r="U119" i="5"/>
  <c r="T119" i="5"/>
  <c r="S119" i="5"/>
  <c r="R119" i="5"/>
  <c r="Q119" i="5"/>
  <c r="P119" i="5"/>
  <c r="O119" i="5"/>
  <c r="N119" i="5"/>
  <c r="M119" i="5"/>
  <c r="L119" i="5"/>
  <c r="K119" i="5"/>
  <c r="J119" i="5"/>
  <c r="I119" i="5"/>
  <c r="H119" i="5"/>
  <c r="G119" i="5"/>
  <c r="F119" i="5"/>
  <c r="E119" i="5"/>
  <c r="D119" i="5"/>
  <c r="C119" i="5"/>
  <c r="B119" i="5"/>
  <c r="BO118" i="5"/>
  <c r="BN118" i="5"/>
  <c r="BM118" i="5"/>
  <c r="BL118" i="5"/>
  <c r="BK118" i="5"/>
  <c r="BJ118" i="5"/>
  <c r="BI118" i="5"/>
  <c r="BH118" i="5"/>
  <c r="BG118" i="5"/>
  <c r="BF118" i="5"/>
  <c r="BE118" i="5"/>
  <c r="BD118" i="5"/>
  <c r="BC118" i="5"/>
  <c r="BB118" i="5"/>
  <c r="BA118" i="5"/>
  <c r="AZ118" i="5"/>
  <c r="AY118" i="5"/>
  <c r="AX118" i="5"/>
  <c r="AW118" i="5"/>
  <c r="AV118" i="5"/>
  <c r="AU118" i="5"/>
  <c r="AT118" i="5"/>
  <c r="AS118" i="5"/>
  <c r="AR118" i="5"/>
  <c r="AQ118" i="5"/>
  <c r="AP118" i="5"/>
  <c r="AO118" i="5"/>
  <c r="AN118" i="5"/>
  <c r="AM118" i="5"/>
  <c r="AL118" i="5"/>
  <c r="AK118" i="5"/>
  <c r="AJ118" i="5"/>
  <c r="AI118" i="5"/>
  <c r="AH118" i="5"/>
  <c r="M118" i="5"/>
  <c r="AG118" i="5"/>
  <c r="AF118" i="5"/>
  <c r="AE118" i="5"/>
  <c r="AD118" i="5"/>
  <c r="AC118" i="5"/>
  <c r="AB118" i="5"/>
  <c r="AA118" i="5"/>
  <c r="Z118" i="5"/>
  <c r="Y118" i="5"/>
  <c r="X118" i="5"/>
  <c r="W118" i="5"/>
  <c r="V118" i="5"/>
  <c r="U118" i="5"/>
  <c r="T118" i="5"/>
  <c r="S118" i="5"/>
  <c r="R118" i="5"/>
  <c r="Q118" i="5"/>
  <c r="P118" i="5"/>
  <c r="O118" i="5"/>
  <c r="N118" i="5"/>
  <c r="L118" i="5"/>
  <c r="K118" i="5"/>
  <c r="J118" i="5"/>
  <c r="I118" i="5"/>
  <c r="H118" i="5"/>
  <c r="G118" i="5"/>
  <c r="F118" i="5"/>
  <c r="E118" i="5"/>
  <c r="D118" i="5"/>
  <c r="C118" i="5"/>
  <c r="B118" i="5"/>
  <c r="BO117" i="5"/>
  <c r="BN117" i="5"/>
  <c r="BM117" i="5"/>
  <c r="BL117" i="5"/>
  <c r="BK117" i="5"/>
  <c r="BJ117" i="5"/>
  <c r="BI117" i="5"/>
  <c r="BH117" i="5"/>
  <c r="BG117" i="5"/>
  <c r="BF117" i="5"/>
  <c r="BE117" i="5"/>
  <c r="BD117" i="5"/>
  <c r="BC117" i="5"/>
  <c r="BB117" i="5"/>
  <c r="BA117" i="5"/>
  <c r="AZ117" i="5"/>
  <c r="AY117" i="5"/>
  <c r="AX117" i="5"/>
  <c r="AW117" i="5"/>
  <c r="AV117" i="5"/>
  <c r="AU117" i="5"/>
  <c r="AT117" i="5"/>
  <c r="AS117" i="5"/>
  <c r="AR117" i="5"/>
  <c r="AQ117" i="5"/>
  <c r="AP117" i="5"/>
  <c r="AO117" i="5"/>
  <c r="AN117" i="5"/>
  <c r="AM117" i="5"/>
  <c r="AL117" i="5"/>
  <c r="AK117" i="5"/>
  <c r="AJ117" i="5"/>
  <c r="AI117" i="5"/>
  <c r="AH117" i="5"/>
  <c r="AG117" i="5"/>
  <c r="AF117" i="5"/>
  <c r="AE117" i="5"/>
  <c r="AD117" i="5"/>
  <c r="AC117" i="5"/>
  <c r="AB117" i="5"/>
  <c r="AA117" i="5"/>
  <c r="Z117" i="5"/>
  <c r="Y117" i="5"/>
  <c r="X117" i="5"/>
  <c r="W117" i="5"/>
  <c r="V117" i="5"/>
  <c r="U117" i="5"/>
  <c r="T117" i="5"/>
  <c r="S117" i="5"/>
  <c r="R117" i="5"/>
  <c r="Q117" i="5"/>
  <c r="P117" i="5"/>
  <c r="O117" i="5"/>
  <c r="N117" i="5"/>
  <c r="M117" i="5"/>
  <c r="L117" i="5"/>
  <c r="K117" i="5"/>
  <c r="J117" i="5"/>
  <c r="I117" i="5"/>
  <c r="H117" i="5"/>
  <c r="G117" i="5"/>
  <c r="F117" i="5"/>
  <c r="E117" i="5"/>
  <c r="D117" i="5"/>
  <c r="C117" i="5"/>
  <c r="B117" i="5"/>
  <c r="BO116" i="5"/>
  <c r="BN116" i="5"/>
  <c r="BM116" i="5"/>
  <c r="BL116" i="5"/>
  <c r="BK116" i="5"/>
  <c r="BJ116" i="5"/>
  <c r="BI116" i="5"/>
  <c r="AH116" i="5"/>
  <c r="BH116" i="5"/>
  <c r="BG116" i="5"/>
  <c r="BF116" i="5"/>
  <c r="BE116" i="5"/>
  <c r="BD116" i="5"/>
  <c r="BC116" i="5"/>
  <c r="BB116" i="5"/>
  <c r="BA116" i="5"/>
  <c r="AZ116" i="5"/>
  <c r="AY116" i="5"/>
  <c r="AX116" i="5"/>
  <c r="AW116" i="5"/>
  <c r="AV116" i="5"/>
  <c r="AU116" i="5"/>
  <c r="AT116" i="5"/>
  <c r="AS116" i="5"/>
  <c r="AR116" i="5"/>
  <c r="AQ116" i="5"/>
  <c r="AP116" i="5"/>
  <c r="AO116" i="5"/>
  <c r="AN116" i="5"/>
  <c r="AM116" i="5"/>
  <c r="AL116" i="5"/>
  <c r="AK116" i="5"/>
  <c r="AJ116" i="5"/>
  <c r="AI116" i="5"/>
  <c r="AG116" i="5"/>
  <c r="AF116" i="5"/>
  <c r="AE116" i="5"/>
  <c r="AD116" i="5"/>
  <c r="AC116" i="5"/>
  <c r="AB116" i="5"/>
  <c r="AA116" i="5"/>
  <c r="Z116" i="5"/>
  <c r="Y116" i="5"/>
  <c r="X116" i="5"/>
  <c r="W116" i="5"/>
  <c r="V116" i="5"/>
  <c r="U116" i="5"/>
  <c r="T116" i="5"/>
  <c r="S116" i="5"/>
  <c r="R116" i="5"/>
  <c r="Q116" i="5"/>
  <c r="P116" i="5"/>
  <c r="O116" i="5"/>
  <c r="N116" i="5"/>
  <c r="M116" i="5"/>
  <c r="L116" i="5"/>
  <c r="K116" i="5"/>
  <c r="J116" i="5"/>
  <c r="I116" i="5"/>
  <c r="H116" i="5"/>
  <c r="G116" i="5"/>
  <c r="F116" i="5"/>
  <c r="E116" i="5"/>
  <c r="D116" i="5"/>
  <c r="C116" i="5"/>
  <c r="B116" i="5"/>
  <c r="BO115" i="5"/>
  <c r="BN115" i="5"/>
  <c r="BM115" i="5"/>
  <c r="BL115" i="5"/>
  <c r="BK115" i="5"/>
  <c r="BJ115" i="5"/>
  <c r="BI115" i="5"/>
  <c r="BH115" i="5"/>
  <c r="BG115" i="5"/>
  <c r="BF115" i="5"/>
  <c r="BE115" i="5"/>
  <c r="BD115" i="5"/>
  <c r="BC115" i="5"/>
  <c r="BB115" i="5"/>
  <c r="BA115" i="5"/>
  <c r="AZ115" i="5"/>
  <c r="AY115" i="5"/>
  <c r="AX115" i="5"/>
  <c r="AW115" i="5"/>
  <c r="AV115" i="5"/>
  <c r="AU115" i="5"/>
  <c r="AT115" i="5"/>
  <c r="AS115" i="5"/>
  <c r="AR115" i="5"/>
  <c r="AQ115" i="5"/>
  <c r="AP115" i="5"/>
  <c r="AO115" i="5"/>
  <c r="AN115" i="5"/>
  <c r="AM115" i="5"/>
  <c r="AL115" i="5"/>
  <c r="AK115" i="5"/>
  <c r="AJ115" i="5"/>
  <c r="AI115" i="5"/>
  <c r="AH115" i="5"/>
  <c r="M115" i="5"/>
  <c r="AG115" i="5"/>
  <c r="L115" i="5"/>
  <c r="AF115" i="5"/>
  <c r="AE115" i="5"/>
  <c r="AD115" i="5"/>
  <c r="AC115" i="5"/>
  <c r="AB115" i="5"/>
  <c r="AA115" i="5"/>
  <c r="Z115" i="5"/>
  <c r="Y115" i="5"/>
  <c r="X115" i="5"/>
  <c r="W115" i="5"/>
  <c r="V115" i="5"/>
  <c r="U115" i="5"/>
  <c r="T115" i="5"/>
  <c r="S115" i="5"/>
  <c r="R115" i="5"/>
  <c r="Q115" i="5"/>
  <c r="P115" i="5"/>
  <c r="O115" i="5"/>
  <c r="N115" i="5"/>
  <c r="K115" i="5"/>
  <c r="J115" i="5"/>
  <c r="I115" i="5"/>
  <c r="H115" i="5"/>
  <c r="G115" i="5"/>
  <c r="F115" i="5"/>
  <c r="E115" i="5"/>
  <c r="D115" i="5"/>
  <c r="C115" i="5"/>
  <c r="B115" i="5"/>
  <c r="BO114" i="5"/>
  <c r="BN114" i="5"/>
  <c r="BM114" i="5"/>
  <c r="BL114" i="5"/>
  <c r="BK114" i="5"/>
  <c r="BJ114" i="5"/>
  <c r="BI114" i="5"/>
  <c r="BH114" i="5"/>
  <c r="BG114" i="5"/>
  <c r="BF114" i="5"/>
  <c r="BE114" i="5"/>
  <c r="BD114" i="5"/>
  <c r="BC114" i="5"/>
  <c r="BB114" i="5"/>
  <c r="BA114" i="5"/>
  <c r="AZ114" i="5"/>
  <c r="AY114" i="5"/>
  <c r="AX114" i="5"/>
  <c r="AW114" i="5"/>
  <c r="AV114" i="5"/>
  <c r="AU114" i="5"/>
  <c r="AT114" i="5"/>
  <c r="AS114" i="5"/>
  <c r="AR114" i="5"/>
  <c r="AQ114" i="5"/>
  <c r="AP114" i="5"/>
  <c r="AO114" i="5"/>
  <c r="AN114" i="5"/>
  <c r="AM114" i="5"/>
  <c r="AL114" i="5"/>
  <c r="AK114" i="5"/>
  <c r="AJ114" i="5"/>
  <c r="AI114" i="5"/>
  <c r="AH114" i="5"/>
  <c r="AG114" i="5"/>
  <c r="AF114" i="5"/>
  <c r="K114" i="5"/>
  <c r="AE114" i="5"/>
  <c r="AD114" i="5"/>
  <c r="AC114" i="5"/>
  <c r="AB114" i="5"/>
  <c r="AA114" i="5"/>
  <c r="Z114" i="5"/>
  <c r="Y114" i="5"/>
  <c r="X114" i="5"/>
  <c r="W114" i="5"/>
  <c r="V114" i="5"/>
  <c r="U114" i="5"/>
  <c r="T114" i="5"/>
  <c r="S114" i="5"/>
  <c r="R114" i="5"/>
  <c r="Q114" i="5"/>
  <c r="P114" i="5"/>
  <c r="O114" i="5"/>
  <c r="N114" i="5"/>
  <c r="M114" i="5"/>
  <c r="L114" i="5"/>
  <c r="J114" i="5"/>
  <c r="I114" i="5"/>
  <c r="H114" i="5"/>
  <c r="G114" i="5"/>
  <c r="F114" i="5"/>
  <c r="E114" i="5"/>
  <c r="D114" i="5"/>
  <c r="C114" i="5"/>
  <c r="B114" i="5"/>
  <c r="BO113" i="5"/>
  <c r="BN113" i="5"/>
  <c r="BM113" i="5"/>
  <c r="BL113" i="5"/>
  <c r="BK113" i="5"/>
  <c r="BJ113" i="5"/>
  <c r="BI113" i="5"/>
  <c r="BH113" i="5"/>
  <c r="BG113" i="5"/>
  <c r="BF113" i="5"/>
  <c r="BE113" i="5"/>
  <c r="BD113" i="5"/>
  <c r="BC113" i="5"/>
  <c r="BB113" i="5"/>
  <c r="BA113" i="5"/>
  <c r="AZ113" i="5"/>
  <c r="AY113" i="5"/>
  <c r="AX113" i="5"/>
  <c r="AW113" i="5"/>
  <c r="AV113" i="5"/>
  <c r="AU113" i="5"/>
  <c r="AT113" i="5"/>
  <c r="AS113" i="5"/>
  <c r="AR113" i="5"/>
  <c r="AQ113" i="5"/>
  <c r="AP113" i="5"/>
  <c r="AO113" i="5"/>
  <c r="AN113" i="5"/>
  <c r="AM113" i="5"/>
  <c r="AL113" i="5"/>
  <c r="AK113" i="5"/>
  <c r="AJ113" i="5"/>
  <c r="AI113" i="5"/>
  <c r="AH113" i="5"/>
  <c r="AG113" i="5"/>
  <c r="AF113" i="5"/>
  <c r="AE113" i="5"/>
  <c r="AD113" i="5"/>
  <c r="AC113" i="5"/>
  <c r="AB113" i="5"/>
  <c r="AA113" i="5"/>
  <c r="Z113" i="5"/>
  <c r="Y113" i="5"/>
  <c r="X113" i="5"/>
  <c r="W113" i="5"/>
  <c r="V113" i="5"/>
  <c r="U113" i="5"/>
  <c r="T113" i="5"/>
  <c r="S113" i="5"/>
  <c r="R113" i="5"/>
  <c r="Q113" i="5"/>
  <c r="P113" i="5"/>
  <c r="O113" i="5"/>
  <c r="N113" i="5"/>
  <c r="M113" i="5"/>
  <c r="L113" i="5"/>
  <c r="K113" i="5"/>
  <c r="J113" i="5"/>
  <c r="I113" i="5"/>
  <c r="H113" i="5"/>
  <c r="G113" i="5"/>
  <c r="F113" i="5"/>
  <c r="E113" i="5"/>
  <c r="D113" i="5"/>
  <c r="C113" i="5"/>
  <c r="B113" i="5"/>
  <c r="BO112" i="5"/>
  <c r="BN112" i="5"/>
  <c r="BM112" i="5"/>
  <c r="BL112" i="5"/>
  <c r="BK112" i="5"/>
  <c r="BJ112" i="5"/>
  <c r="BI112" i="5"/>
  <c r="BH112" i="5"/>
  <c r="BG112" i="5"/>
  <c r="BF112" i="5"/>
  <c r="BE112" i="5"/>
  <c r="BD112" i="5"/>
  <c r="BC112" i="5"/>
  <c r="BB112" i="5"/>
  <c r="BA112" i="5"/>
  <c r="AZ112" i="5"/>
  <c r="AY112" i="5"/>
  <c r="AX112" i="5"/>
  <c r="AW112" i="5"/>
  <c r="AV112" i="5"/>
  <c r="AU112" i="5"/>
  <c r="AT112" i="5"/>
  <c r="AS112" i="5"/>
  <c r="AR112" i="5"/>
  <c r="AQ112" i="5"/>
  <c r="AP112" i="5"/>
  <c r="AO112" i="5"/>
  <c r="AN112" i="5"/>
  <c r="AM112" i="5"/>
  <c r="AL112" i="5"/>
  <c r="AK112" i="5"/>
  <c r="AJ112" i="5"/>
  <c r="AI112" i="5"/>
  <c r="AH112" i="5"/>
  <c r="AG112" i="5"/>
  <c r="AF112" i="5"/>
  <c r="AE112" i="5"/>
  <c r="AD112" i="5"/>
  <c r="AC112" i="5"/>
  <c r="AB112" i="5"/>
  <c r="AA112" i="5"/>
  <c r="Z112" i="5"/>
  <c r="Y112" i="5"/>
  <c r="X112" i="5"/>
  <c r="W112" i="5"/>
  <c r="V112" i="5"/>
  <c r="U112" i="5"/>
  <c r="T112" i="5"/>
  <c r="S112" i="5"/>
  <c r="R112" i="5"/>
  <c r="Q112" i="5"/>
  <c r="P112" i="5"/>
  <c r="O112" i="5"/>
  <c r="N112" i="5"/>
  <c r="M112" i="5"/>
  <c r="L112" i="5"/>
  <c r="K112" i="5"/>
  <c r="J112" i="5"/>
  <c r="I112" i="5"/>
  <c r="H112" i="5"/>
  <c r="G112" i="5"/>
  <c r="F112" i="5"/>
  <c r="E112" i="5"/>
  <c r="D112" i="5"/>
  <c r="C112" i="5"/>
  <c r="B112" i="5"/>
  <c r="BO111" i="5"/>
  <c r="BN111" i="5"/>
  <c r="BM111" i="5"/>
  <c r="BL111" i="5"/>
  <c r="BK111" i="5"/>
  <c r="BJ111" i="5"/>
  <c r="BI111" i="5"/>
  <c r="BH111" i="5"/>
  <c r="BG111" i="5"/>
  <c r="BF111" i="5"/>
  <c r="BE111" i="5"/>
  <c r="BD111" i="5"/>
  <c r="BC111" i="5"/>
  <c r="BB111" i="5"/>
  <c r="BA111" i="5"/>
  <c r="AZ111" i="5"/>
  <c r="AY111" i="5"/>
  <c r="AX111" i="5"/>
  <c r="AW111" i="5"/>
  <c r="AV111" i="5"/>
  <c r="AU111" i="5"/>
  <c r="AT111" i="5"/>
  <c r="AS111" i="5"/>
  <c r="AR111" i="5"/>
  <c r="AQ111" i="5"/>
  <c r="AP111" i="5"/>
  <c r="AO111" i="5"/>
  <c r="AN111" i="5"/>
  <c r="AM111" i="5"/>
  <c r="AL111" i="5"/>
  <c r="AK111" i="5"/>
  <c r="AJ111" i="5"/>
  <c r="AI111" i="5"/>
  <c r="AH111" i="5"/>
  <c r="AG111" i="5"/>
  <c r="L111" i="5"/>
  <c r="AF111" i="5"/>
  <c r="AE111" i="5"/>
  <c r="AD111" i="5"/>
  <c r="AC111" i="5"/>
  <c r="AB111" i="5"/>
  <c r="AA111" i="5"/>
  <c r="Z111" i="5"/>
  <c r="Y111" i="5"/>
  <c r="X111" i="5"/>
  <c r="W111" i="5"/>
  <c r="V111" i="5"/>
  <c r="U111" i="5"/>
  <c r="T111" i="5"/>
  <c r="S111" i="5"/>
  <c r="R111" i="5"/>
  <c r="Q111" i="5"/>
  <c r="P111" i="5"/>
  <c r="O111" i="5"/>
  <c r="N111" i="5"/>
  <c r="M111" i="5"/>
  <c r="K111" i="5"/>
  <c r="J111" i="5"/>
  <c r="I111" i="5"/>
  <c r="H111" i="5"/>
  <c r="G111" i="5"/>
  <c r="F111" i="5"/>
  <c r="E111" i="5"/>
  <c r="D111" i="5"/>
  <c r="C111" i="5"/>
  <c r="B111" i="5"/>
  <c r="BO110" i="5"/>
  <c r="BN110" i="5"/>
  <c r="BM110" i="5"/>
  <c r="BL110" i="5"/>
  <c r="BK110" i="5"/>
  <c r="BJ110" i="5"/>
  <c r="BI110" i="5"/>
  <c r="BH110" i="5"/>
  <c r="BG110" i="5"/>
  <c r="BF110" i="5"/>
  <c r="BE110" i="5"/>
  <c r="BD110" i="5"/>
  <c r="BC110" i="5"/>
  <c r="BB110" i="5"/>
  <c r="BA110" i="5"/>
  <c r="AZ110" i="5"/>
  <c r="AY110" i="5"/>
  <c r="AX110" i="5"/>
  <c r="AW110" i="5"/>
  <c r="AV110" i="5"/>
  <c r="AU110" i="5"/>
  <c r="AT110" i="5"/>
  <c r="AS110" i="5"/>
  <c r="AR110" i="5"/>
  <c r="AQ110" i="5"/>
  <c r="AP110" i="5"/>
  <c r="AO110" i="5"/>
  <c r="AN110" i="5"/>
  <c r="AM110" i="5"/>
  <c r="AL110" i="5"/>
  <c r="AK110" i="5"/>
  <c r="AJ110" i="5"/>
  <c r="AI110" i="5"/>
  <c r="AH110" i="5"/>
  <c r="AG110" i="5"/>
  <c r="L110" i="5"/>
  <c r="AF110" i="5"/>
  <c r="AE110" i="5"/>
  <c r="AD110" i="5"/>
  <c r="AC110" i="5"/>
  <c r="AB110" i="5"/>
  <c r="AA110" i="5"/>
  <c r="Z110" i="5"/>
  <c r="Y110" i="5"/>
  <c r="X110" i="5"/>
  <c r="W110" i="5"/>
  <c r="V110" i="5"/>
  <c r="U110" i="5"/>
  <c r="T110" i="5"/>
  <c r="S110" i="5"/>
  <c r="R110" i="5"/>
  <c r="Q110" i="5"/>
  <c r="P110" i="5"/>
  <c r="O110" i="5"/>
  <c r="N110" i="5"/>
  <c r="M110" i="5"/>
  <c r="K110" i="5"/>
  <c r="J110" i="5"/>
  <c r="I110" i="5"/>
  <c r="H110" i="5"/>
  <c r="G110" i="5"/>
  <c r="F110" i="5"/>
  <c r="E110" i="5"/>
  <c r="D110" i="5"/>
  <c r="C110" i="5"/>
  <c r="B110" i="5"/>
  <c r="BO109" i="5"/>
  <c r="BN109" i="5"/>
  <c r="BM109" i="5"/>
  <c r="BL109" i="5"/>
  <c r="BK109" i="5"/>
  <c r="BJ109" i="5"/>
  <c r="BI109" i="5"/>
  <c r="BH109" i="5"/>
  <c r="BG109" i="5"/>
  <c r="BF109" i="5"/>
  <c r="BE109" i="5"/>
  <c r="BD109" i="5"/>
  <c r="BC109" i="5"/>
  <c r="BB109" i="5"/>
  <c r="BA109" i="5"/>
  <c r="AZ109" i="5"/>
  <c r="AY109" i="5"/>
  <c r="AX109" i="5"/>
  <c r="AW109" i="5"/>
  <c r="AV109" i="5"/>
  <c r="AU109" i="5"/>
  <c r="AT109" i="5"/>
  <c r="AS109" i="5"/>
  <c r="AR109" i="5"/>
  <c r="AQ109" i="5"/>
  <c r="AP109" i="5"/>
  <c r="AO109" i="5"/>
  <c r="AN109" i="5"/>
  <c r="AM109" i="5"/>
  <c r="AL109" i="5"/>
  <c r="AK109" i="5"/>
  <c r="AJ109" i="5"/>
  <c r="AI109" i="5"/>
  <c r="AH109" i="5"/>
  <c r="M109" i="5"/>
  <c r="AG109" i="5"/>
  <c r="L109" i="5"/>
  <c r="AF109" i="5"/>
  <c r="AE109" i="5"/>
  <c r="AD109" i="5"/>
  <c r="AC109" i="5"/>
  <c r="AB109" i="5"/>
  <c r="AA109" i="5"/>
  <c r="Z109" i="5"/>
  <c r="Y109" i="5"/>
  <c r="X109" i="5"/>
  <c r="W109" i="5"/>
  <c r="V109" i="5"/>
  <c r="U109" i="5"/>
  <c r="T109" i="5"/>
  <c r="S109" i="5"/>
  <c r="R109" i="5"/>
  <c r="Q109" i="5"/>
  <c r="P109" i="5"/>
  <c r="O109" i="5"/>
  <c r="N109" i="5"/>
  <c r="K109" i="5"/>
  <c r="J109" i="5"/>
  <c r="I109" i="5"/>
  <c r="H109" i="5"/>
  <c r="G109" i="5"/>
  <c r="F109" i="5"/>
  <c r="E109" i="5"/>
  <c r="D109" i="5"/>
  <c r="C109" i="5"/>
  <c r="B109" i="5"/>
  <c r="BO108" i="5"/>
  <c r="BN108" i="5"/>
  <c r="BM108" i="5"/>
  <c r="BL108" i="5"/>
  <c r="BK108" i="5"/>
  <c r="BJ108" i="5"/>
  <c r="BI108" i="5"/>
  <c r="BH108" i="5"/>
  <c r="BG108" i="5"/>
  <c r="BF108" i="5"/>
  <c r="BE108" i="5"/>
  <c r="BD108" i="5"/>
  <c r="BC108" i="5"/>
  <c r="BB108" i="5"/>
  <c r="BA108" i="5"/>
  <c r="AZ108" i="5"/>
  <c r="AY108" i="5"/>
  <c r="AX108" i="5"/>
  <c r="AW108" i="5"/>
  <c r="AV108" i="5"/>
  <c r="AU108" i="5"/>
  <c r="AT108" i="5"/>
  <c r="AS108" i="5"/>
  <c r="AR108" i="5"/>
  <c r="AQ108" i="5"/>
  <c r="AP108" i="5"/>
  <c r="AO108" i="5"/>
  <c r="AN108" i="5"/>
  <c r="AM108" i="5"/>
  <c r="AL108" i="5"/>
  <c r="AK108" i="5"/>
  <c r="AJ108" i="5"/>
  <c r="AI108" i="5"/>
  <c r="AH108" i="5"/>
  <c r="AG108" i="5"/>
  <c r="AF108" i="5"/>
  <c r="AE108" i="5"/>
  <c r="AD108" i="5"/>
  <c r="AC108" i="5"/>
  <c r="AB108" i="5"/>
  <c r="AA108" i="5"/>
  <c r="Z108" i="5"/>
  <c r="Y108" i="5"/>
  <c r="X108" i="5"/>
  <c r="W108" i="5"/>
  <c r="V108" i="5"/>
  <c r="U108" i="5"/>
  <c r="T108" i="5"/>
  <c r="S108" i="5"/>
  <c r="R108" i="5"/>
  <c r="Q108" i="5"/>
  <c r="P108" i="5"/>
  <c r="O108" i="5"/>
  <c r="N108" i="5"/>
  <c r="M108" i="5"/>
  <c r="L108" i="5"/>
  <c r="K108" i="5"/>
  <c r="J108" i="5"/>
  <c r="I108" i="5"/>
  <c r="H108" i="5"/>
  <c r="G108" i="5"/>
  <c r="F108" i="5"/>
  <c r="E108" i="5"/>
  <c r="D108" i="5"/>
  <c r="C108" i="5"/>
  <c r="B108" i="5"/>
  <c r="BO107" i="5"/>
  <c r="BN107" i="5"/>
  <c r="BM107" i="5"/>
  <c r="BL107" i="5"/>
  <c r="BK107" i="5"/>
  <c r="BJ107" i="5"/>
  <c r="BI107" i="5"/>
  <c r="BH107" i="5"/>
  <c r="BG107" i="5"/>
  <c r="BF107" i="5"/>
  <c r="BE107" i="5"/>
  <c r="BD107" i="5"/>
  <c r="BC107" i="5"/>
  <c r="BB107" i="5"/>
  <c r="BA107" i="5"/>
  <c r="AZ107" i="5"/>
  <c r="AY107" i="5"/>
  <c r="AX107" i="5"/>
  <c r="AW107" i="5"/>
  <c r="AV107" i="5"/>
  <c r="AU107" i="5"/>
  <c r="AT107" i="5"/>
  <c r="AS107" i="5"/>
  <c r="AR107" i="5"/>
  <c r="AQ107" i="5"/>
  <c r="AP107" i="5"/>
  <c r="AO107" i="5"/>
  <c r="AN107" i="5"/>
  <c r="AM107" i="5"/>
  <c r="AL107" i="5"/>
  <c r="AK107" i="5"/>
  <c r="AJ107" i="5"/>
  <c r="AI107" i="5"/>
  <c r="AH107" i="5"/>
  <c r="AG107" i="5"/>
  <c r="AF107" i="5"/>
  <c r="AE107" i="5"/>
  <c r="AD107" i="5"/>
  <c r="AC107" i="5"/>
  <c r="AB107" i="5"/>
  <c r="AA107" i="5"/>
  <c r="Z107" i="5"/>
  <c r="Y107" i="5"/>
  <c r="X107" i="5"/>
  <c r="W107" i="5"/>
  <c r="V107" i="5"/>
  <c r="U107" i="5"/>
  <c r="T107" i="5"/>
  <c r="S107" i="5"/>
  <c r="R107" i="5"/>
  <c r="Q107" i="5"/>
  <c r="P107" i="5"/>
  <c r="O107" i="5"/>
  <c r="N107" i="5"/>
  <c r="M107" i="5"/>
  <c r="L107" i="5"/>
  <c r="K107" i="5"/>
  <c r="J107" i="5"/>
  <c r="I107" i="5"/>
  <c r="H107" i="5"/>
  <c r="G107" i="5"/>
  <c r="F107" i="5"/>
  <c r="E107" i="5"/>
  <c r="D107" i="5"/>
  <c r="C107" i="5"/>
  <c r="B107" i="5"/>
  <c r="BO106" i="5"/>
  <c r="BN106" i="5"/>
  <c r="BM106" i="5"/>
  <c r="BL106" i="5"/>
  <c r="BK106" i="5"/>
  <c r="BJ106" i="5"/>
  <c r="BI106" i="5"/>
  <c r="BH106" i="5"/>
  <c r="BG106" i="5"/>
  <c r="BF106" i="5"/>
  <c r="BE106" i="5"/>
  <c r="BD106" i="5"/>
  <c r="BC106" i="5"/>
  <c r="BB106" i="5"/>
  <c r="BA106" i="5"/>
  <c r="AZ106" i="5"/>
  <c r="AY106" i="5"/>
  <c r="AX106" i="5"/>
  <c r="AW106" i="5"/>
  <c r="AV106" i="5"/>
  <c r="AU106" i="5"/>
  <c r="AT106" i="5"/>
  <c r="AS106" i="5"/>
  <c r="AR106" i="5"/>
  <c r="AQ106" i="5"/>
  <c r="AP106" i="5"/>
  <c r="AO106" i="5"/>
  <c r="AN106" i="5"/>
  <c r="AM106" i="5"/>
  <c r="AL106" i="5"/>
  <c r="AK106" i="5"/>
  <c r="AJ106" i="5"/>
  <c r="AI106" i="5"/>
  <c r="AH106" i="5"/>
  <c r="AG106" i="5"/>
  <c r="AF106" i="5"/>
  <c r="AE106" i="5"/>
  <c r="AD106" i="5"/>
  <c r="AC106" i="5"/>
  <c r="AB106" i="5"/>
  <c r="AA106" i="5"/>
  <c r="Z106" i="5"/>
  <c r="Y106" i="5"/>
  <c r="X106" i="5"/>
  <c r="W106" i="5"/>
  <c r="V106" i="5"/>
  <c r="U106" i="5"/>
  <c r="T106" i="5"/>
  <c r="S106" i="5"/>
  <c r="R106" i="5"/>
  <c r="Q106" i="5"/>
  <c r="P106" i="5"/>
  <c r="O106" i="5"/>
  <c r="N106" i="5"/>
  <c r="M106" i="5"/>
  <c r="L106" i="5"/>
  <c r="K106" i="5"/>
  <c r="J106" i="5"/>
  <c r="I106" i="5"/>
  <c r="H106" i="5"/>
  <c r="G106" i="5"/>
  <c r="F106" i="5"/>
  <c r="E106" i="5"/>
  <c r="D106" i="5"/>
  <c r="C106" i="5"/>
  <c r="B106" i="5"/>
  <c r="BO105" i="5"/>
  <c r="BN105" i="5"/>
  <c r="BM105" i="5"/>
  <c r="BL105" i="5"/>
  <c r="BK105" i="5"/>
  <c r="BJ105" i="5"/>
  <c r="BI105" i="5"/>
  <c r="BH105" i="5"/>
  <c r="AG105" i="5"/>
  <c r="BG105" i="5"/>
  <c r="BF105" i="5"/>
  <c r="BE105" i="5"/>
  <c r="BD105" i="5"/>
  <c r="BC105" i="5"/>
  <c r="BB105" i="5"/>
  <c r="BA105" i="5"/>
  <c r="AZ105" i="5"/>
  <c r="AY105" i="5"/>
  <c r="AX105" i="5"/>
  <c r="AW105" i="5"/>
  <c r="AV105" i="5"/>
  <c r="AU105" i="5"/>
  <c r="AT105" i="5"/>
  <c r="AS105" i="5"/>
  <c r="AR105" i="5"/>
  <c r="AQ105" i="5"/>
  <c r="AP105" i="5"/>
  <c r="AO105" i="5"/>
  <c r="AN105" i="5"/>
  <c r="AM105" i="5"/>
  <c r="AL105" i="5"/>
  <c r="AK105" i="5"/>
  <c r="AJ105" i="5"/>
  <c r="AI105" i="5"/>
  <c r="AH105" i="5"/>
  <c r="AF105" i="5"/>
  <c r="AE105" i="5"/>
  <c r="AD105" i="5"/>
  <c r="AC105" i="5"/>
  <c r="AB105" i="5"/>
  <c r="AA105" i="5"/>
  <c r="Z105" i="5"/>
  <c r="Y105" i="5"/>
  <c r="X105" i="5"/>
  <c r="W105" i="5"/>
  <c r="V105" i="5"/>
  <c r="U105" i="5"/>
  <c r="T105" i="5"/>
  <c r="S105" i="5"/>
  <c r="R105" i="5"/>
  <c r="Q105" i="5"/>
  <c r="P105" i="5"/>
  <c r="O105" i="5"/>
  <c r="N105" i="5"/>
  <c r="M105" i="5"/>
  <c r="L105" i="5"/>
  <c r="K105" i="5"/>
  <c r="J105" i="5"/>
  <c r="I105" i="5"/>
  <c r="H105" i="5"/>
  <c r="G105" i="5"/>
  <c r="F105" i="5"/>
  <c r="E105" i="5"/>
  <c r="D105" i="5"/>
  <c r="C105" i="5"/>
  <c r="B105" i="5"/>
  <c r="BO104" i="5"/>
  <c r="BN104" i="5"/>
  <c r="BM104" i="5"/>
  <c r="BL104" i="5"/>
  <c r="BK104" i="5"/>
  <c r="BJ104" i="5"/>
  <c r="BI104" i="5"/>
  <c r="BH104" i="5"/>
  <c r="BG104" i="5"/>
  <c r="BF104" i="5"/>
  <c r="BE104" i="5"/>
  <c r="BD104" i="5"/>
  <c r="BC104" i="5"/>
  <c r="BB104" i="5"/>
  <c r="BA104" i="5"/>
  <c r="AZ104" i="5"/>
  <c r="AY104" i="5"/>
  <c r="AX104" i="5"/>
  <c r="AW104" i="5"/>
  <c r="AV104" i="5"/>
  <c r="AU104" i="5"/>
  <c r="AT104" i="5"/>
  <c r="AS104" i="5"/>
  <c r="AR104" i="5"/>
  <c r="AQ104" i="5"/>
  <c r="AP104" i="5"/>
  <c r="AO104" i="5"/>
  <c r="AN104" i="5"/>
  <c r="AM104" i="5"/>
  <c r="AL104" i="5"/>
  <c r="AK104" i="5"/>
  <c r="AJ104" i="5"/>
  <c r="AI104" i="5"/>
  <c r="AH104" i="5"/>
  <c r="M104" i="5"/>
  <c r="AG104" i="5"/>
  <c r="L104" i="5"/>
  <c r="AF104" i="5"/>
  <c r="AE104" i="5"/>
  <c r="AD104" i="5"/>
  <c r="AC104" i="5"/>
  <c r="AB104" i="5"/>
  <c r="AA104" i="5"/>
  <c r="Z104" i="5"/>
  <c r="Y104" i="5"/>
  <c r="X104" i="5"/>
  <c r="W104" i="5"/>
  <c r="V104" i="5"/>
  <c r="U104" i="5"/>
  <c r="T104" i="5"/>
  <c r="S104" i="5"/>
  <c r="R104" i="5"/>
  <c r="Q104" i="5"/>
  <c r="P104" i="5"/>
  <c r="O104" i="5"/>
  <c r="N104" i="5"/>
  <c r="K104" i="5"/>
  <c r="J104" i="5"/>
  <c r="I104" i="5"/>
  <c r="H104" i="5"/>
  <c r="G104" i="5"/>
  <c r="F104" i="5"/>
  <c r="E104" i="5"/>
  <c r="D104" i="5"/>
  <c r="C104" i="5"/>
  <c r="B104" i="5"/>
  <c r="BO103" i="5"/>
  <c r="BN103" i="5"/>
  <c r="BM103" i="5"/>
  <c r="BL103" i="5"/>
  <c r="BK103" i="5"/>
  <c r="BJ103" i="5"/>
  <c r="BI103" i="5"/>
  <c r="BH103" i="5"/>
  <c r="BG103" i="5"/>
  <c r="BF103" i="5"/>
  <c r="BE103" i="5"/>
  <c r="BD103" i="5"/>
  <c r="BC103" i="5"/>
  <c r="BB103" i="5"/>
  <c r="BA103" i="5"/>
  <c r="AZ103" i="5"/>
  <c r="AY103" i="5"/>
  <c r="AX103" i="5"/>
  <c r="AW103" i="5"/>
  <c r="AV103" i="5"/>
  <c r="AU103" i="5"/>
  <c r="AT103" i="5"/>
  <c r="AS103" i="5"/>
  <c r="AR103" i="5"/>
  <c r="AQ103" i="5"/>
  <c r="AP103" i="5"/>
  <c r="AO103" i="5"/>
  <c r="AN103" i="5"/>
  <c r="AM103" i="5"/>
  <c r="AL103" i="5"/>
  <c r="AK103" i="5"/>
  <c r="AJ103" i="5"/>
  <c r="AI103" i="5"/>
  <c r="AH103" i="5"/>
  <c r="AG103" i="5"/>
  <c r="L103" i="5"/>
  <c r="AF103" i="5"/>
  <c r="AE103" i="5"/>
  <c r="AD103" i="5"/>
  <c r="AC103" i="5"/>
  <c r="AB103" i="5"/>
  <c r="AA103" i="5"/>
  <c r="Z103" i="5"/>
  <c r="Y103" i="5"/>
  <c r="X103" i="5"/>
  <c r="W103" i="5"/>
  <c r="V103" i="5"/>
  <c r="U103" i="5"/>
  <c r="T103" i="5"/>
  <c r="S103" i="5"/>
  <c r="R103" i="5"/>
  <c r="Q103" i="5"/>
  <c r="P103" i="5"/>
  <c r="O103" i="5"/>
  <c r="N103" i="5"/>
  <c r="M103" i="5"/>
  <c r="K103" i="5"/>
  <c r="J103" i="5"/>
  <c r="I103" i="5"/>
  <c r="H103" i="5"/>
  <c r="G103" i="5"/>
  <c r="F103" i="5"/>
  <c r="E103" i="5"/>
  <c r="D103" i="5"/>
  <c r="C103" i="5"/>
  <c r="B103" i="5"/>
  <c r="BO102" i="5"/>
  <c r="BN102" i="5"/>
  <c r="BM102" i="5"/>
  <c r="BL102" i="5"/>
  <c r="BK102" i="5"/>
  <c r="BJ102" i="5"/>
  <c r="BI102" i="5"/>
  <c r="BH102" i="5"/>
  <c r="AG102" i="5"/>
  <c r="BG102" i="5"/>
  <c r="BF102" i="5"/>
  <c r="BE102" i="5"/>
  <c r="BD102" i="5"/>
  <c r="BC102" i="5"/>
  <c r="BB102" i="5"/>
  <c r="BA102" i="5"/>
  <c r="AZ102" i="5"/>
  <c r="AY102" i="5"/>
  <c r="AX102" i="5"/>
  <c r="AW102" i="5"/>
  <c r="AV102" i="5"/>
  <c r="AU102" i="5"/>
  <c r="AT102" i="5"/>
  <c r="AS102" i="5"/>
  <c r="AR102" i="5"/>
  <c r="AQ102" i="5"/>
  <c r="AP102" i="5"/>
  <c r="AO102" i="5"/>
  <c r="AN102" i="5"/>
  <c r="AM102" i="5"/>
  <c r="AL102" i="5"/>
  <c r="AK102" i="5"/>
  <c r="AJ102" i="5"/>
  <c r="AI102" i="5"/>
  <c r="AH102" i="5"/>
  <c r="M102" i="5"/>
  <c r="AF102" i="5"/>
  <c r="AE102" i="5"/>
  <c r="AD102" i="5"/>
  <c r="AC102" i="5"/>
  <c r="AB102" i="5"/>
  <c r="AA102" i="5"/>
  <c r="Z102" i="5"/>
  <c r="Y102" i="5"/>
  <c r="X102" i="5"/>
  <c r="W102" i="5"/>
  <c r="V102" i="5"/>
  <c r="U102" i="5"/>
  <c r="T102" i="5"/>
  <c r="S102" i="5"/>
  <c r="R102" i="5"/>
  <c r="Q102" i="5"/>
  <c r="P102" i="5"/>
  <c r="O102" i="5"/>
  <c r="N102" i="5"/>
  <c r="L102" i="5"/>
  <c r="K102" i="5"/>
  <c r="J102" i="5"/>
  <c r="I102" i="5"/>
  <c r="H102" i="5"/>
  <c r="G102" i="5"/>
  <c r="F102" i="5"/>
  <c r="E102" i="5"/>
  <c r="D102" i="5"/>
  <c r="C102" i="5"/>
  <c r="B102" i="5"/>
  <c r="BO101" i="5"/>
  <c r="BN101" i="5"/>
  <c r="BM101" i="5"/>
  <c r="BL101" i="5"/>
  <c r="BK101" i="5"/>
  <c r="BJ101" i="5"/>
  <c r="BI101" i="5"/>
  <c r="BH101" i="5"/>
  <c r="AG101" i="5"/>
  <c r="L101" i="5"/>
  <c r="BG101" i="5"/>
  <c r="BF101" i="5"/>
  <c r="BE101" i="5"/>
  <c r="BD101" i="5"/>
  <c r="BC101" i="5"/>
  <c r="BB101" i="5"/>
  <c r="BA101" i="5"/>
  <c r="AZ101" i="5"/>
  <c r="AY101" i="5"/>
  <c r="AX101" i="5"/>
  <c r="AW101" i="5"/>
  <c r="AV101" i="5"/>
  <c r="AU101" i="5"/>
  <c r="AT101" i="5"/>
  <c r="AS101" i="5"/>
  <c r="AR101" i="5"/>
  <c r="AQ101" i="5"/>
  <c r="AP101" i="5"/>
  <c r="AO101" i="5"/>
  <c r="AN101" i="5"/>
  <c r="AM101" i="5"/>
  <c r="AL101" i="5"/>
  <c r="AK101" i="5"/>
  <c r="AJ101" i="5"/>
  <c r="AI101" i="5"/>
  <c r="AH101" i="5"/>
  <c r="M101" i="5"/>
  <c r="AF101" i="5"/>
  <c r="AE101" i="5"/>
  <c r="AD101" i="5"/>
  <c r="AC101" i="5"/>
  <c r="AB101" i="5"/>
  <c r="AA101" i="5"/>
  <c r="Z101" i="5"/>
  <c r="Y101" i="5"/>
  <c r="X101" i="5"/>
  <c r="W101" i="5"/>
  <c r="V101" i="5"/>
  <c r="U101" i="5"/>
  <c r="T101" i="5"/>
  <c r="S101" i="5"/>
  <c r="R101" i="5"/>
  <c r="Q101" i="5"/>
  <c r="P101" i="5"/>
  <c r="O101" i="5"/>
  <c r="N101" i="5"/>
  <c r="K101" i="5"/>
  <c r="J101" i="5"/>
  <c r="I101" i="5"/>
  <c r="H101" i="5"/>
  <c r="G101" i="5"/>
  <c r="F101" i="5"/>
  <c r="E101" i="5"/>
  <c r="D101" i="5"/>
  <c r="C101" i="5"/>
  <c r="B101" i="5"/>
  <c r="BO100" i="5"/>
  <c r="BN100" i="5"/>
  <c r="BM100" i="5"/>
  <c r="BL100" i="5"/>
  <c r="BK100" i="5"/>
  <c r="BJ100" i="5"/>
  <c r="BI100" i="5"/>
  <c r="BH100" i="5"/>
  <c r="BG100" i="5"/>
  <c r="AF100" i="5"/>
  <c r="BF100" i="5"/>
  <c r="BE100" i="5"/>
  <c r="BD100" i="5"/>
  <c r="BC100" i="5"/>
  <c r="BB100" i="5"/>
  <c r="BA100" i="5"/>
  <c r="AZ100" i="5"/>
  <c r="AY100" i="5"/>
  <c r="AX100" i="5"/>
  <c r="AW100" i="5"/>
  <c r="AV100" i="5"/>
  <c r="AU100" i="5"/>
  <c r="AT100" i="5"/>
  <c r="AS100" i="5"/>
  <c r="AR100" i="5"/>
  <c r="AQ100" i="5"/>
  <c r="AP100" i="5"/>
  <c r="AO100" i="5"/>
  <c r="AN100" i="5"/>
  <c r="AM100" i="5"/>
  <c r="AL100" i="5"/>
  <c r="AK100" i="5"/>
  <c r="AJ100" i="5"/>
  <c r="AI100" i="5"/>
  <c r="AH100" i="5"/>
  <c r="AG100" i="5"/>
  <c r="AE100" i="5"/>
  <c r="AD100" i="5"/>
  <c r="AC100" i="5"/>
  <c r="AB100" i="5"/>
  <c r="AA100" i="5"/>
  <c r="Z100" i="5"/>
  <c r="Y100" i="5"/>
  <c r="X100" i="5"/>
  <c r="W100" i="5"/>
  <c r="V100" i="5"/>
  <c r="U100" i="5"/>
  <c r="T100" i="5"/>
  <c r="S100" i="5"/>
  <c r="R100" i="5"/>
  <c r="Q100" i="5"/>
  <c r="P100" i="5"/>
  <c r="O100" i="5"/>
  <c r="N100" i="5"/>
  <c r="M100" i="5"/>
  <c r="L100" i="5"/>
  <c r="K100" i="5"/>
  <c r="J100" i="5"/>
  <c r="I100" i="5"/>
  <c r="H100" i="5"/>
  <c r="G100" i="5"/>
  <c r="F100" i="5"/>
  <c r="E100" i="5"/>
  <c r="D100" i="5"/>
  <c r="C100" i="5"/>
  <c r="B100" i="5"/>
  <c r="BO99" i="5"/>
  <c r="BN99" i="5"/>
  <c r="BM99" i="5"/>
  <c r="BL99" i="5"/>
  <c r="BK99" i="5"/>
  <c r="BJ99" i="5"/>
  <c r="BI99" i="5"/>
  <c r="BH99" i="5"/>
  <c r="BG99" i="5"/>
  <c r="BF99" i="5"/>
  <c r="BE99" i="5"/>
  <c r="BD99" i="5"/>
  <c r="BC99" i="5"/>
  <c r="BB99" i="5"/>
  <c r="BA99" i="5"/>
  <c r="AZ99" i="5"/>
  <c r="AY99" i="5"/>
  <c r="AX99" i="5"/>
  <c r="AW99" i="5"/>
  <c r="AV99" i="5"/>
  <c r="AU99" i="5"/>
  <c r="AT99" i="5"/>
  <c r="AS99" i="5"/>
  <c r="AR99" i="5"/>
  <c r="AQ99" i="5"/>
  <c r="AP99" i="5"/>
  <c r="AO99" i="5"/>
  <c r="AN99" i="5"/>
  <c r="AM99" i="5"/>
  <c r="AL99" i="5"/>
  <c r="AK99" i="5"/>
  <c r="AJ99" i="5"/>
  <c r="AI99" i="5"/>
  <c r="AH99" i="5"/>
  <c r="AG99" i="5"/>
  <c r="AF99" i="5"/>
  <c r="AE99" i="5"/>
  <c r="AD99" i="5"/>
  <c r="AC99" i="5"/>
  <c r="AB99" i="5"/>
  <c r="AA99" i="5"/>
  <c r="Z99" i="5"/>
  <c r="Y99" i="5"/>
  <c r="X99" i="5"/>
  <c r="W99" i="5"/>
  <c r="V99" i="5"/>
  <c r="U99" i="5"/>
  <c r="T99" i="5"/>
  <c r="S99" i="5"/>
  <c r="R99" i="5"/>
  <c r="Q99" i="5"/>
  <c r="P99" i="5"/>
  <c r="O99" i="5"/>
  <c r="N99" i="5"/>
  <c r="M99" i="5"/>
  <c r="L99" i="5"/>
  <c r="K99" i="5"/>
  <c r="J99" i="5"/>
  <c r="I99" i="5"/>
  <c r="H99" i="5"/>
  <c r="G99" i="5"/>
  <c r="F99" i="5"/>
  <c r="E99" i="5"/>
  <c r="D99" i="5"/>
  <c r="C99" i="5"/>
  <c r="B99" i="5"/>
  <c r="BO98" i="5"/>
  <c r="BN98" i="5"/>
  <c r="BM98" i="5"/>
  <c r="BL98" i="5"/>
  <c r="BK98" i="5"/>
  <c r="BJ98" i="5"/>
  <c r="BI98" i="5"/>
  <c r="BH98" i="5"/>
  <c r="BG98" i="5"/>
  <c r="BF98" i="5"/>
  <c r="BE98" i="5"/>
  <c r="BD98" i="5"/>
  <c r="BC98" i="5"/>
  <c r="BB98" i="5"/>
  <c r="BA98" i="5"/>
  <c r="AZ98" i="5"/>
  <c r="AY98" i="5"/>
  <c r="AX98" i="5"/>
  <c r="AW98" i="5"/>
  <c r="AV98" i="5"/>
  <c r="AU98" i="5"/>
  <c r="AT98" i="5"/>
  <c r="AS98" i="5"/>
  <c r="AR98" i="5"/>
  <c r="AQ98" i="5"/>
  <c r="AP98" i="5"/>
  <c r="AO98" i="5"/>
  <c r="AN98" i="5"/>
  <c r="AM98" i="5"/>
  <c r="AL98" i="5"/>
  <c r="AK98" i="5"/>
  <c r="AJ98" i="5"/>
  <c r="AI98" i="5"/>
  <c r="AH98" i="5"/>
  <c r="AG98" i="5"/>
  <c r="AF98" i="5"/>
  <c r="AE98" i="5"/>
  <c r="AD98" i="5"/>
  <c r="AC98" i="5"/>
  <c r="AB98" i="5"/>
  <c r="AA98" i="5"/>
  <c r="Z98" i="5"/>
  <c r="Y98" i="5"/>
  <c r="X98" i="5"/>
  <c r="W98" i="5"/>
  <c r="V98" i="5"/>
  <c r="U98" i="5"/>
  <c r="T98" i="5"/>
  <c r="S98" i="5"/>
  <c r="R98" i="5"/>
  <c r="Q98" i="5"/>
  <c r="P98" i="5"/>
  <c r="O98" i="5"/>
  <c r="N98" i="5"/>
  <c r="M98" i="5"/>
  <c r="L98" i="5"/>
  <c r="K98" i="5"/>
  <c r="J98" i="5"/>
  <c r="I98" i="5"/>
  <c r="H98" i="5"/>
  <c r="G98" i="5"/>
  <c r="F98" i="5"/>
  <c r="E98" i="5"/>
  <c r="D98" i="5"/>
  <c r="C98" i="5"/>
  <c r="B98" i="5"/>
  <c r="BO97" i="5"/>
  <c r="BN97" i="5"/>
  <c r="BM97" i="5"/>
  <c r="BL97" i="5"/>
  <c r="BK97" i="5"/>
  <c r="BJ97" i="5"/>
  <c r="BI97" i="5"/>
  <c r="BH97" i="5"/>
  <c r="BG97" i="5"/>
  <c r="BF97" i="5"/>
  <c r="BE97" i="5"/>
  <c r="BD97" i="5"/>
  <c r="BC97" i="5"/>
  <c r="BB97" i="5"/>
  <c r="BA97" i="5"/>
  <c r="AZ97" i="5"/>
  <c r="AY97" i="5"/>
  <c r="AX97" i="5"/>
  <c r="AW97" i="5"/>
  <c r="AV97" i="5"/>
  <c r="AU97" i="5"/>
  <c r="AT97" i="5"/>
  <c r="AS97" i="5"/>
  <c r="AR97" i="5"/>
  <c r="AQ97" i="5"/>
  <c r="AP97" i="5"/>
  <c r="AO97" i="5"/>
  <c r="AN97" i="5"/>
  <c r="AM97" i="5"/>
  <c r="AL97" i="5"/>
  <c r="AK97" i="5"/>
  <c r="AJ97" i="5"/>
  <c r="AI97" i="5"/>
  <c r="AH97" i="5"/>
  <c r="AG97" i="5"/>
  <c r="AF97" i="5"/>
  <c r="AE97" i="5"/>
  <c r="AD97" i="5"/>
  <c r="AC97" i="5"/>
  <c r="AB97" i="5"/>
  <c r="AA97" i="5"/>
  <c r="Z97" i="5"/>
  <c r="Y97" i="5"/>
  <c r="X97" i="5"/>
  <c r="W97" i="5"/>
  <c r="V97" i="5"/>
  <c r="U97" i="5"/>
  <c r="T97" i="5"/>
  <c r="S97" i="5"/>
  <c r="R97" i="5"/>
  <c r="Q97" i="5"/>
  <c r="P97" i="5"/>
  <c r="O97" i="5"/>
  <c r="N97" i="5"/>
  <c r="M97" i="5"/>
  <c r="L97" i="5"/>
  <c r="K97" i="5"/>
  <c r="J97" i="5"/>
  <c r="I97" i="5"/>
  <c r="H97" i="5"/>
  <c r="G97" i="5"/>
  <c r="F97" i="5"/>
  <c r="E97" i="5"/>
  <c r="D97" i="5"/>
  <c r="C97" i="5"/>
  <c r="B97" i="5"/>
  <c r="BO96" i="5"/>
  <c r="BN96" i="5"/>
  <c r="BM96" i="5"/>
  <c r="BL96" i="5"/>
  <c r="BK96" i="5"/>
  <c r="BJ96" i="5"/>
  <c r="BI96" i="5"/>
  <c r="BH96" i="5"/>
  <c r="BG96" i="5"/>
  <c r="BF96" i="5"/>
  <c r="BE96" i="5"/>
  <c r="BD96" i="5"/>
  <c r="BC96" i="5"/>
  <c r="BB96" i="5"/>
  <c r="BA96" i="5"/>
  <c r="AZ96" i="5"/>
  <c r="AY96" i="5"/>
  <c r="AX96" i="5"/>
  <c r="AW96" i="5"/>
  <c r="AV96" i="5"/>
  <c r="AU96" i="5"/>
  <c r="AT96" i="5"/>
  <c r="AS96" i="5"/>
  <c r="AR96" i="5"/>
  <c r="AQ96" i="5"/>
  <c r="AP96" i="5"/>
  <c r="AO96" i="5"/>
  <c r="AN96" i="5"/>
  <c r="AM96" i="5"/>
  <c r="AL96" i="5"/>
  <c r="AK96" i="5"/>
  <c r="AJ96" i="5"/>
  <c r="AI96" i="5"/>
  <c r="AH96" i="5"/>
  <c r="M96" i="5"/>
  <c r="AG96" i="5"/>
  <c r="AF96" i="5"/>
  <c r="AE96" i="5"/>
  <c r="AD96" i="5"/>
  <c r="AC96" i="5"/>
  <c r="AB96" i="5"/>
  <c r="AA96" i="5"/>
  <c r="Z96" i="5"/>
  <c r="Y96" i="5"/>
  <c r="X96" i="5"/>
  <c r="W96" i="5"/>
  <c r="V96" i="5"/>
  <c r="U96" i="5"/>
  <c r="T96" i="5"/>
  <c r="S96" i="5"/>
  <c r="R96" i="5"/>
  <c r="Q96" i="5"/>
  <c r="P96" i="5"/>
  <c r="O96" i="5"/>
  <c r="N96" i="5"/>
  <c r="L96" i="5"/>
  <c r="K96" i="5"/>
  <c r="J96" i="5"/>
  <c r="I96" i="5"/>
  <c r="H96" i="5"/>
  <c r="G96" i="5"/>
  <c r="F96" i="5"/>
  <c r="E96" i="5"/>
  <c r="D96" i="5"/>
  <c r="C96" i="5"/>
  <c r="B96" i="5"/>
  <c r="BO95" i="5"/>
  <c r="BN95" i="5"/>
  <c r="BM95" i="5"/>
  <c r="BL95" i="5"/>
  <c r="BK95" i="5"/>
  <c r="BJ95" i="5"/>
  <c r="BI95" i="5"/>
  <c r="AH95" i="5"/>
  <c r="BH95" i="5"/>
  <c r="BG95" i="5"/>
  <c r="BF95" i="5"/>
  <c r="BE95" i="5"/>
  <c r="BD95" i="5"/>
  <c r="BC95" i="5"/>
  <c r="BB95" i="5"/>
  <c r="BA95" i="5"/>
  <c r="AZ95" i="5"/>
  <c r="AY95" i="5"/>
  <c r="AX95" i="5"/>
  <c r="AW95" i="5"/>
  <c r="AV95" i="5"/>
  <c r="AU95" i="5"/>
  <c r="AT95" i="5"/>
  <c r="AS95" i="5"/>
  <c r="AR95" i="5"/>
  <c r="AQ95" i="5"/>
  <c r="AP95" i="5"/>
  <c r="AO95" i="5"/>
  <c r="AN95" i="5"/>
  <c r="AM95" i="5"/>
  <c r="AL95" i="5"/>
  <c r="AK95" i="5"/>
  <c r="AJ95" i="5"/>
  <c r="AI95" i="5"/>
  <c r="AG95" i="5"/>
  <c r="AF95" i="5"/>
  <c r="AE95" i="5"/>
  <c r="AD95" i="5"/>
  <c r="AC95" i="5"/>
  <c r="AB95" i="5"/>
  <c r="AA95" i="5"/>
  <c r="Z95" i="5"/>
  <c r="Y95" i="5"/>
  <c r="X95" i="5"/>
  <c r="W95" i="5"/>
  <c r="V95" i="5"/>
  <c r="U95" i="5"/>
  <c r="T95" i="5"/>
  <c r="S95" i="5"/>
  <c r="R95" i="5"/>
  <c r="Q95" i="5"/>
  <c r="P95" i="5"/>
  <c r="O95" i="5"/>
  <c r="N95" i="5"/>
  <c r="M95" i="5"/>
  <c r="L95" i="5"/>
  <c r="K95" i="5"/>
  <c r="J95" i="5"/>
  <c r="I95" i="5"/>
  <c r="H95" i="5"/>
  <c r="G95" i="5"/>
  <c r="F95" i="5"/>
  <c r="E95" i="5"/>
  <c r="D95" i="5"/>
  <c r="C95" i="5"/>
  <c r="B95" i="5"/>
  <c r="BO94" i="5"/>
  <c r="BN94" i="5"/>
  <c r="BM94" i="5"/>
  <c r="BL94" i="5"/>
  <c r="BK94" i="5"/>
  <c r="BJ94" i="5"/>
  <c r="BI94" i="5"/>
  <c r="BH94" i="5"/>
  <c r="BG94" i="5"/>
  <c r="BF94" i="5"/>
  <c r="BE94" i="5"/>
  <c r="BD94" i="5"/>
  <c r="BC94" i="5"/>
  <c r="BB94" i="5"/>
  <c r="BA94" i="5"/>
  <c r="AZ94" i="5"/>
  <c r="AY94" i="5"/>
  <c r="AX94" i="5"/>
  <c r="AW94" i="5"/>
  <c r="AV94" i="5"/>
  <c r="AU94" i="5"/>
  <c r="AT94" i="5"/>
  <c r="AS94" i="5"/>
  <c r="AR94" i="5"/>
  <c r="AQ94" i="5"/>
  <c r="AP94" i="5"/>
  <c r="AO94" i="5"/>
  <c r="AN94" i="5"/>
  <c r="AM94" i="5"/>
  <c r="AL94" i="5"/>
  <c r="AK94" i="5"/>
  <c r="AJ94" i="5"/>
  <c r="AI94" i="5"/>
  <c r="AH94" i="5"/>
  <c r="AG94" i="5"/>
  <c r="AF94" i="5"/>
  <c r="K94" i="5"/>
  <c r="AE94" i="5"/>
  <c r="AD94" i="5"/>
  <c r="AC94" i="5"/>
  <c r="AB94" i="5"/>
  <c r="AA94" i="5"/>
  <c r="Z94" i="5"/>
  <c r="Y94" i="5"/>
  <c r="X94" i="5"/>
  <c r="W94" i="5"/>
  <c r="V94" i="5"/>
  <c r="U94" i="5"/>
  <c r="T94" i="5"/>
  <c r="S94" i="5"/>
  <c r="R94" i="5"/>
  <c r="Q94" i="5"/>
  <c r="P94" i="5"/>
  <c r="O94" i="5"/>
  <c r="N94" i="5"/>
  <c r="M94" i="5"/>
  <c r="L94" i="5"/>
  <c r="J94" i="5"/>
  <c r="I94" i="5"/>
  <c r="H94" i="5"/>
  <c r="G94" i="5"/>
  <c r="F94" i="5"/>
  <c r="E94" i="5"/>
  <c r="D94" i="5"/>
  <c r="C94" i="5"/>
  <c r="B94" i="5"/>
  <c r="BO93" i="5"/>
  <c r="BN93" i="5"/>
  <c r="BM93" i="5"/>
  <c r="BL93" i="5"/>
  <c r="BK93" i="5"/>
  <c r="BJ93" i="5"/>
  <c r="BI93" i="5"/>
  <c r="AH93" i="5"/>
  <c r="BH93" i="5"/>
  <c r="BG93" i="5"/>
  <c r="BF93" i="5"/>
  <c r="BE93" i="5"/>
  <c r="BD93" i="5"/>
  <c r="BC93" i="5"/>
  <c r="BB93" i="5"/>
  <c r="BA93" i="5"/>
  <c r="AZ93" i="5"/>
  <c r="AY93" i="5"/>
  <c r="AX93" i="5"/>
  <c r="AW93" i="5"/>
  <c r="AV93" i="5"/>
  <c r="AU93" i="5"/>
  <c r="AT93" i="5"/>
  <c r="AS93" i="5"/>
  <c r="AR93" i="5"/>
  <c r="AQ93" i="5"/>
  <c r="AP93" i="5"/>
  <c r="AO93" i="5"/>
  <c r="AN93" i="5"/>
  <c r="AM93" i="5"/>
  <c r="AL93" i="5"/>
  <c r="AK93" i="5"/>
  <c r="AJ93" i="5"/>
  <c r="AI93" i="5"/>
  <c r="AG93" i="5"/>
  <c r="AF93" i="5"/>
  <c r="K93" i="5"/>
  <c r="AE93" i="5"/>
  <c r="AD93" i="5"/>
  <c r="AC93" i="5"/>
  <c r="AB93" i="5"/>
  <c r="AA93" i="5"/>
  <c r="Z93" i="5"/>
  <c r="Y93" i="5"/>
  <c r="X93" i="5"/>
  <c r="W93" i="5"/>
  <c r="V93" i="5"/>
  <c r="U93" i="5"/>
  <c r="T93" i="5"/>
  <c r="S93" i="5"/>
  <c r="R93" i="5"/>
  <c r="Q93" i="5"/>
  <c r="P93" i="5"/>
  <c r="O93" i="5"/>
  <c r="N93" i="5"/>
  <c r="M93" i="5"/>
  <c r="L93" i="5"/>
  <c r="J93" i="5"/>
  <c r="I93" i="5"/>
  <c r="H93" i="5"/>
  <c r="G93" i="5"/>
  <c r="F93" i="5"/>
  <c r="E93" i="5"/>
  <c r="D93" i="5"/>
  <c r="C93" i="5"/>
  <c r="B93" i="5"/>
  <c r="BO92" i="5"/>
  <c r="BN92" i="5"/>
  <c r="BM92" i="5"/>
  <c r="BL92" i="5"/>
  <c r="BK92" i="5"/>
  <c r="BJ92" i="5"/>
  <c r="BI92" i="5"/>
  <c r="BH92" i="5"/>
  <c r="BG92" i="5"/>
  <c r="BF92" i="5"/>
  <c r="BE92" i="5"/>
  <c r="BD92" i="5"/>
  <c r="BC92" i="5"/>
  <c r="BB92" i="5"/>
  <c r="BA92" i="5"/>
  <c r="AZ92" i="5"/>
  <c r="AY92" i="5"/>
  <c r="AX92" i="5"/>
  <c r="AW92" i="5"/>
  <c r="AV92" i="5"/>
  <c r="AU92" i="5"/>
  <c r="AT92" i="5"/>
  <c r="AS92" i="5"/>
  <c r="AR92" i="5"/>
  <c r="AQ92" i="5"/>
  <c r="AP92" i="5"/>
  <c r="AO92" i="5"/>
  <c r="AN92" i="5"/>
  <c r="AM92" i="5"/>
  <c r="AL92" i="5"/>
  <c r="AK92" i="5"/>
  <c r="AJ92" i="5"/>
  <c r="AI92" i="5"/>
  <c r="AH92" i="5"/>
  <c r="AG92" i="5"/>
  <c r="L92" i="5"/>
  <c r="AF92" i="5"/>
  <c r="K92" i="5"/>
  <c r="AE92" i="5"/>
  <c r="AD92" i="5"/>
  <c r="AC92" i="5"/>
  <c r="AB92" i="5"/>
  <c r="AA92" i="5"/>
  <c r="Z92" i="5"/>
  <c r="Y92" i="5"/>
  <c r="X92" i="5"/>
  <c r="W92" i="5"/>
  <c r="V92" i="5"/>
  <c r="U92" i="5"/>
  <c r="T92" i="5"/>
  <c r="S92" i="5"/>
  <c r="R92" i="5"/>
  <c r="Q92" i="5"/>
  <c r="P92" i="5"/>
  <c r="O92" i="5"/>
  <c r="N92" i="5"/>
  <c r="M92" i="5"/>
  <c r="J92" i="5"/>
  <c r="I92" i="5"/>
  <c r="H92" i="5"/>
  <c r="G92" i="5"/>
  <c r="F92" i="5"/>
  <c r="E92" i="5"/>
  <c r="D92" i="5"/>
  <c r="C92" i="5"/>
  <c r="B92" i="5"/>
  <c r="BO91" i="5"/>
  <c r="BN91" i="5"/>
  <c r="BM91" i="5"/>
  <c r="BL91" i="5"/>
  <c r="BK91" i="5"/>
  <c r="BJ91" i="5"/>
  <c r="BI91" i="5"/>
  <c r="BH91" i="5"/>
  <c r="BG91" i="5"/>
  <c r="BF91" i="5"/>
  <c r="BE91" i="5"/>
  <c r="BD91" i="5"/>
  <c r="BC91" i="5"/>
  <c r="BB91" i="5"/>
  <c r="BA91" i="5"/>
  <c r="AZ91" i="5"/>
  <c r="AY91" i="5"/>
  <c r="AX91" i="5"/>
  <c r="AW91" i="5"/>
  <c r="AV91" i="5"/>
  <c r="AU91" i="5"/>
  <c r="AT91" i="5"/>
  <c r="AS91" i="5"/>
  <c r="AR91" i="5"/>
  <c r="AQ91" i="5"/>
  <c r="AP91" i="5"/>
  <c r="AO91" i="5"/>
  <c r="AN91" i="5"/>
  <c r="AM91" i="5"/>
  <c r="AL91" i="5"/>
  <c r="AK91" i="5"/>
  <c r="AJ91" i="5"/>
  <c r="AI91" i="5"/>
  <c r="AH91" i="5"/>
  <c r="AG91" i="5"/>
  <c r="AF91" i="5"/>
  <c r="AE91" i="5"/>
  <c r="AD91" i="5"/>
  <c r="AC91" i="5"/>
  <c r="AB91" i="5"/>
  <c r="AA91" i="5"/>
  <c r="Z91" i="5"/>
  <c r="Y91" i="5"/>
  <c r="X91" i="5"/>
  <c r="W91" i="5"/>
  <c r="V91" i="5"/>
  <c r="U91" i="5"/>
  <c r="T91" i="5"/>
  <c r="S91" i="5"/>
  <c r="R91" i="5"/>
  <c r="Q91" i="5"/>
  <c r="P91" i="5"/>
  <c r="O91" i="5"/>
  <c r="N91" i="5"/>
  <c r="M91" i="5"/>
  <c r="L91" i="5"/>
  <c r="K91" i="5"/>
  <c r="J91" i="5"/>
  <c r="I91" i="5"/>
  <c r="H91" i="5"/>
  <c r="G91" i="5"/>
  <c r="F91" i="5"/>
  <c r="E91" i="5"/>
  <c r="D91" i="5"/>
  <c r="C91" i="5"/>
  <c r="B91" i="5"/>
  <c r="BO90" i="5"/>
  <c r="BN90" i="5"/>
  <c r="BM90" i="5"/>
  <c r="BL90" i="5"/>
  <c r="BK90" i="5"/>
  <c r="BJ90" i="5"/>
  <c r="BI90" i="5"/>
  <c r="BH90" i="5"/>
  <c r="BG90" i="5"/>
  <c r="BF90" i="5"/>
  <c r="BE90" i="5"/>
  <c r="BD90" i="5"/>
  <c r="BC90" i="5"/>
  <c r="BB90" i="5"/>
  <c r="BA90" i="5"/>
  <c r="AZ90" i="5"/>
  <c r="AY90" i="5"/>
  <c r="AX90" i="5"/>
  <c r="AW90" i="5"/>
  <c r="AV90" i="5"/>
  <c r="AU90" i="5"/>
  <c r="AT90" i="5"/>
  <c r="AS90" i="5"/>
  <c r="AR90" i="5"/>
  <c r="AQ90" i="5"/>
  <c r="AP90" i="5"/>
  <c r="AO90" i="5"/>
  <c r="AN90" i="5"/>
  <c r="AM90" i="5"/>
  <c r="AL90" i="5"/>
  <c r="AK90" i="5"/>
  <c r="AJ90" i="5"/>
  <c r="AI90" i="5"/>
  <c r="AH90" i="5"/>
  <c r="M90" i="5"/>
  <c r="AG90" i="5"/>
  <c r="AF90" i="5"/>
  <c r="AE90" i="5"/>
  <c r="AD90" i="5"/>
  <c r="AC90" i="5"/>
  <c r="AB90" i="5"/>
  <c r="AA90" i="5"/>
  <c r="Z90" i="5"/>
  <c r="Y90" i="5"/>
  <c r="X90" i="5"/>
  <c r="W90" i="5"/>
  <c r="V90" i="5"/>
  <c r="U90" i="5"/>
  <c r="T90" i="5"/>
  <c r="S90" i="5"/>
  <c r="R90" i="5"/>
  <c r="Q90" i="5"/>
  <c r="P90" i="5"/>
  <c r="O90" i="5"/>
  <c r="N90" i="5"/>
  <c r="L90" i="5"/>
  <c r="K90" i="5"/>
  <c r="J90" i="5"/>
  <c r="I90" i="5"/>
  <c r="H90" i="5"/>
  <c r="G90" i="5"/>
  <c r="F90" i="5"/>
  <c r="E90" i="5"/>
  <c r="D90" i="5"/>
  <c r="C90" i="5"/>
  <c r="B90" i="5"/>
  <c r="BO89" i="5"/>
  <c r="BN89" i="5"/>
  <c r="BM89" i="5"/>
  <c r="BL89" i="5"/>
  <c r="BK89" i="5"/>
  <c r="BJ89" i="5"/>
  <c r="BI89" i="5"/>
  <c r="BH89" i="5"/>
  <c r="BG89" i="5"/>
  <c r="BF89" i="5"/>
  <c r="BE89" i="5"/>
  <c r="BD89" i="5"/>
  <c r="BC89" i="5"/>
  <c r="BB89" i="5"/>
  <c r="BA89" i="5"/>
  <c r="AZ89" i="5"/>
  <c r="AY89" i="5"/>
  <c r="AX89" i="5"/>
  <c r="AW89" i="5"/>
  <c r="AV89" i="5"/>
  <c r="AU89" i="5"/>
  <c r="AT89" i="5"/>
  <c r="AS89" i="5"/>
  <c r="AR89" i="5"/>
  <c r="AQ89" i="5"/>
  <c r="AP89" i="5"/>
  <c r="AO89" i="5"/>
  <c r="AN89" i="5"/>
  <c r="AM89" i="5"/>
  <c r="AL89" i="5"/>
  <c r="AK89" i="5"/>
  <c r="AJ89" i="5"/>
  <c r="AI89" i="5"/>
  <c r="AH89" i="5"/>
  <c r="AG89" i="5"/>
  <c r="AF89" i="5"/>
  <c r="AE89" i="5"/>
  <c r="AD89" i="5"/>
  <c r="AC89" i="5"/>
  <c r="AB89" i="5"/>
  <c r="AA89" i="5"/>
  <c r="Z89" i="5"/>
  <c r="Y89" i="5"/>
  <c r="X89" i="5"/>
  <c r="W89" i="5"/>
  <c r="V89" i="5"/>
  <c r="U89" i="5"/>
  <c r="T89" i="5"/>
  <c r="S89" i="5"/>
  <c r="R89" i="5"/>
  <c r="Q89" i="5"/>
  <c r="P89" i="5"/>
  <c r="O89" i="5"/>
  <c r="N89" i="5"/>
  <c r="M89" i="5"/>
  <c r="L89" i="5"/>
  <c r="K89" i="5"/>
  <c r="J89" i="5"/>
  <c r="I89" i="5"/>
  <c r="H89" i="5"/>
  <c r="G89" i="5"/>
  <c r="F89" i="5"/>
  <c r="E89" i="5"/>
  <c r="D89" i="5"/>
  <c r="C89" i="5"/>
  <c r="B89" i="5"/>
  <c r="BO88" i="5"/>
  <c r="BN88" i="5"/>
  <c r="BM88" i="5"/>
  <c r="BL88" i="5"/>
  <c r="BK88" i="5"/>
  <c r="BJ88" i="5"/>
  <c r="BI88" i="5"/>
  <c r="BH88" i="5"/>
  <c r="BG88" i="5"/>
  <c r="BF88" i="5"/>
  <c r="BE88" i="5"/>
  <c r="BD88" i="5"/>
  <c r="BC88" i="5"/>
  <c r="BB88" i="5"/>
  <c r="BA88" i="5"/>
  <c r="AZ88" i="5"/>
  <c r="AY88" i="5"/>
  <c r="AX88" i="5"/>
  <c r="AW88" i="5"/>
  <c r="AV88" i="5"/>
  <c r="AU88" i="5"/>
  <c r="AT88" i="5"/>
  <c r="AS88" i="5"/>
  <c r="AR88" i="5"/>
  <c r="AQ88" i="5"/>
  <c r="AP88" i="5"/>
  <c r="AO88" i="5"/>
  <c r="AN88" i="5"/>
  <c r="AM88" i="5"/>
  <c r="AL88" i="5"/>
  <c r="AK88" i="5"/>
  <c r="AJ88" i="5"/>
  <c r="AI88" i="5"/>
  <c r="AH88" i="5"/>
  <c r="AG88" i="5"/>
  <c r="L88" i="5"/>
  <c r="AF88" i="5"/>
  <c r="AE88" i="5"/>
  <c r="AD88" i="5"/>
  <c r="AC88" i="5"/>
  <c r="AB88" i="5"/>
  <c r="AA88" i="5"/>
  <c r="Z88" i="5"/>
  <c r="Y88" i="5"/>
  <c r="X88" i="5"/>
  <c r="W88" i="5"/>
  <c r="V88" i="5"/>
  <c r="U88" i="5"/>
  <c r="T88" i="5"/>
  <c r="S88" i="5"/>
  <c r="R88" i="5"/>
  <c r="Q88" i="5"/>
  <c r="P88" i="5"/>
  <c r="O88" i="5"/>
  <c r="N88" i="5"/>
  <c r="M88" i="5"/>
  <c r="K88" i="5"/>
  <c r="J88" i="5"/>
  <c r="I88" i="5"/>
  <c r="H88" i="5"/>
  <c r="G88" i="5"/>
  <c r="F88" i="5"/>
  <c r="E88" i="5"/>
  <c r="D88" i="5"/>
  <c r="C88" i="5"/>
  <c r="B88" i="5"/>
  <c r="BO87" i="5"/>
  <c r="BN87" i="5"/>
  <c r="BM87" i="5"/>
  <c r="BL87" i="5"/>
  <c r="BK87" i="5"/>
  <c r="BJ87" i="5"/>
  <c r="BI87" i="5"/>
  <c r="BH87" i="5"/>
  <c r="BG87" i="5"/>
  <c r="BF87" i="5"/>
  <c r="BE87" i="5"/>
  <c r="BD87" i="5"/>
  <c r="BC87" i="5"/>
  <c r="BB87" i="5"/>
  <c r="BA87" i="5"/>
  <c r="AZ87" i="5"/>
  <c r="AY87" i="5"/>
  <c r="AX87" i="5"/>
  <c r="AW87" i="5"/>
  <c r="AV87" i="5"/>
  <c r="AU87" i="5"/>
  <c r="AT87" i="5"/>
  <c r="AS87" i="5"/>
  <c r="AR87" i="5"/>
  <c r="AQ87" i="5"/>
  <c r="AP87" i="5"/>
  <c r="AO87" i="5"/>
  <c r="AN87" i="5"/>
  <c r="AM87" i="5"/>
  <c r="AL87" i="5"/>
  <c r="AK87" i="5"/>
  <c r="AJ87" i="5"/>
  <c r="AI87" i="5"/>
  <c r="AH87" i="5"/>
  <c r="AG87" i="5"/>
  <c r="L87" i="5"/>
  <c r="AF87" i="5"/>
  <c r="K87" i="5"/>
  <c r="AE87" i="5"/>
  <c r="AD87" i="5"/>
  <c r="AC87" i="5"/>
  <c r="AB87" i="5"/>
  <c r="AA87" i="5"/>
  <c r="Z87" i="5"/>
  <c r="Y87" i="5"/>
  <c r="X87" i="5"/>
  <c r="W87" i="5"/>
  <c r="V87" i="5"/>
  <c r="U87" i="5"/>
  <c r="T87" i="5"/>
  <c r="S87" i="5"/>
  <c r="R87" i="5"/>
  <c r="Q87" i="5"/>
  <c r="P87" i="5"/>
  <c r="O87" i="5"/>
  <c r="N87" i="5"/>
  <c r="M87" i="5"/>
  <c r="J87" i="5"/>
  <c r="I87" i="5"/>
  <c r="H87" i="5"/>
  <c r="G87" i="5"/>
  <c r="F87" i="5"/>
  <c r="E87" i="5"/>
  <c r="D87" i="5"/>
  <c r="C87" i="5"/>
  <c r="B87" i="5"/>
  <c r="BO86" i="5"/>
  <c r="BN86" i="5"/>
  <c r="BM86" i="5"/>
  <c r="BL86" i="5"/>
  <c r="BK86" i="5"/>
  <c r="BJ86" i="5"/>
  <c r="BI86" i="5"/>
  <c r="BH86" i="5"/>
  <c r="BG86" i="5"/>
  <c r="AF86" i="5"/>
  <c r="BF86" i="5"/>
  <c r="BE86" i="5"/>
  <c r="BD86" i="5"/>
  <c r="BC86" i="5"/>
  <c r="BB86" i="5"/>
  <c r="BA86" i="5"/>
  <c r="AZ86" i="5"/>
  <c r="AY86" i="5"/>
  <c r="AX86" i="5"/>
  <c r="AW86" i="5"/>
  <c r="AV86" i="5"/>
  <c r="AU86" i="5"/>
  <c r="AT86" i="5"/>
  <c r="AS86" i="5"/>
  <c r="AR86" i="5"/>
  <c r="AQ86" i="5"/>
  <c r="AP86" i="5"/>
  <c r="AO86" i="5"/>
  <c r="AN86" i="5"/>
  <c r="AM86" i="5"/>
  <c r="AL86" i="5"/>
  <c r="AK86" i="5"/>
  <c r="AJ86" i="5"/>
  <c r="AI86" i="5"/>
  <c r="AH86" i="5"/>
  <c r="M86" i="5"/>
  <c r="AG86" i="5"/>
  <c r="AE86" i="5"/>
  <c r="AD86" i="5"/>
  <c r="AC86" i="5"/>
  <c r="AB86" i="5"/>
  <c r="AA86" i="5"/>
  <c r="Z86" i="5"/>
  <c r="Y86" i="5"/>
  <c r="X86" i="5"/>
  <c r="W86" i="5"/>
  <c r="V86" i="5"/>
  <c r="U86" i="5"/>
  <c r="T86" i="5"/>
  <c r="S86" i="5"/>
  <c r="R86" i="5"/>
  <c r="Q86" i="5"/>
  <c r="P86" i="5"/>
  <c r="O86" i="5"/>
  <c r="N86" i="5"/>
  <c r="L86" i="5"/>
  <c r="K86" i="5"/>
  <c r="J86" i="5"/>
  <c r="I86" i="5"/>
  <c r="H86" i="5"/>
  <c r="G86" i="5"/>
  <c r="F86" i="5"/>
  <c r="E86" i="5"/>
  <c r="D86" i="5"/>
  <c r="C86" i="5"/>
  <c r="B86" i="5"/>
  <c r="BO85" i="5"/>
  <c r="BN85" i="5"/>
  <c r="BM85" i="5"/>
  <c r="BL85" i="5"/>
  <c r="BK85" i="5"/>
  <c r="BJ85" i="5"/>
  <c r="BI85" i="5"/>
  <c r="BH85" i="5"/>
  <c r="BG85" i="5"/>
  <c r="BF85" i="5"/>
  <c r="BE85" i="5"/>
  <c r="BD85" i="5"/>
  <c r="BC85" i="5"/>
  <c r="BB85" i="5"/>
  <c r="BA85" i="5"/>
  <c r="AZ85" i="5"/>
  <c r="AY85" i="5"/>
  <c r="AX85" i="5"/>
  <c r="AW85" i="5"/>
  <c r="AV85" i="5"/>
  <c r="AU85" i="5"/>
  <c r="AT85" i="5"/>
  <c r="AS85" i="5"/>
  <c r="AR85" i="5"/>
  <c r="AQ85" i="5"/>
  <c r="AP85" i="5"/>
  <c r="AO85" i="5"/>
  <c r="AN85" i="5"/>
  <c r="AM85" i="5"/>
  <c r="AL85" i="5"/>
  <c r="AK85" i="5"/>
  <c r="AJ85" i="5"/>
  <c r="AI85" i="5"/>
  <c r="AH85" i="5"/>
  <c r="AG85" i="5"/>
  <c r="AF85" i="5"/>
  <c r="AE85" i="5"/>
  <c r="AD85" i="5"/>
  <c r="AC85" i="5"/>
  <c r="AB85" i="5"/>
  <c r="AA85" i="5"/>
  <c r="Z85" i="5"/>
  <c r="Y85" i="5"/>
  <c r="X85" i="5"/>
  <c r="W85" i="5"/>
  <c r="V85" i="5"/>
  <c r="U85" i="5"/>
  <c r="T85" i="5"/>
  <c r="S85" i="5"/>
  <c r="R85" i="5"/>
  <c r="Q85" i="5"/>
  <c r="P85" i="5"/>
  <c r="O85" i="5"/>
  <c r="N85" i="5"/>
  <c r="M85" i="5"/>
  <c r="L85" i="5"/>
  <c r="K85" i="5"/>
  <c r="J85" i="5"/>
  <c r="I85" i="5"/>
  <c r="H85" i="5"/>
  <c r="G85" i="5"/>
  <c r="F85" i="5"/>
  <c r="E85" i="5"/>
  <c r="D85" i="5"/>
  <c r="C85" i="5"/>
  <c r="B85" i="5"/>
  <c r="BO84" i="5"/>
  <c r="BN84" i="5"/>
  <c r="BM84" i="5"/>
  <c r="BL84" i="5"/>
  <c r="BK84" i="5"/>
  <c r="BJ84" i="5"/>
  <c r="BI84" i="5"/>
  <c r="BH84" i="5"/>
  <c r="BG84" i="5"/>
  <c r="AF84" i="5"/>
  <c r="BF84" i="5"/>
  <c r="BE84" i="5"/>
  <c r="BD84" i="5"/>
  <c r="BC84" i="5"/>
  <c r="BB84" i="5"/>
  <c r="BA84" i="5"/>
  <c r="AZ84" i="5"/>
  <c r="AY84" i="5"/>
  <c r="AX84" i="5"/>
  <c r="AW84" i="5"/>
  <c r="AV84" i="5"/>
  <c r="AU84" i="5"/>
  <c r="AT84" i="5"/>
  <c r="AS84" i="5"/>
  <c r="AR84" i="5"/>
  <c r="AQ84" i="5"/>
  <c r="AP84" i="5"/>
  <c r="AO84" i="5"/>
  <c r="AN84" i="5"/>
  <c r="AM84" i="5"/>
  <c r="AL84" i="5"/>
  <c r="AK84" i="5"/>
  <c r="AJ84" i="5"/>
  <c r="AI84" i="5"/>
  <c r="AH84" i="5"/>
  <c r="AG84" i="5"/>
  <c r="AE84" i="5"/>
  <c r="AD84" i="5"/>
  <c r="AC84" i="5"/>
  <c r="AB84" i="5"/>
  <c r="AA84" i="5"/>
  <c r="Z84" i="5"/>
  <c r="Y84" i="5"/>
  <c r="X84" i="5"/>
  <c r="W84" i="5"/>
  <c r="V84" i="5"/>
  <c r="U84" i="5"/>
  <c r="T84" i="5"/>
  <c r="S84" i="5"/>
  <c r="R84" i="5"/>
  <c r="Q84" i="5"/>
  <c r="P84" i="5"/>
  <c r="O84" i="5"/>
  <c r="N84" i="5"/>
  <c r="M84" i="5"/>
  <c r="L84" i="5"/>
  <c r="K84" i="5"/>
  <c r="J84" i="5"/>
  <c r="I84" i="5"/>
  <c r="H84" i="5"/>
  <c r="G84" i="5"/>
  <c r="F84" i="5"/>
  <c r="E84" i="5"/>
  <c r="D84" i="5"/>
  <c r="C84" i="5"/>
  <c r="B84" i="5"/>
  <c r="BO83" i="5"/>
  <c r="BN83" i="5"/>
  <c r="BM83" i="5"/>
  <c r="BL83" i="5"/>
  <c r="BK83" i="5"/>
  <c r="BJ83" i="5"/>
  <c r="BI83" i="5"/>
  <c r="BH83" i="5"/>
  <c r="BG83" i="5"/>
  <c r="BF83" i="5"/>
  <c r="BE83" i="5"/>
  <c r="BD83" i="5"/>
  <c r="BC83" i="5"/>
  <c r="BB83" i="5"/>
  <c r="BA83" i="5"/>
  <c r="AZ83" i="5"/>
  <c r="AY83" i="5"/>
  <c r="AX83" i="5"/>
  <c r="AW83" i="5"/>
  <c r="AV83" i="5"/>
  <c r="AU83" i="5"/>
  <c r="AT83" i="5"/>
  <c r="AS83" i="5"/>
  <c r="AR83" i="5"/>
  <c r="AQ83" i="5"/>
  <c r="AP83" i="5"/>
  <c r="AO83" i="5"/>
  <c r="AN83" i="5"/>
  <c r="AM83" i="5"/>
  <c r="AL83" i="5"/>
  <c r="AK83" i="5"/>
  <c r="AJ83" i="5"/>
  <c r="AI83" i="5"/>
  <c r="AH83" i="5"/>
  <c r="AG83" i="5"/>
  <c r="AF83" i="5"/>
  <c r="AE83" i="5"/>
  <c r="AD83" i="5"/>
  <c r="AC83" i="5"/>
  <c r="AB83" i="5"/>
  <c r="AA83" i="5"/>
  <c r="Z83" i="5"/>
  <c r="Y83" i="5"/>
  <c r="X83" i="5"/>
  <c r="W83" i="5"/>
  <c r="V83" i="5"/>
  <c r="U83" i="5"/>
  <c r="T83" i="5"/>
  <c r="S83" i="5"/>
  <c r="R83" i="5"/>
  <c r="Q83" i="5"/>
  <c r="P83" i="5"/>
  <c r="O83" i="5"/>
  <c r="N83" i="5"/>
  <c r="M83" i="5"/>
  <c r="L83" i="5"/>
  <c r="K83" i="5"/>
  <c r="J83" i="5"/>
  <c r="I83" i="5"/>
  <c r="H83" i="5"/>
  <c r="G83" i="5"/>
  <c r="F83" i="5"/>
  <c r="E83" i="5"/>
  <c r="D83" i="5"/>
  <c r="C83" i="5"/>
  <c r="B83" i="5"/>
  <c r="BO82" i="5"/>
  <c r="BN82" i="5"/>
  <c r="BM82" i="5"/>
  <c r="BL82" i="5"/>
  <c r="BK82" i="5"/>
  <c r="BJ82" i="5"/>
  <c r="BI82" i="5"/>
  <c r="BH82" i="5"/>
  <c r="AG82" i="5"/>
  <c r="L82" i="5"/>
  <c r="BG82" i="5"/>
  <c r="AF82" i="5"/>
  <c r="BF82" i="5"/>
  <c r="BE82" i="5"/>
  <c r="BD82" i="5"/>
  <c r="BC82" i="5"/>
  <c r="BB82" i="5"/>
  <c r="BA82" i="5"/>
  <c r="AZ82" i="5"/>
  <c r="AY82" i="5"/>
  <c r="AX82" i="5"/>
  <c r="AW82" i="5"/>
  <c r="AV82" i="5"/>
  <c r="AU82" i="5"/>
  <c r="AT82" i="5"/>
  <c r="AS82" i="5"/>
  <c r="AR82" i="5"/>
  <c r="AQ82" i="5"/>
  <c r="AP82" i="5"/>
  <c r="AO82" i="5"/>
  <c r="AN82" i="5"/>
  <c r="AM82" i="5"/>
  <c r="AL82" i="5"/>
  <c r="AK82" i="5"/>
  <c r="AJ82" i="5"/>
  <c r="AI82" i="5"/>
  <c r="AH82" i="5"/>
  <c r="AE82" i="5"/>
  <c r="AD82" i="5"/>
  <c r="AC82" i="5"/>
  <c r="AB82" i="5"/>
  <c r="AA82" i="5"/>
  <c r="Z82" i="5"/>
  <c r="Y82" i="5"/>
  <c r="X82" i="5"/>
  <c r="W82" i="5"/>
  <c r="V82" i="5"/>
  <c r="U82" i="5"/>
  <c r="T82" i="5"/>
  <c r="S82" i="5"/>
  <c r="R82" i="5"/>
  <c r="Q82" i="5"/>
  <c r="P82" i="5"/>
  <c r="O82" i="5"/>
  <c r="N82" i="5"/>
  <c r="M82" i="5"/>
  <c r="K82" i="5"/>
  <c r="J82" i="5"/>
  <c r="I82" i="5"/>
  <c r="H82" i="5"/>
  <c r="G82" i="5"/>
  <c r="F82" i="5"/>
  <c r="E82" i="5"/>
  <c r="D82" i="5"/>
  <c r="C82" i="5"/>
  <c r="B82" i="5"/>
  <c r="BO81" i="5"/>
  <c r="BN81" i="5"/>
  <c r="BM81" i="5"/>
  <c r="BL81" i="5"/>
  <c r="BK81" i="5"/>
  <c r="BJ81" i="5"/>
  <c r="BI81" i="5"/>
  <c r="BH81" i="5"/>
  <c r="AG81" i="5"/>
  <c r="BG81" i="5"/>
  <c r="BF81" i="5"/>
  <c r="BE81" i="5"/>
  <c r="BD81" i="5"/>
  <c r="BC81" i="5"/>
  <c r="BB81" i="5"/>
  <c r="BA81" i="5"/>
  <c r="AZ81" i="5"/>
  <c r="AY81" i="5"/>
  <c r="AX81" i="5"/>
  <c r="AW81" i="5"/>
  <c r="AV81" i="5"/>
  <c r="AU81" i="5"/>
  <c r="AT81" i="5"/>
  <c r="AS81" i="5"/>
  <c r="AR81" i="5"/>
  <c r="AQ81" i="5"/>
  <c r="AP81" i="5"/>
  <c r="AO81" i="5"/>
  <c r="AN81" i="5"/>
  <c r="AM81" i="5"/>
  <c r="AL81" i="5"/>
  <c r="AK81" i="5"/>
  <c r="AJ81" i="5"/>
  <c r="AI81" i="5"/>
  <c r="AH81" i="5"/>
  <c r="AF81" i="5"/>
  <c r="K81" i="5"/>
  <c r="AE81" i="5"/>
  <c r="AD81" i="5"/>
  <c r="AC81" i="5"/>
  <c r="AB81" i="5"/>
  <c r="AA81" i="5"/>
  <c r="Z81" i="5"/>
  <c r="Y81" i="5"/>
  <c r="X81" i="5"/>
  <c r="W81" i="5"/>
  <c r="V81" i="5"/>
  <c r="U81" i="5"/>
  <c r="T81" i="5"/>
  <c r="S81" i="5"/>
  <c r="R81" i="5"/>
  <c r="Q81" i="5"/>
  <c r="P81" i="5"/>
  <c r="O81" i="5"/>
  <c r="N81" i="5"/>
  <c r="M81" i="5"/>
  <c r="L81" i="5"/>
  <c r="J81" i="5"/>
  <c r="I81" i="5"/>
  <c r="H81" i="5"/>
  <c r="G81" i="5"/>
  <c r="F81" i="5"/>
  <c r="E81" i="5"/>
  <c r="D81" i="5"/>
  <c r="C81" i="5"/>
  <c r="B81" i="5"/>
  <c r="BO80" i="5"/>
  <c r="BN80" i="5"/>
  <c r="BM80" i="5"/>
  <c r="BL80" i="5"/>
  <c r="BK80" i="5"/>
  <c r="BJ80" i="5"/>
  <c r="BI80" i="5"/>
  <c r="BH80" i="5"/>
  <c r="BG80" i="5"/>
  <c r="AF80" i="5"/>
  <c r="K80" i="5"/>
  <c r="BF80" i="5"/>
  <c r="BE80" i="5"/>
  <c r="BD80" i="5"/>
  <c r="BC80" i="5"/>
  <c r="BB80" i="5"/>
  <c r="BA80" i="5"/>
  <c r="AZ80" i="5"/>
  <c r="AY80" i="5"/>
  <c r="AX80" i="5"/>
  <c r="AW80" i="5"/>
  <c r="AV80" i="5"/>
  <c r="AU80" i="5"/>
  <c r="AT80" i="5"/>
  <c r="AS80" i="5"/>
  <c r="AR80" i="5"/>
  <c r="AQ80" i="5"/>
  <c r="AP80" i="5"/>
  <c r="AO80" i="5"/>
  <c r="AN80" i="5"/>
  <c r="AM80" i="5"/>
  <c r="AL80" i="5"/>
  <c r="AK80" i="5"/>
  <c r="AJ80" i="5"/>
  <c r="AI80" i="5"/>
  <c r="AH80" i="5"/>
  <c r="M80" i="5"/>
  <c r="AG80" i="5"/>
  <c r="AE80" i="5"/>
  <c r="AD80" i="5"/>
  <c r="AC80" i="5"/>
  <c r="AB80" i="5"/>
  <c r="AA80" i="5"/>
  <c r="Z80" i="5"/>
  <c r="Y80" i="5"/>
  <c r="X80" i="5"/>
  <c r="W80" i="5"/>
  <c r="V80" i="5"/>
  <c r="U80" i="5"/>
  <c r="T80" i="5"/>
  <c r="S80" i="5"/>
  <c r="R80" i="5"/>
  <c r="Q80" i="5"/>
  <c r="P80" i="5"/>
  <c r="O80" i="5"/>
  <c r="N80" i="5"/>
  <c r="L80" i="5"/>
  <c r="J80" i="5"/>
  <c r="I80" i="5"/>
  <c r="H80" i="5"/>
  <c r="G80" i="5"/>
  <c r="F80" i="5"/>
  <c r="E80" i="5"/>
  <c r="D80" i="5"/>
  <c r="C80" i="5"/>
  <c r="B80" i="5"/>
  <c r="BO79" i="5"/>
  <c r="BN79" i="5"/>
  <c r="BM79" i="5"/>
  <c r="BL79" i="5"/>
  <c r="BK79" i="5"/>
  <c r="BJ79" i="5"/>
  <c r="BI79" i="5"/>
  <c r="BH79" i="5"/>
  <c r="BG79" i="5"/>
  <c r="AF79" i="5"/>
  <c r="BF79" i="5"/>
  <c r="BE79" i="5"/>
  <c r="BD79" i="5"/>
  <c r="BC79" i="5"/>
  <c r="BB79" i="5"/>
  <c r="BA79" i="5"/>
  <c r="AZ79" i="5"/>
  <c r="AY79" i="5"/>
  <c r="AX79" i="5"/>
  <c r="AW79" i="5"/>
  <c r="AV79" i="5"/>
  <c r="AU79" i="5"/>
  <c r="AT79" i="5"/>
  <c r="AS79" i="5"/>
  <c r="AR79" i="5"/>
  <c r="AQ79" i="5"/>
  <c r="AP79" i="5"/>
  <c r="AO79" i="5"/>
  <c r="AN79" i="5"/>
  <c r="AM79" i="5"/>
  <c r="AL79" i="5"/>
  <c r="AK79" i="5"/>
  <c r="AJ79" i="5"/>
  <c r="AI79" i="5"/>
  <c r="AH79" i="5"/>
  <c r="AG79" i="5"/>
  <c r="AE79" i="5"/>
  <c r="AD79" i="5"/>
  <c r="AC79" i="5"/>
  <c r="AB79" i="5"/>
  <c r="AA79" i="5"/>
  <c r="Z79" i="5"/>
  <c r="Y79" i="5"/>
  <c r="X79" i="5"/>
  <c r="W79" i="5"/>
  <c r="V79" i="5"/>
  <c r="U79" i="5"/>
  <c r="T79" i="5"/>
  <c r="S79" i="5"/>
  <c r="R79" i="5"/>
  <c r="Q79" i="5"/>
  <c r="P79" i="5"/>
  <c r="O79" i="5"/>
  <c r="N79" i="5"/>
  <c r="M79" i="5"/>
  <c r="L79" i="5"/>
  <c r="K79" i="5"/>
  <c r="J79" i="5"/>
  <c r="I79" i="5"/>
  <c r="H79" i="5"/>
  <c r="G79" i="5"/>
  <c r="F79" i="5"/>
  <c r="E79" i="5"/>
  <c r="D79" i="5"/>
  <c r="C79" i="5"/>
  <c r="B79" i="5"/>
  <c r="BO78" i="5"/>
  <c r="BN78" i="5"/>
  <c r="BM78" i="5"/>
  <c r="BL78" i="5"/>
  <c r="BK78" i="5"/>
  <c r="BJ78" i="5"/>
  <c r="BI78" i="5"/>
  <c r="BH78" i="5"/>
  <c r="AG78" i="5"/>
  <c r="BG78" i="5"/>
  <c r="BF78" i="5"/>
  <c r="BE78" i="5"/>
  <c r="BD78" i="5"/>
  <c r="BC78" i="5"/>
  <c r="BB78" i="5"/>
  <c r="BA78" i="5"/>
  <c r="AZ78" i="5"/>
  <c r="AY78" i="5"/>
  <c r="AX78" i="5"/>
  <c r="AW78" i="5"/>
  <c r="AV78" i="5"/>
  <c r="AU78" i="5"/>
  <c r="AT78" i="5"/>
  <c r="AS78" i="5"/>
  <c r="AR78" i="5"/>
  <c r="AQ78" i="5"/>
  <c r="AP78" i="5"/>
  <c r="AO78" i="5"/>
  <c r="AN78" i="5"/>
  <c r="AM78" i="5"/>
  <c r="AL78" i="5"/>
  <c r="AK78" i="5"/>
  <c r="AJ78" i="5"/>
  <c r="AI78" i="5"/>
  <c r="AH78" i="5"/>
  <c r="AF78" i="5"/>
  <c r="AE78" i="5"/>
  <c r="AD78" i="5"/>
  <c r="AC78" i="5"/>
  <c r="AB78" i="5"/>
  <c r="AA78" i="5"/>
  <c r="Z78" i="5"/>
  <c r="Y78" i="5"/>
  <c r="X78" i="5"/>
  <c r="W78" i="5"/>
  <c r="V78" i="5"/>
  <c r="U78" i="5"/>
  <c r="T78" i="5"/>
  <c r="S78" i="5"/>
  <c r="R78" i="5"/>
  <c r="Q78" i="5"/>
  <c r="P78" i="5"/>
  <c r="O78" i="5"/>
  <c r="N78" i="5"/>
  <c r="M78" i="5"/>
  <c r="L78" i="5"/>
  <c r="K78" i="5"/>
  <c r="J78" i="5"/>
  <c r="I78" i="5"/>
  <c r="H78" i="5"/>
  <c r="G78" i="5"/>
  <c r="F78" i="5"/>
  <c r="E78" i="5"/>
  <c r="D78" i="5"/>
  <c r="C78" i="5"/>
  <c r="B78" i="5"/>
  <c r="BO77" i="5"/>
  <c r="BN77" i="5"/>
  <c r="BM77" i="5"/>
  <c r="BL77" i="5"/>
  <c r="BK77" i="5"/>
  <c r="BJ77" i="5"/>
  <c r="BI77" i="5"/>
  <c r="BH77" i="5"/>
  <c r="BG77" i="5"/>
  <c r="BF77" i="5"/>
  <c r="BE77" i="5"/>
  <c r="BD77" i="5"/>
  <c r="BC77" i="5"/>
  <c r="BB77" i="5"/>
  <c r="BA77" i="5"/>
  <c r="AZ77" i="5"/>
  <c r="AY77" i="5"/>
  <c r="AX77" i="5"/>
  <c r="AW77" i="5"/>
  <c r="AV77" i="5"/>
  <c r="AU77" i="5"/>
  <c r="AT77" i="5"/>
  <c r="AS77" i="5"/>
  <c r="AR77" i="5"/>
  <c r="AQ77" i="5"/>
  <c r="AP77" i="5"/>
  <c r="AO77" i="5"/>
  <c r="AN77" i="5"/>
  <c r="AM77" i="5"/>
  <c r="AL77" i="5"/>
  <c r="AK77" i="5"/>
  <c r="AJ77" i="5"/>
  <c r="AI77" i="5"/>
  <c r="AH77" i="5"/>
  <c r="AG77" i="5"/>
  <c r="AF77" i="5"/>
  <c r="AE77" i="5"/>
  <c r="AD77" i="5"/>
  <c r="AC77" i="5"/>
  <c r="AB77" i="5"/>
  <c r="AA77" i="5"/>
  <c r="Z77" i="5"/>
  <c r="Y77" i="5"/>
  <c r="X77" i="5"/>
  <c r="W77" i="5"/>
  <c r="V77" i="5"/>
  <c r="U77" i="5"/>
  <c r="T77" i="5"/>
  <c r="S77" i="5"/>
  <c r="R77" i="5"/>
  <c r="Q77" i="5"/>
  <c r="P77" i="5"/>
  <c r="O77" i="5"/>
  <c r="N77" i="5"/>
  <c r="M77" i="5"/>
  <c r="L77" i="5"/>
  <c r="K77" i="5"/>
  <c r="J77" i="5"/>
  <c r="I77" i="5"/>
  <c r="H77" i="5"/>
  <c r="G77" i="5"/>
  <c r="F77" i="5"/>
  <c r="E77" i="5"/>
  <c r="D77" i="5"/>
  <c r="C77" i="5"/>
  <c r="B77" i="5"/>
  <c r="BO76" i="5"/>
  <c r="BN76" i="5"/>
  <c r="BM76" i="5"/>
  <c r="BL76" i="5"/>
  <c r="BK76" i="5"/>
  <c r="BJ76" i="5"/>
  <c r="BI76" i="5"/>
  <c r="BH76" i="5"/>
  <c r="BG76" i="5"/>
  <c r="AF76" i="5"/>
  <c r="K76" i="5"/>
  <c r="BF76" i="5"/>
  <c r="BE76" i="5"/>
  <c r="BD76" i="5"/>
  <c r="BC76" i="5"/>
  <c r="BB76" i="5"/>
  <c r="BA76" i="5"/>
  <c r="AZ76" i="5"/>
  <c r="AY76" i="5"/>
  <c r="AX76" i="5"/>
  <c r="AW76" i="5"/>
  <c r="AV76" i="5"/>
  <c r="AU76" i="5"/>
  <c r="AT76" i="5"/>
  <c r="AS76" i="5"/>
  <c r="AR76" i="5"/>
  <c r="AQ76" i="5"/>
  <c r="AP76" i="5"/>
  <c r="AO76" i="5"/>
  <c r="AN76" i="5"/>
  <c r="AM76" i="5"/>
  <c r="AL76" i="5"/>
  <c r="AK76" i="5"/>
  <c r="AJ76" i="5"/>
  <c r="AI76" i="5"/>
  <c r="AH76" i="5"/>
  <c r="AG76" i="5"/>
  <c r="L76" i="5"/>
  <c r="AE76" i="5"/>
  <c r="AD76" i="5"/>
  <c r="AC76" i="5"/>
  <c r="AB76" i="5"/>
  <c r="AA76" i="5"/>
  <c r="Z76" i="5"/>
  <c r="Y76" i="5"/>
  <c r="X76" i="5"/>
  <c r="W76" i="5"/>
  <c r="V76" i="5"/>
  <c r="U76" i="5"/>
  <c r="T76" i="5"/>
  <c r="S76" i="5"/>
  <c r="R76" i="5"/>
  <c r="Q76" i="5"/>
  <c r="P76" i="5"/>
  <c r="O76" i="5"/>
  <c r="N76" i="5"/>
  <c r="M76" i="5"/>
  <c r="J76" i="5"/>
  <c r="I76" i="5"/>
  <c r="H76" i="5"/>
  <c r="G76" i="5"/>
  <c r="F76" i="5"/>
  <c r="E76" i="5"/>
  <c r="D76" i="5"/>
  <c r="C76" i="5"/>
  <c r="B76" i="5"/>
  <c r="BO75" i="5"/>
  <c r="BN75" i="5"/>
  <c r="BM75" i="5"/>
  <c r="BL75" i="5"/>
  <c r="BK75" i="5"/>
  <c r="BJ75" i="5"/>
  <c r="BI75" i="5"/>
  <c r="BH75" i="5"/>
  <c r="BG75" i="5"/>
  <c r="BF75" i="5"/>
  <c r="BE75" i="5"/>
  <c r="BD75" i="5"/>
  <c r="BC75" i="5"/>
  <c r="BB75" i="5"/>
  <c r="BA75" i="5"/>
  <c r="AZ75" i="5"/>
  <c r="AY75" i="5"/>
  <c r="AX75" i="5"/>
  <c r="AW75" i="5"/>
  <c r="AV75" i="5"/>
  <c r="AU75" i="5"/>
  <c r="AT75" i="5"/>
  <c r="AS75" i="5"/>
  <c r="AR75" i="5"/>
  <c r="AQ75" i="5"/>
  <c r="AP75" i="5"/>
  <c r="AO75" i="5"/>
  <c r="AN75" i="5"/>
  <c r="AM75" i="5"/>
  <c r="AL75" i="5"/>
  <c r="AK75" i="5"/>
  <c r="AJ75" i="5"/>
  <c r="AI75" i="5"/>
  <c r="AH75" i="5"/>
  <c r="AG75" i="5"/>
  <c r="AF75" i="5"/>
  <c r="AE75" i="5"/>
  <c r="AD75" i="5"/>
  <c r="AC75" i="5"/>
  <c r="AB75" i="5"/>
  <c r="AA75" i="5"/>
  <c r="Z75" i="5"/>
  <c r="Y75" i="5"/>
  <c r="X75" i="5"/>
  <c r="W75" i="5"/>
  <c r="V75" i="5"/>
  <c r="U75" i="5"/>
  <c r="T75" i="5"/>
  <c r="S75" i="5"/>
  <c r="R75" i="5"/>
  <c r="Q75" i="5"/>
  <c r="P75" i="5"/>
  <c r="O75" i="5"/>
  <c r="N75" i="5"/>
  <c r="M75" i="5"/>
  <c r="L75" i="5"/>
  <c r="K75" i="5"/>
  <c r="J75" i="5"/>
  <c r="I75" i="5"/>
  <c r="H75" i="5"/>
  <c r="G75" i="5"/>
  <c r="F75" i="5"/>
  <c r="E75" i="5"/>
  <c r="D75" i="5"/>
  <c r="C75" i="5"/>
  <c r="B75" i="5"/>
  <c r="BO74" i="5"/>
  <c r="BN74" i="5"/>
  <c r="BM74" i="5"/>
  <c r="BL74" i="5"/>
  <c r="BK74" i="5"/>
  <c r="BJ74" i="5"/>
  <c r="BI74" i="5"/>
  <c r="BH74" i="5"/>
  <c r="AG74" i="5"/>
  <c r="BG74" i="5"/>
  <c r="BF74" i="5"/>
  <c r="BE74" i="5"/>
  <c r="BD74" i="5"/>
  <c r="BC74" i="5"/>
  <c r="BB74" i="5"/>
  <c r="BA74" i="5"/>
  <c r="AZ74" i="5"/>
  <c r="AY74" i="5"/>
  <c r="AX74" i="5"/>
  <c r="AW74" i="5"/>
  <c r="AV74" i="5"/>
  <c r="AU74" i="5"/>
  <c r="AT74" i="5"/>
  <c r="AS74" i="5"/>
  <c r="AR74" i="5"/>
  <c r="AQ74" i="5"/>
  <c r="AP74" i="5"/>
  <c r="AO74" i="5"/>
  <c r="AN74" i="5"/>
  <c r="AM74" i="5"/>
  <c r="AL74" i="5"/>
  <c r="AK74" i="5"/>
  <c r="AJ74" i="5"/>
  <c r="AI74" i="5"/>
  <c r="AH74" i="5"/>
  <c r="AF74" i="5"/>
  <c r="AE74" i="5"/>
  <c r="AD74" i="5"/>
  <c r="AC74" i="5"/>
  <c r="AB74" i="5"/>
  <c r="AA74" i="5"/>
  <c r="Z74" i="5"/>
  <c r="Y74" i="5"/>
  <c r="X74" i="5"/>
  <c r="W74" i="5"/>
  <c r="V74" i="5"/>
  <c r="U74" i="5"/>
  <c r="T74" i="5"/>
  <c r="S74" i="5"/>
  <c r="R74" i="5"/>
  <c r="Q74" i="5"/>
  <c r="P74" i="5"/>
  <c r="O74" i="5"/>
  <c r="N74" i="5"/>
  <c r="M74" i="5"/>
  <c r="L74" i="5"/>
  <c r="K74" i="5"/>
  <c r="J74" i="5"/>
  <c r="I74" i="5"/>
  <c r="H74" i="5"/>
  <c r="G74" i="5"/>
  <c r="F74" i="5"/>
  <c r="E74" i="5"/>
  <c r="D74" i="5"/>
  <c r="C74" i="5"/>
  <c r="B74" i="5"/>
  <c r="BO73" i="5"/>
  <c r="BN73" i="5"/>
  <c r="BM73" i="5"/>
  <c r="BL73" i="5"/>
  <c r="BK73" i="5"/>
  <c r="BJ73" i="5"/>
  <c r="BI73" i="5"/>
  <c r="BH73" i="5"/>
  <c r="BG73" i="5"/>
  <c r="BF73" i="5"/>
  <c r="BE73" i="5"/>
  <c r="BD73" i="5"/>
  <c r="BC73" i="5"/>
  <c r="BB73" i="5"/>
  <c r="BA73" i="5"/>
  <c r="AZ73" i="5"/>
  <c r="AY73" i="5"/>
  <c r="AX73" i="5"/>
  <c r="AW73" i="5"/>
  <c r="AV73" i="5"/>
  <c r="AU73" i="5"/>
  <c r="AT73" i="5"/>
  <c r="AS73" i="5"/>
  <c r="AR73" i="5"/>
  <c r="AQ73" i="5"/>
  <c r="AP73" i="5"/>
  <c r="AO73" i="5"/>
  <c r="AN73" i="5"/>
  <c r="AM73" i="5"/>
  <c r="AL73" i="5"/>
  <c r="AK73" i="5"/>
  <c r="AJ73" i="5"/>
  <c r="AI73" i="5"/>
  <c r="AH73" i="5"/>
  <c r="AG73" i="5"/>
  <c r="AF73" i="5"/>
  <c r="AE73" i="5"/>
  <c r="AD73" i="5"/>
  <c r="AC73" i="5"/>
  <c r="AB73" i="5"/>
  <c r="AA73" i="5"/>
  <c r="Z73" i="5"/>
  <c r="Y73" i="5"/>
  <c r="X73" i="5"/>
  <c r="W73" i="5"/>
  <c r="V73" i="5"/>
  <c r="U73" i="5"/>
  <c r="T73" i="5"/>
  <c r="S73" i="5"/>
  <c r="R73" i="5"/>
  <c r="Q73" i="5"/>
  <c r="P73" i="5"/>
  <c r="O73" i="5"/>
  <c r="N73" i="5"/>
  <c r="M73" i="5"/>
  <c r="L73" i="5"/>
  <c r="K73" i="5"/>
  <c r="J73" i="5"/>
  <c r="I73" i="5"/>
  <c r="H73" i="5"/>
  <c r="G73" i="5"/>
  <c r="F73" i="5"/>
  <c r="E73" i="5"/>
  <c r="D73" i="5"/>
  <c r="C73" i="5"/>
  <c r="B73" i="5"/>
  <c r="BO72" i="5"/>
  <c r="BN72" i="5"/>
  <c r="BM72" i="5"/>
  <c r="BL72" i="5"/>
  <c r="BK72" i="5"/>
  <c r="BJ72" i="5"/>
  <c r="BI72" i="5"/>
  <c r="BH72" i="5"/>
  <c r="BG72" i="5"/>
  <c r="AF72" i="5"/>
  <c r="BF72" i="5"/>
  <c r="BE72" i="5"/>
  <c r="BD72" i="5"/>
  <c r="BC72" i="5"/>
  <c r="BB72" i="5"/>
  <c r="BA72" i="5"/>
  <c r="AZ72" i="5"/>
  <c r="AY72" i="5"/>
  <c r="AX72" i="5"/>
  <c r="AW72" i="5"/>
  <c r="AV72" i="5"/>
  <c r="AU72" i="5"/>
  <c r="AT72" i="5"/>
  <c r="AS72" i="5"/>
  <c r="AR72" i="5"/>
  <c r="AQ72" i="5"/>
  <c r="AP72" i="5"/>
  <c r="AO72" i="5"/>
  <c r="AN72" i="5"/>
  <c r="AM72" i="5"/>
  <c r="AL72" i="5"/>
  <c r="AK72" i="5"/>
  <c r="AJ72" i="5"/>
  <c r="AI72" i="5"/>
  <c r="AH72" i="5"/>
  <c r="AG72" i="5"/>
  <c r="AE72" i="5"/>
  <c r="AD72" i="5"/>
  <c r="AC72" i="5"/>
  <c r="AB72" i="5"/>
  <c r="AA72" i="5"/>
  <c r="Z72" i="5"/>
  <c r="Y72" i="5"/>
  <c r="X72" i="5"/>
  <c r="W72" i="5"/>
  <c r="V72" i="5"/>
  <c r="U72" i="5"/>
  <c r="T72" i="5"/>
  <c r="S72" i="5"/>
  <c r="R72" i="5"/>
  <c r="Q72" i="5"/>
  <c r="P72" i="5"/>
  <c r="O72" i="5"/>
  <c r="N72" i="5"/>
  <c r="M72" i="5"/>
  <c r="L72" i="5"/>
  <c r="K72" i="5"/>
  <c r="J72" i="5"/>
  <c r="I72" i="5"/>
  <c r="H72" i="5"/>
  <c r="G72" i="5"/>
  <c r="F72" i="5"/>
  <c r="E72" i="5"/>
  <c r="D72" i="5"/>
  <c r="C72" i="5"/>
  <c r="B72" i="5"/>
  <c r="BO71" i="5"/>
  <c r="BN71" i="5"/>
  <c r="BM71" i="5"/>
  <c r="BL71" i="5"/>
  <c r="BK71" i="5"/>
  <c r="BJ71" i="5"/>
  <c r="BI71" i="5"/>
  <c r="BH71" i="5"/>
  <c r="BG71" i="5"/>
  <c r="BF71" i="5"/>
  <c r="BE71" i="5"/>
  <c r="BD71" i="5"/>
  <c r="BC71" i="5"/>
  <c r="BB71" i="5"/>
  <c r="BA71" i="5"/>
  <c r="AZ71" i="5"/>
  <c r="AY71" i="5"/>
  <c r="AX71" i="5"/>
  <c r="AW71" i="5"/>
  <c r="AV71" i="5"/>
  <c r="AU71" i="5"/>
  <c r="AT71" i="5"/>
  <c r="AS71" i="5"/>
  <c r="AR71" i="5"/>
  <c r="AQ71" i="5"/>
  <c r="AP71" i="5"/>
  <c r="AO71" i="5"/>
  <c r="AN71" i="5"/>
  <c r="AM71" i="5"/>
  <c r="AL71" i="5"/>
  <c r="AK71" i="5"/>
  <c r="AJ71" i="5"/>
  <c r="AI71" i="5"/>
  <c r="AH71" i="5"/>
  <c r="AG71" i="5"/>
  <c r="AF71" i="5"/>
  <c r="AE71" i="5"/>
  <c r="AD71" i="5"/>
  <c r="AC71" i="5"/>
  <c r="AB71" i="5"/>
  <c r="AA71" i="5"/>
  <c r="Z71" i="5"/>
  <c r="Y71" i="5"/>
  <c r="X71" i="5"/>
  <c r="W71" i="5"/>
  <c r="V71" i="5"/>
  <c r="U71" i="5"/>
  <c r="T71" i="5"/>
  <c r="S71" i="5"/>
  <c r="R71" i="5"/>
  <c r="Q71" i="5"/>
  <c r="P71" i="5"/>
  <c r="O71" i="5"/>
  <c r="N71" i="5"/>
  <c r="M71" i="5"/>
  <c r="L71" i="5"/>
  <c r="K71" i="5"/>
  <c r="J71" i="5"/>
  <c r="I71" i="5"/>
  <c r="H71" i="5"/>
  <c r="G71" i="5"/>
  <c r="F71" i="5"/>
  <c r="E71" i="5"/>
  <c r="D71" i="5"/>
  <c r="C71" i="5"/>
  <c r="B71" i="5"/>
  <c r="BO70" i="5"/>
  <c r="BN70" i="5"/>
  <c r="BM70" i="5"/>
  <c r="BL70" i="5"/>
  <c r="BK70" i="5"/>
  <c r="BJ70" i="5"/>
  <c r="BI70" i="5"/>
  <c r="BH70" i="5"/>
  <c r="BG70" i="5"/>
  <c r="BF70" i="5"/>
  <c r="BE70" i="5"/>
  <c r="BD70" i="5"/>
  <c r="BC70" i="5"/>
  <c r="BB70" i="5"/>
  <c r="BA70" i="5"/>
  <c r="AZ70" i="5"/>
  <c r="AY70" i="5"/>
  <c r="AX70" i="5"/>
  <c r="AW70" i="5"/>
  <c r="AV70" i="5"/>
  <c r="AU70" i="5"/>
  <c r="AT70" i="5"/>
  <c r="AS70" i="5"/>
  <c r="AR70" i="5"/>
  <c r="AQ70" i="5"/>
  <c r="AP70" i="5"/>
  <c r="AO70" i="5"/>
  <c r="AN70" i="5"/>
  <c r="AM70" i="5"/>
  <c r="AL70" i="5"/>
  <c r="AK70" i="5"/>
  <c r="AJ70" i="5"/>
  <c r="AI70" i="5"/>
  <c r="AH70" i="5"/>
  <c r="AG70" i="5"/>
  <c r="AF70" i="5"/>
  <c r="AE70" i="5"/>
  <c r="AD70" i="5"/>
  <c r="AC70" i="5"/>
  <c r="AB70" i="5"/>
  <c r="AA70" i="5"/>
  <c r="Z70" i="5"/>
  <c r="Y70" i="5"/>
  <c r="X70" i="5"/>
  <c r="W70" i="5"/>
  <c r="V70" i="5"/>
  <c r="U70" i="5"/>
  <c r="T70" i="5"/>
  <c r="S70" i="5"/>
  <c r="R70" i="5"/>
  <c r="Q70" i="5"/>
  <c r="P70" i="5"/>
  <c r="O70" i="5"/>
  <c r="N70" i="5"/>
  <c r="M70" i="5"/>
  <c r="L70" i="5"/>
  <c r="K70" i="5"/>
  <c r="J70" i="5"/>
  <c r="I70" i="5"/>
  <c r="H70" i="5"/>
  <c r="G70" i="5"/>
  <c r="F70" i="5"/>
  <c r="E70" i="5"/>
  <c r="D70" i="5"/>
  <c r="C70" i="5"/>
  <c r="B70" i="5"/>
  <c r="BO69" i="5"/>
  <c r="BN69" i="5"/>
  <c r="BM69" i="5"/>
  <c r="BL69" i="5"/>
  <c r="BK69" i="5"/>
  <c r="BJ69" i="5"/>
  <c r="BI69" i="5"/>
  <c r="BH69" i="5"/>
  <c r="BG69" i="5"/>
  <c r="BF69" i="5"/>
  <c r="BE69" i="5"/>
  <c r="BD69" i="5"/>
  <c r="BC69" i="5"/>
  <c r="BB69" i="5"/>
  <c r="BA69" i="5"/>
  <c r="AZ69" i="5"/>
  <c r="AY69" i="5"/>
  <c r="AX69" i="5"/>
  <c r="AW69" i="5"/>
  <c r="AV69" i="5"/>
  <c r="AU69" i="5"/>
  <c r="AT69" i="5"/>
  <c r="AS69" i="5"/>
  <c r="AR69" i="5"/>
  <c r="AQ69" i="5"/>
  <c r="AP69" i="5"/>
  <c r="AO69" i="5"/>
  <c r="AN69" i="5"/>
  <c r="AM69" i="5"/>
  <c r="AL69" i="5"/>
  <c r="AK69" i="5"/>
  <c r="AJ69" i="5"/>
  <c r="AI69" i="5"/>
  <c r="AH69" i="5"/>
  <c r="AG69" i="5"/>
  <c r="AF69" i="5"/>
  <c r="AE69" i="5"/>
  <c r="AD69" i="5"/>
  <c r="AC69" i="5"/>
  <c r="AB69" i="5"/>
  <c r="AA69" i="5"/>
  <c r="Z69" i="5"/>
  <c r="Y69" i="5"/>
  <c r="X69" i="5"/>
  <c r="W69" i="5"/>
  <c r="V69" i="5"/>
  <c r="U69" i="5"/>
  <c r="T69" i="5"/>
  <c r="S69" i="5"/>
  <c r="R69" i="5"/>
  <c r="Q69" i="5"/>
  <c r="P69" i="5"/>
  <c r="O69" i="5"/>
  <c r="N69" i="5"/>
  <c r="M69" i="5"/>
  <c r="L69" i="5"/>
  <c r="K69" i="5"/>
  <c r="J69" i="5"/>
  <c r="I69" i="5"/>
  <c r="H69" i="5"/>
  <c r="G69" i="5"/>
  <c r="F69" i="5"/>
  <c r="E69" i="5"/>
  <c r="D69" i="5"/>
  <c r="C69" i="5"/>
  <c r="B69" i="5"/>
  <c r="BO68" i="5"/>
  <c r="BN68" i="5"/>
  <c r="BM68" i="5"/>
  <c r="BL68" i="5"/>
  <c r="BK68" i="5"/>
  <c r="BJ68" i="5"/>
  <c r="BI68" i="5"/>
  <c r="BH68" i="5"/>
  <c r="BG68" i="5"/>
  <c r="BF68" i="5"/>
  <c r="BE68" i="5"/>
  <c r="BD68" i="5"/>
  <c r="BC68" i="5"/>
  <c r="BB68" i="5"/>
  <c r="BA68" i="5"/>
  <c r="AZ68" i="5"/>
  <c r="AY68" i="5"/>
  <c r="AX68" i="5"/>
  <c r="AW68" i="5"/>
  <c r="AV68" i="5"/>
  <c r="AU68" i="5"/>
  <c r="AT68" i="5"/>
  <c r="AS68" i="5"/>
  <c r="AR68" i="5"/>
  <c r="AQ68" i="5"/>
  <c r="AP68" i="5"/>
  <c r="AO68" i="5"/>
  <c r="AN68" i="5"/>
  <c r="AM68" i="5"/>
  <c r="AL68" i="5"/>
  <c r="AK68" i="5"/>
  <c r="AJ68" i="5"/>
  <c r="AI68" i="5"/>
  <c r="AH68" i="5"/>
  <c r="AG68" i="5"/>
  <c r="AF68" i="5"/>
  <c r="AE68" i="5"/>
  <c r="AD68" i="5"/>
  <c r="AC68" i="5"/>
  <c r="AB68" i="5"/>
  <c r="AA68" i="5"/>
  <c r="Z68" i="5"/>
  <c r="Y68" i="5"/>
  <c r="X68" i="5"/>
  <c r="W68" i="5"/>
  <c r="V68" i="5"/>
  <c r="U68" i="5"/>
  <c r="T68" i="5"/>
  <c r="S68" i="5"/>
  <c r="R68" i="5"/>
  <c r="Q68" i="5"/>
  <c r="P68" i="5"/>
  <c r="O68" i="5"/>
  <c r="N68" i="5"/>
  <c r="M68" i="5"/>
  <c r="L68" i="5"/>
  <c r="K68" i="5"/>
  <c r="J68" i="5"/>
  <c r="I68" i="5"/>
  <c r="H68" i="5"/>
  <c r="G68" i="5"/>
  <c r="F68" i="5"/>
  <c r="E68" i="5"/>
  <c r="D68" i="5"/>
  <c r="C68" i="5"/>
  <c r="B68" i="5"/>
  <c r="BO67" i="5"/>
  <c r="BN67" i="5"/>
  <c r="BM67" i="5"/>
  <c r="BL67" i="5"/>
  <c r="BK67" i="5"/>
  <c r="BJ67" i="5"/>
  <c r="BI67" i="5"/>
  <c r="BH67" i="5"/>
  <c r="BG67" i="5"/>
  <c r="BF67" i="5"/>
  <c r="BE67" i="5"/>
  <c r="BD67" i="5"/>
  <c r="BC67" i="5"/>
  <c r="BB67" i="5"/>
  <c r="BA67" i="5"/>
  <c r="AZ67" i="5"/>
  <c r="AY67" i="5"/>
  <c r="AX67" i="5"/>
  <c r="AW67" i="5"/>
  <c r="AV67" i="5"/>
  <c r="AU67" i="5"/>
  <c r="AT67" i="5"/>
  <c r="AS67" i="5"/>
  <c r="AR67" i="5"/>
  <c r="AQ67" i="5"/>
  <c r="AP67" i="5"/>
  <c r="AO67" i="5"/>
  <c r="AN67" i="5"/>
  <c r="AM67" i="5"/>
  <c r="AL67" i="5"/>
  <c r="AK67" i="5"/>
  <c r="AJ67" i="5"/>
  <c r="AI67" i="5"/>
  <c r="AH67" i="5"/>
  <c r="AG67" i="5"/>
  <c r="AF67" i="5"/>
  <c r="AE67" i="5"/>
  <c r="AD67" i="5"/>
  <c r="AC67" i="5"/>
  <c r="AB67" i="5"/>
  <c r="AA67" i="5"/>
  <c r="Z67" i="5"/>
  <c r="Y67" i="5"/>
  <c r="X67" i="5"/>
  <c r="W67" i="5"/>
  <c r="V67" i="5"/>
  <c r="U67" i="5"/>
  <c r="T67" i="5"/>
  <c r="S67" i="5"/>
  <c r="R67" i="5"/>
  <c r="Q67" i="5"/>
  <c r="P67" i="5"/>
  <c r="O67" i="5"/>
  <c r="N67" i="5"/>
  <c r="M67" i="5"/>
  <c r="L67" i="5"/>
  <c r="K67" i="5"/>
  <c r="J67" i="5"/>
  <c r="I67" i="5"/>
  <c r="H67" i="5"/>
  <c r="G67" i="5"/>
  <c r="F67" i="5"/>
  <c r="E67" i="5"/>
  <c r="D67" i="5"/>
  <c r="C67" i="5"/>
  <c r="B67" i="5"/>
  <c r="BO66" i="5"/>
  <c r="BN66" i="5"/>
  <c r="BM66" i="5"/>
  <c r="BL66" i="5"/>
  <c r="BK66" i="5"/>
  <c r="BJ66" i="5"/>
  <c r="BI66" i="5"/>
  <c r="AH66" i="5"/>
  <c r="BH66" i="5"/>
  <c r="AG66" i="5"/>
  <c r="BG66" i="5"/>
  <c r="BF66" i="5"/>
  <c r="BE66" i="5"/>
  <c r="BD66" i="5"/>
  <c r="BC66" i="5"/>
  <c r="BB66" i="5"/>
  <c r="BA66" i="5"/>
  <c r="AZ66" i="5"/>
  <c r="AY66" i="5"/>
  <c r="AX66" i="5"/>
  <c r="AW66" i="5"/>
  <c r="AV66" i="5"/>
  <c r="AU66" i="5"/>
  <c r="AT66" i="5"/>
  <c r="AS66" i="5"/>
  <c r="AR66" i="5"/>
  <c r="AQ66" i="5"/>
  <c r="AP66" i="5"/>
  <c r="AO66" i="5"/>
  <c r="AN66" i="5"/>
  <c r="AM66" i="5"/>
  <c r="AL66" i="5"/>
  <c r="AK66" i="5"/>
  <c r="AJ66" i="5"/>
  <c r="AI66" i="5"/>
  <c r="AF66" i="5"/>
  <c r="AE66" i="5"/>
  <c r="AD66" i="5"/>
  <c r="AC66" i="5"/>
  <c r="AB66" i="5"/>
  <c r="AA66" i="5"/>
  <c r="Z66" i="5"/>
  <c r="Y66" i="5"/>
  <c r="X66" i="5"/>
  <c r="W66" i="5"/>
  <c r="V66" i="5"/>
  <c r="U66" i="5"/>
  <c r="T66" i="5"/>
  <c r="S66" i="5"/>
  <c r="R66" i="5"/>
  <c r="Q66" i="5"/>
  <c r="P66" i="5"/>
  <c r="O66" i="5"/>
  <c r="N66" i="5"/>
  <c r="M66" i="5"/>
  <c r="L66" i="5"/>
  <c r="K66" i="5"/>
  <c r="J66" i="5"/>
  <c r="I66" i="5"/>
  <c r="H66" i="5"/>
  <c r="G66" i="5"/>
  <c r="F66" i="5"/>
  <c r="E66" i="5"/>
  <c r="D66" i="5"/>
  <c r="C66" i="5"/>
  <c r="B66" i="5"/>
  <c r="BO65" i="5"/>
  <c r="BN65" i="5"/>
  <c r="BM65" i="5"/>
  <c r="BL65" i="5"/>
  <c r="BK65" i="5"/>
  <c r="BJ65" i="5"/>
  <c r="BI65" i="5"/>
  <c r="BH65" i="5"/>
  <c r="BG65" i="5"/>
  <c r="BF65" i="5"/>
  <c r="BE65" i="5"/>
  <c r="BD65" i="5"/>
  <c r="BC65" i="5"/>
  <c r="BB65" i="5"/>
  <c r="BA65" i="5"/>
  <c r="AZ65" i="5"/>
  <c r="AY65" i="5"/>
  <c r="AX65" i="5"/>
  <c r="AW65" i="5"/>
  <c r="AV65" i="5"/>
  <c r="AU65" i="5"/>
  <c r="AT65" i="5"/>
  <c r="AS65" i="5"/>
  <c r="AR65" i="5"/>
  <c r="AQ65" i="5"/>
  <c r="AP65" i="5"/>
  <c r="AO65" i="5"/>
  <c r="AN65" i="5"/>
  <c r="AM65" i="5"/>
  <c r="AL65" i="5"/>
  <c r="AK65" i="5"/>
  <c r="AJ65" i="5"/>
  <c r="AI65" i="5"/>
  <c r="AH65" i="5"/>
  <c r="M65" i="5"/>
  <c r="AG65" i="5"/>
  <c r="L65" i="5"/>
  <c r="AF65" i="5"/>
  <c r="AE65" i="5"/>
  <c r="AD65" i="5"/>
  <c r="AC65" i="5"/>
  <c r="AB65" i="5"/>
  <c r="AA65" i="5"/>
  <c r="Z65" i="5"/>
  <c r="Y65" i="5"/>
  <c r="X65" i="5"/>
  <c r="W65" i="5"/>
  <c r="V65" i="5"/>
  <c r="U65" i="5"/>
  <c r="T65" i="5"/>
  <c r="S65" i="5"/>
  <c r="R65" i="5"/>
  <c r="Q65" i="5"/>
  <c r="P65" i="5"/>
  <c r="O65" i="5"/>
  <c r="N65" i="5"/>
  <c r="K65" i="5"/>
  <c r="J65" i="5"/>
  <c r="I65" i="5"/>
  <c r="H65" i="5"/>
  <c r="G65" i="5"/>
  <c r="F65" i="5"/>
  <c r="E65" i="5"/>
  <c r="D65" i="5"/>
  <c r="C65" i="5"/>
  <c r="B65" i="5"/>
  <c r="BO64" i="5"/>
  <c r="BN64" i="5"/>
  <c r="BM64" i="5"/>
  <c r="BL64" i="5"/>
  <c r="BK64" i="5"/>
  <c r="BJ64" i="5"/>
  <c r="BI64" i="5"/>
  <c r="BH64" i="5"/>
  <c r="BG64" i="5"/>
  <c r="BF64" i="5"/>
  <c r="BE64" i="5"/>
  <c r="BD64" i="5"/>
  <c r="BC64" i="5"/>
  <c r="BB64" i="5"/>
  <c r="BA64" i="5"/>
  <c r="AZ64" i="5"/>
  <c r="AY64" i="5"/>
  <c r="AX64" i="5"/>
  <c r="AW64" i="5"/>
  <c r="AV64" i="5"/>
  <c r="AU64" i="5"/>
  <c r="AT64" i="5"/>
  <c r="AS64" i="5"/>
  <c r="AR64" i="5"/>
  <c r="AQ64" i="5"/>
  <c r="AP64" i="5"/>
  <c r="AO64" i="5"/>
  <c r="AN64" i="5"/>
  <c r="AM64" i="5"/>
  <c r="AL64" i="5"/>
  <c r="AK64" i="5"/>
  <c r="AJ64" i="5"/>
  <c r="AI64" i="5"/>
  <c r="AH64" i="5"/>
  <c r="AG64" i="5"/>
  <c r="AF64" i="5"/>
  <c r="K64" i="5"/>
  <c r="AE64" i="5"/>
  <c r="AD64" i="5"/>
  <c r="AC64" i="5"/>
  <c r="AB64" i="5"/>
  <c r="AA64" i="5"/>
  <c r="Z64" i="5"/>
  <c r="Y64" i="5"/>
  <c r="X64" i="5"/>
  <c r="W64" i="5"/>
  <c r="V64" i="5"/>
  <c r="U64" i="5"/>
  <c r="T64" i="5"/>
  <c r="S64" i="5"/>
  <c r="R64" i="5"/>
  <c r="Q64" i="5"/>
  <c r="P64" i="5"/>
  <c r="O64" i="5"/>
  <c r="N64" i="5"/>
  <c r="M64" i="5"/>
  <c r="L64" i="5"/>
  <c r="J64" i="5"/>
  <c r="I64" i="5"/>
  <c r="H64" i="5"/>
  <c r="G64" i="5"/>
  <c r="F64" i="5"/>
  <c r="E64" i="5"/>
  <c r="D64" i="5"/>
  <c r="C64" i="5"/>
  <c r="B64" i="5"/>
  <c r="BO63" i="5"/>
  <c r="BN63" i="5"/>
  <c r="BM63" i="5"/>
  <c r="BL63" i="5"/>
  <c r="BK63" i="5"/>
  <c r="BJ63" i="5"/>
  <c r="BI63" i="5"/>
  <c r="BH63" i="5"/>
  <c r="BG63" i="5"/>
  <c r="BF63" i="5"/>
  <c r="BE63" i="5"/>
  <c r="BD63" i="5"/>
  <c r="BC63" i="5"/>
  <c r="BB63" i="5"/>
  <c r="BA63" i="5"/>
  <c r="AZ63" i="5"/>
  <c r="AY63" i="5"/>
  <c r="AX63" i="5"/>
  <c r="AW63" i="5"/>
  <c r="AV63" i="5"/>
  <c r="AU63" i="5"/>
  <c r="AT63" i="5"/>
  <c r="AS63" i="5"/>
  <c r="AR63" i="5"/>
  <c r="AQ63" i="5"/>
  <c r="AP63" i="5"/>
  <c r="AO63" i="5"/>
  <c r="AN63" i="5"/>
  <c r="AM63" i="5"/>
  <c r="AL63" i="5"/>
  <c r="AK63" i="5"/>
  <c r="AJ63" i="5"/>
  <c r="AI63" i="5"/>
  <c r="AH63" i="5"/>
  <c r="M63" i="5"/>
  <c r="AG63" i="5"/>
  <c r="L63" i="5"/>
  <c r="AF63" i="5"/>
  <c r="AE63" i="5"/>
  <c r="AD63" i="5"/>
  <c r="AC63" i="5"/>
  <c r="AB63" i="5"/>
  <c r="AA63" i="5"/>
  <c r="Z63" i="5"/>
  <c r="Y63" i="5"/>
  <c r="X63" i="5"/>
  <c r="W63" i="5"/>
  <c r="V63" i="5"/>
  <c r="U63" i="5"/>
  <c r="T63" i="5"/>
  <c r="S63" i="5"/>
  <c r="R63" i="5"/>
  <c r="Q63" i="5"/>
  <c r="P63" i="5"/>
  <c r="O63" i="5"/>
  <c r="N63" i="5"/>
  <c r="K63" i="5"/>
  <c r="J63" i="5"/>
  <c r="I63" i="5"/>
  <c r="H63" i="5"/>
  <c r="G63" i="5"/>
  <c r="F63" i="5"/>
  <c r="E63" i="5"/>
  <c r="D63" i="5"/>
  <c r="C63" i="5"/>
  <c r="B63" i="5"/>
  <c r="BO62" i="5"/>
  <c r="BN62" i="5"/>
  <c r="BM62" i="5"/>
  <c r="BL62" i="5"/>
  <c r="BK62" i="5"/>
  <c r="BJ62" i="5"/>
  <c r="BI62" i="5"/>
  <c r="AH62" i="5"/>
  <c r="M62" i="5"/>
  <c r="BH62" i="5"/>
  <c r="BG62" i="5"/>
  <c r="BF62" i="5"/>
  <c r="BE62" i="5"/>
  <c r="BD62" i="5"/>
  <c r="BC62" i="5"/>
  <c r="BB62" i="5"/>
  <c r="BA62" i="5"/>
  <c r="AZ62" i="5"/>
  <c r="AY62" i="5"/>
  <c r="AX62" i="5"/>
  <c r="AW62" i="5"/>
  <c r="AV62" i="5"/>
  <c r="AU62" i="5"/>
  <c r="AT62" i="5"/>
  <c r="AS62" i="5"/>
  <c r="AR62" i="5"/>
  <c r="AQ62" i="5"/>
  <c r="AP62" i="5"/>
  <c r="AO62" i="5"/>
  <c r="AN62" i="5"/>
  <c r="AM62" i="5"/>
  <c r="AL62" i="5"/>
  <c r="AK62" i="5"/>
  <c r="AJ62" i="5"/>
  <c r="AI62" i="5"/>
  <c r="AG62" i="5"/>
  <c r="L62" i="5"/>
  <c r="AF62" i="5"/>
  <c r="AE62" i="5"/>
  <c r="AD62" i="5"/>
  <c r="AC62" i="5"/>
  <c r="AB62" i="5"/>
  <c r="AA62" i="5"/>
  <c r="Z62" i="5"/>
  <c r="Y62" i="5"/>
  <c r="X62" i="5"/>
  <c r="W62" i="5"/>
  <c r="V62" i="5"/>
  <c r="U62" i="5"/>
  <c r="T62" i="5"/>
  <c r="S62" i="5"/>
  <c r="R62" i="5"/>
  <c r="Q62" i="5"/>
  <c r="P62" i="5"/>
  <c r="O62" i="5"/>
  <c r="N62" i="5"/>
  <c r="K62" i="5"/>
  <c r="J62" i="5"/>
  <c r="I62" i="5"/>
  <c r="H62" i="5"/>
  <c r="G62" i="5"/>
  <c r="F62" i="5"/>
  <c r="E62" i="5"/>
  <c r="D62" i="5"/>
  <c r="C62" i="5"/>
  <c r="B62" i="5"/>
  <c r="BO61" i="5"/>
  <c r="BN61" i="5"/>
  <c r="BM61" i="5"/>
  <c r="BL61" i="5"/>
  <c r="BK61" i="5"/>
  <c r="BJ61" i="5"/>
  <c r="BI61" i="5"/>
  <c r="BH61" i="5"/>
  <c r="BG61" i="5"/>
  <c r="AF61" i="5"/>
  <c r="BF61" i="5"/>
  <c r="BE61" i="5"/>
  <c r="BD61" i="5"/>
  <c r="BC61" i="5"/>
  <c r="BB61" i="5"/>
  <c r="BA61" i="5"/>
  <c r="AZ61" i="5"/>
  <c r="AY61" i="5"/>
  <c r="AX61" i="5"/>
  <c r="AW61" i="5"/>
  <c r="AV61" i="5"/>
  <c r="AU61" i="5"/>
  <c r="AT61" i="5"/>
  <c r="AS61" i="5"/>
  <c r="AR61" i="5"/>
  <c r="AQ61" i="5"/>
  <c r="AP61" i="5"/>
  <c r="AO61" i="5"/>
  <c r="AN61" i="5"/>
  <c r="AM61" i="5"/>
  <c r="AL61" i="5"/>
  <c r="AK61" i="5"/>
  <c r="AJ61" i="5"/>
  <c r="AI61" i="5"/>
  <c r="AH61" i="5"/>
  <c r="AG61" i="5"/>
  <c r="AE61" i="5"/>
  <c r="AD61" i="5"/>
  <c r="AC61" i="5"/>
  <c r="AB61" i="5"/>
  <c r="AA61" i="5"/>
  <c r="Z61" i="5"/>
  <c r="Y61" i="5"/>
  <c r="X61" i="5"/>
  <c r="W61" i="5"/>
  <c r="V61" i="5"/>
  <c r="U61" i="5"/>
  <c r="T61" i="5"/>
  <c r="S61" i="5"/>
  <c r="R61" i="5"/>
  <c r="Q61" i="5"/>
  <c r="P61" i="5"/>
  <c r="O61" i="5"/>
  <c r="N61" i="5"/>
  <c r="M61" i="5"/>
  <c r="L61" i="5"/>
  <c r="K61" i="5"/>
  <c r="J61" i="5"/>
  <c r="I61" i="5"/>
  <c r="H61" i="5"/>
  <c r="G61" i="5"/>
  <c r="F61" i="5"/>
  <c r="E61" i="5"/>
  <c r="D61" i="5"/>
  <c r="C61" i="5"/>
  <c r="B61" i="5"/>
  <c r="BO60" i="5"/>
  <c r="BN60" i="5"/>
  <c r="BM60" i="5"/>
  <c r="BL60" i="5"/>
  <c r="BK60" i="5"/>
  <c r="BJ60" i="5"/>
  <c r="BI60" i="5"/>
  <c r="BH60" i="5"/>
  <c r="BG60" i="5"/>
  <c r="BF60" i="5"/>
  <c r="BE60" i="5"/>
  <c r="BD60" i="5"/>
  <c r="BC60" i="5"/>
  <c r="BB60" i="5"/>
  <c r="BA60" i="5"/>
  <c r="AZ60" i="5"/>
  <c r="AY60" i="5"/>
  <c r="AX60" i="5"/>
  <c r="AW60" i="5"/>
  <c r="AV60" i="5"/>
  <c r="AU60" i="5"/>
  <c r="AT60" i="5"/>
  <c r="AS60" i="5"/>
  <c r="AR60" i="5"/>
  <c r="AQ60" i="5"/>
  <c r="AP60" i="5"/>
  <c r="AO60" i="5"/>
  <c r="AN60" i="5"/>
  <c r="AM60" i="5"/>
  <c r="AL60" i="5"/>
  <c r="AK60" i="5"/>
  <c r="AJ60" i="5"/>
  <c r="AI60" i="5"/>
  <c r="AH60" i="5"/>
  <c r="AG60" i="5"/>
  <c r="L60" i="5"/>
  <c r="AF60" i="5"/>
  <c r="AE60" i="5"/>
  <c r="AD60" i="5"/>
  <c r="AC60" i="5"/>
  <c r="AB60" i="5"/>
  <c r="AA60" i="5"/>
  <c r="Z60" i="5"/>
  <c r="Y60" i="5"/>
  <c r="X60" i="5"/>
  <c r="W60" i="5"/>
  <c r="V60" i="5"/>
  <c r="U60" i="5"/>
  <c r="T60" i="5"/>
  <c r="S60" i="5"/>
  <c r="R60" i="5"/>
  <c r="Q60" i="5"/>
  <c r="P60" i="5"/>
  <c r="O60" i="5"/>
  <c r="N60" i="5"/>
  <c r="M60" i="5"/>
  <c r="K60" i="5"/>
  <c r="J60" i="5"/>
  <c r="I60" i="5"/>
  <c r="H60" i="5"/>
  <c r="G60" i="5"/>
  <c r="F60" i="5"/>
  <c r="E60" i="5"/>
  <c r="D60" i="5"/>
  <c r="C60" i="5"/>
  <c r="B60" i="5"/>
  <c r="BO59" i="5"/>
  <c r="BN59" i="5"/>
  <c r="BM59" i="5"/>
  <c r="BL59" i="5"/>
  <c r="BK59" i="5"/>
  <c r="BJ59" i="5"/>
  <c r="BI59" i="5"/>
  <c r="BH59" i="5"/>
  <c r="AG59" i="5"/>
  <c r="L59" i="5"/>
  <c r="BG59" i="5"/>
  <c r="BF59" i="5"/>
  <c r="BE59" i="5"/>
  <c r="BD59" i="5"/>
  <c r="BC59" i="5"/>
  <c r="BB59" i="5"/>
  <c r="BA59" i="5"/>
  <c r="AZ59" i="5"/>
  <c r="AY59" i="5"/>
  <c r="AX59" i="5"/>
  <c r="AW59" i="5"/>
  <c r="AV59" i="5"/>
  <c r="AU59" i="5"/>
  <c r="AT59" i="5"/>
  <c r="AS59" i="5"/>
  <c r="AR59" i="5"/>
  <c r="AQ59" i="5"/>
  <c r="AP59" i="5"/>
  <c r="AO59" i="5"/>
  <c r="AN59" i="5"/>
  <c r="AM59" i="5"/>
  <c r="AL59" i="5"/>
  <c r="AK59" i="5"/>
  <c r="AJ59" i="5"/>
  <c r="AI59" i="5"/>
  <c r="AH59" i="5"/>
  <c r="AF59" i="5"/>
  <c r="AE59" i="5"/>
  <c r="AD59" i="5"/>
  <c r="AC59" i="5"/>
  <c r="AB59" i="5"/>
  <c r="AA59" i="5"/>
  <c r="Z59" i="5"/>
  <c r="Y59" i="5"/>
  <c r="X59" i="5"/>
  <c r="W59" i="5"/>
  <c r="V59" i="5"/>
  <c r="U59" i="5"/>
  <c r="T59" i="5"/>
  <c r="S59" i="5"/>
  <c r="R59" i="5"/>
  <c r="Q59" i="5"/>
  <c r="P59" i="5"/>
  <c r="O59" i="5"/>
  <c r="N59" i="5"/>
  <c r="M59" i="5"/>
  <c r="K59" i="5"/>
  <c r="J59" i="5"/>
  <c r="I59" i="5"/>
  <c r="H59" i="5"/>
  <c r="G59" i="5"/>
  <c r="F59" i="5"/>
  <c r="E59" i="5"/>
  <c r="D59" i="5"/>
  <c r="C59" i="5"/>
  <c r="B59" i="5"/>
  <c r="BO58" i="5"/>
  <c r="BN58" i="5"/>
  <c r="BM58" i="5"/>
  <c r="BL58" i="5"/>
  <c r="BK58" i="5"/>
  <c r="BJ58" i="5"/>
  <c r="BI58" i="5"/>
  <c r="AH58" i="5"/>
  <c r="BH58" i="5"/>
  <c r="BG58" i="5"/>
  <c r="BF58" i="5"/>
  <c r="BE58" i="5"/>
  <c r="BD58" i="5"/>
  <c r="BC58" i="5"/>
  <c r="BB58" i="5"/>
  <c r="BA58" i="5"/>
  <c r="AZ58" i="5"/>
  <c r="AY58" i="5"/>
  <c r="AX58" i="5"/>
  <c r="AW58" i="5"/>
  <c r="AV58" i="5"/>
  <c r="AU58" i="5"/>
  <c r="AT58" i="5"/>
  <c r="AS58" i="5"/>
  <c r="AR58" i="5"/>
  <c r="AQ58" i="5"/>
  <c r="AP58" i="5"/>
  <c r="AO58" i="5"/>
  <c r="AN58" i="5"/>
  <c r="AM58" i="5"/>
  <c r="AL58" i="5"/>
  <c r="AK58" i="5"/>
  <c r="AJ58" i="5"/>
  <c r="AI58" i="5"/>
  <c r="AG58" i="5"/>
  <c r="AF58" i="5"/>
  <c r="AE58" i="5"/>
  <c r="AD58" i="5"/>
  <c r="AC58" i="5"/>
  <c r="AB58" i="5"/>
  <c r="AA58" i="5"/>
  <c r="Z58" i="5"/>
  <c r="Y58" i="5"/>
  <c r="X58" i="5"/>
  <c r="W58" i="5"/>
  <c r="V58" i="5"/>
  <c r="U58" i="5"/>
  <c r="T58" i="5"/>
  <c r="S58" i="5"/>
  <c r="R58" i="5"/>
  <c r="Q58" i="5"/>
  <c r="P58" i="5"/>
  <c r="O58" i="5"/>
  <c r="N58" i="5"/>
  <c r="M58" i="5"/>
  <c r="L58" i="5"/>
  <c r="K58" i="5"/>
  <c r="J58" i="5"/>
  <c r="I58" i="5"/>
  <c r="H58" i="5"/>
  <c r="G58" i="5"/>
  <c r="F58" i="5"/>
  <c r="E58" i="5"/>
  <c r="D58" i="5"/>
  <c r="C58" i="5"/>
  <c r="B58" i="5"/>
  <c r="BO57" i="5"/>
  <c r="BN57" i="5"/>
  <c r="BM57" i="5"/>
  <c r="BL57" i="5"/>
  <c r="BK57" i="5"/>
  <c r="BJ57" i="5"/>
  <c r="BI57" i="5"/>
  <c r="BH57" i="5"/>
  <c r="BG57" i="5"/>
  <c r="BF57" i="5"/>
  <c r="BE57" i="5"/>
  <c r="BD57" i="5"/>
  <c r="BC57" i="5"/>
  <c r="BB57" i="5"/>
  <c r="BA57" i="5"/>
  <c r="AZ57" i="5"/>
  <c r="AY57" i="5"/>
  <c r="AX57" i="5"/>
  <c r="AW57" i="5"/>
  <c r="AV57" i="5"/>
  <c r="AU57" i="5"/>
  <c r="AT57" i="5"/>
  <c r="AS57" i="5"/>
  <c r="AR57" i="5"/>
  <c r="AQ57" i="5"/>
  <c r="AP57" i="5"/>
  <c r="AO57" i="5"/>
  <c r="AN57" i="5"/>
  <c r="AM57" i="5"/>
  <c r="AL57" i="5"/>
  <c r="AK57" i="5"/>
  <c r="AJ57" i="5"/>
  <c r="AI57" i="5"/>
  <c r="AH57" i="5"/>
  <c r="AG57" i="5"/>
  <c r="AF57" i="5"/>
  <c r="K57" i="5"/>
  <c r="AE57" i="5"/>
  <c r="AD57" i="5"/>
  <c r="AC57" i="5"/>
  <c r="AB57" i="5"/>
  <c r="AA57" i="5"/>
  <c r="Z57" i="5"/>
  <c r="Y57" i="5"/>
  <c r="X57" i="5"/>
  <c r="W57" i="5"/>
  <c r="V57" i="5"/>
  <c r="U57" i="5"/>
  <c r="T57" i="5"/>
  <c r="S57" i="5"/>
  <c r="R57" i="5"/>
  <c r="Q57" i="5"/>
  <c r="P57" i="5"/>
  <c r="O57" i="5"/>
  <c r="N57" i="5"/>
  <c r="M57" i="5"/>
  <c r="L57" i="5"/>
  <c r="J57" i="5"/>
  <c r="I57" i="5"/>
  <c r="H57" i="5"/>
  <c r="G57" i="5"/>
  <c r="F57" i="5"/>
  <c r="E57" i="5"/>
  <c r="D57" i="5"/>
  <c r="C57" i="5"/>
  <c r="B57" i="5"/>
  <c r="BO56" i="5"/>
  <c r="BN56" i="5"/>
  <c r="BM56" i="5"/>
  <c r="BL56" i="5"/>
  <c r="BK56" i="5"/>
  <c r="BJ56" i="5"/>
  <c r="BI56" i="5"/>
  <c r="BH56" i="5"/>
  <c r="AG56" i="5"/>
  <c r="L56" i="5"/>
  <c r="BG56" i="5"/>
  <c r="BF56" i="5"/>
  <c r="BE56" i="5"/>
  <c r="BD56" i="5"/>
  <c r="BC56" i="5"/>
  <c r="BB56" i="5"/>
  <c r="BA56" i="5"/>
  <c r="AZ56" i="5"/>
  <c r="AY56" i="5"/>
  <c r="AX56" i="5"/>
  <c r="AW56" i="5"/>
  <c r="AV56" i="5"/>
  <c r="AU56" i="5"/>
  <c r="AT56" i="5"/>
  <c r="AS56" i="5"/>
  <c r="AR56" i="5"/>
  <c r="AQ56" i="5"/>
  <c r="AP56" i="5"/>
  <c r="AO56" i="5"/>
  <c r="AN56" i="5"/>
  <c r="AM56" i="5"/>
  <c r="AL56" i="5"/>
  <c r="AK56" i="5"/>
  <c r="AJ56" i="5"/>
  <c r="AI56" i="5"/>
  <c r="AH56" i="5"/>
  <c r="AF56" i="5"/>
  <c r="AE56" i="5"/>
  <c r="AD56" i="5"/>
  <c r="AC56" i="5"/>
  <c r="AB56" i="5"/>
  <c r="AA56" i="5"/>
  <c r="Z56" i="5"/>
  <c r="Y56" i="5"/>
  <c r="X56" i="5"/>
  <c r="W56" i="5"/>
  <c r="V56" i="5"/>
  <c r="U56" i="5"/>
  <c r="T56" i="5"/>
  <c r="S56" i="5"/>
  <c r="R56" i="5"/>
  <c r="Q56" i="5"/>
  <c r="P56" i="5"/>
  <c r="O56" i="5"/>
  <c r="N56" i="5"/>
  <c r="M56" i="5"/>
  <c r="K56" i="5"/>
  <c r="J56" i="5"/>
  <c r="I56" i="5"/>
  <c r="H56" i="5"/>
  <c r="G56" i="5"/>
  <c r="F56" i="5"/>
  <c r="E56" i="5"/>
  <c r="D56" i="5"/>
  <c r="C56" i="5"/>
  <c r="B56" i="5"/>
  <c r="BO55" i="5"/>
  <c r="BN55" i="5"/>
  <c r="BM55" i="5"/>
  <c r="BL55" i="5"/>
  <c r="BK55" i="5"/>
  <c r="BJ55" i="5"/>
  <c r="BI55" i="5"/>
  <c r="AH55" i="5"/>
  <c r="BH55" i="5"/>
  <c r="BG55" i="5"/>
  <c r="BF55" i="5"/>
  <c r="BE55" i="5"/>
  <c r="BD55" i="5"/>
  <c r="BC55" i="5"/>
  <c r="BB55" i="5"/>
  <c r="BA55" i="5"/>
  <c r="AZ55" i="5"/>
  <c r="AY55" i="5"/>
  <c r="AX55" i="5"/>
  <c r="AW55" i="5"/>
  <c r="AV55" i="5"/>
  <c r="AU55" i="5"/>
  <c r="AT55" i="5"/>
  <c r="AS55" i="5"/>
  <c r="AR55" i="5"/>
  <c r="AQ55" i="5"/>
  <c r="AP55" i="5"/>
  <c r="AO55" i="5"/>
  <c r="AN55" i="5"/>
  <c r="AM55" i="5"/>
  <c r="AL55" i="5"/>
  <c r="AK55" i="5"/>
  <c r="AJ55" i="5"/>
  <c r="AI55" i="5"/>
  <c r="AG55" i="5"/>
  <c r="AF55" i="5"/>
  <c r="AE55" i="5"/>
  <c r="AD55" i="5"/>
  <c r="AC55" i="5"/>
  <c r="AB55" i="5"/>
  <c r="AA55" i="5"/>
  <c r="Z55" i="5"/>
  <c r="Y55" i="5"/>
  <c r="X55" i="5"/>
  <c r="W55" i="5"/>
  <c r="V55" i="5"/>
  <c r="U55" i="5"/>
  <c r="T55" i="5"/>
  <c r="S55" i="5"/>
  <c r="R55" i="5"/>
  <c r="Q55" i="5"/>
  <c r="P55" i="5"/>
  <c r="O55" i="5"/>
  <c r="N55" i="5"/>
  <c r="M55" i="5"/>
  <c r="L55" i="5"/>
  <c r="K55" i="5"/>
  <c r="J55" i="5"/>
  <c r="I55" i="5"/>
  <c r="H55" i="5"/>
  <c r="G55" i="5"/>
  <c r="F55" i="5"/>
  <c r="E55" i="5"/>
  <c r="D55" i="5"/>
  <c r="C55" i="5"/>
  <c r="B55" i="5"/>
  <c r="BO54" i="5"/>
  <c r="BN54" i="5"/>
  <c r="BM54" i="5"/>
  <c r="BL54" i="5"/>
  <c r="BK54" i="5"/>
  <c r="BJ54" i="5"/>
  <c r="BI54" i="5"/>
  <c r="BH54" i="5"/>
  <c r="BG54" i="5"/>
  <c r="BF54" i="5"/>
  <c r="BE54" i="5"/>
  <c r="BD54" i="5"/>
  <c r="BC54" i="5"/>
  <c r="BB54" i="5"/>
  <c r="BA54" i="5"/>
  <c r="AZ54" i="5"/>
  <c r="AY54" i="5"/>
  <c r="AX54" i="5"/>
  <c r="AW54" i="5"/>
  <c r="AV54" i="5"/>
  <c r="AU54" i="5"/>
  <c r="AT54" i="5"/>
  <c r="AS54" i="5"/>
  <c r="AR54" i="5"/>
  <c r="AQ54" i="5"/>
  <c r="AP54" i="5"/>
  <c r="AO54" i="5"/>
  <c r="AN54" i="5"/>
  <c r="AM54" i="5"/>
  <c r="AL54" i="5"/>
  <c r="AK54" i="5"/>
  <c r="AJ54" i="5"/>
  <c r="AI54" i="5"/>
  <c r="AH54" i="5"/>
  <c r="M54" i="5"/>
  <c r="AG54" i="5"/>
  <c r="AF54" i="5"/>
  <c r="AE54" i="5"/>
  <c r="AD54" i="5"/>
  <c r="AC54" i="5"/>
  <c r="AB54" i="5"/>
  <c r="AA54" i="5"/>
  <c r="Z54" i="5"/>
  <c r="Y54" i="5"/>
  <c r="X54" i="5"/>
  <c r="W54" i="5"/>
  <c r="V54" i="5"/>
  <c r="U54" i="5"/>
  <c r="T54" i="5"/>
  <c r="S54" i="5"/>
  <c r="R54" i="5"/>
  <c r="Q54" i="5"/>
  <c r="P54" i="5"/>
  <c r="O54" i="5"/>
  <c r="N54" i="5"/>
  <c r="L54" i="5"/>
  <c r="K54" i="5"/>
  <c r="J54" i="5"/>
  <c r="I54" i="5"/>
  <c r="H54" i="5"/>
  <c r="G54" i="5"/>
  <c r="F54" i="5"/>
  <c r="E54" i="5"/>
  <c r="D54" i="5"/>
  <c r="C54" i="5"/>
  <c r="B54" i="5"/>
  <c r="BO53" i="5"/>
  <c r="BN53" i="5"/>
  <c r="BM53" i="5"/>
  <c r="BL53" i="5"/>
  <c r="BK53" i="5"/>
  <c r="BJ53" i="5"/>
  <c r="BI53" i="5"/>
  <c r="AH53" i="5"/>
  <c r="M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L53" i="5"/>
  <c r="K53" i="5"/>
  <c r="J53" i="5"/>
  <c r="I53" i="5"/>
  <c r="H53" i="5"/>
  <c r="G53" i="5"/>
  <c r="F53" i="5"/>
  <c r="E53" i="5"/>
  <c r="D53" i="5"/>
  <c r="C53" i="5"/>
  <c r="B53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BO51" i="5"/>
  <c r="BN51" i="5"/>
  <c r="BM51" i="5"/>
  <c r="BL51" i="5"/>
  <c r="BK51" i="5"/>
  <c r="BJ51" i="5"/>
  <c r="BI51" i="5"/>
  <c r="AH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K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J50" i="5"/>
  <c r="I50" i="5"/>
  <c r="H50" i="5"/>
  <c r="G50" i="5"/>
  <c r="F50" i="5"/>
  <c r="E50" i="5"/>
  <c r="D50" i="5"/>
  <c r="C50" i="5"/>
  <c r="B50" i="5"/>
  <c r="BO49" i="5"/>
  <c r="BN49" i="5"/>
  <c r="BM49" i="5"/>
  <c r="BL49" i="5"/>
  <c r="BK49" i="5"/>
  <c r="BJ49" i="5"/>
  <c r="BI49" i="5"/>
  <c r="BH49" i="5"/>
  <c r="BG49" i="5"/>
  <c r="BF49" i="5"/>
  <c r="BE49" i="5"/>
  <c r="BD49" i="5"/>
  <c r="BC49" i="5"/>
  <c r="BB49" i="5"/>
  <c r="BA49" i="5"/>
  <c r="AZ49" i="5"/>
  <c r="AY49" i="5"/>
  <c r="AX49" i="5"/>
  <c r="AW49" i="5"/>
  <c r="AV49" i="5"/>
  <c r="AU49" i="5"/>
  <c r="AT49" i="5"/>
  <c r="AS49" i="5"/>
  <c r="AR49" i="5"/>
  <c r="AQ49" i="5"/>
  <c r="AP49" i="5"/>
  <c r="AO49" i="5"/>
  <c r="AN49" i="5"/>
  <c r="AM49" i="5"/>
  <c r="AL49" i="5"/>
  <c r="AK49" i="5"/>
  <c r="AJ49" i="5"/>
  <c r="AI49" i="5"/>
  <c r="AH49" i="5"/>
  <c r="AG49" i="5"/>
  <c r="AF49" i="5"/>
  <c r="K49" i="5"/>
  <c r="AE49" i="5"/>
  <c r="AD49" i="5"/>
  <c r="AC49" i="5"/>
  <c r="AB49" i="5"/>
  <c r="AA49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J49" i="5"/>
  <c r="I49" i="5"/>
  <c r="H49" i="5"/>
  <c r="G49" i="5"/>
  <c r="F49" i="5"/>
  <c r="E49" i="5"/>
  <c r="D49" i="5"/>
  <c r="C49" i="5"/>
  <c r="B49" i="5"/>
  <c r="BO48" i="5"/>
  <c r="BN48" i="5"/>
  <c r="BM48" i="5"/>
  <c r="BL48" i="5"/>
  <c r="BK48" i="5"/>
  <c r="BJ48" i="5"/>
  <c r="BI48" i="5"/>
  <c r="BH48" i="5"/>
  <c r="BG48" i="5"/>
  <c r="BF48" i="5"/>
  <c r="BE48" i="5"/>
  <c r="BD48" i="5"/>
  <c r="BC48" i="5"/>
  <c r="BB48" i="5"/>
  <c r="BA48" i="5"/>
  <c r="AZ48" i="5"/>
  <c r="AY48" i="5"/>
  <c r="AX48" i="5"/>
  <c r="AW48" i="5"/>
  <c r="AV48" i="5"/>
  <c r="AU48" i="5"/>
  <c r="AT48" i="5"/>
  <c r="AS48" i="5"/>
  <c r="AR48" i="5"/>
  <c r="AQ48" i="5"/>
  <c r="AP48" i="5"/>
  <c r="AO48" i="5"/>
  <c r="AN48" i="5"/>
  <c r="AM48" i="5"/>
  <c r="AL48" i="5"/>
  <c r="AK48" i="5"/>
  <c r="AJ48" i="5"/>
  <c r="AI48" i="5"/>
  <c r="AH48" i="5"/>
  <c r="M48" i="5"/>
  <c r="AG48" i="5"/>
  <c r="AF48" i="5"/>
  <c r="AE48" i="5"/>
  <c r="AD48" i="5"/>
  <c r="AC48" i="5"/>
  <c r="AB48" i="5"/>
  <c r="AA48" i="5"/>
  <c r="Z48" i="5"/>
  <c r="Y48" i="5"/>
  <c r="X48" i="5"/>
  <c r="W48" i="5"/>
  <c r="V48" i="5"/>
  <c r="U48" i="5"/>
  <c r="T48" i="5"/>
  <c r="S48" i="5"/>
  <c r="R48" i="5"/>
  <c r="Q48" i="5"/>
  <c r="P48" i="5"/>
  <c r="O48" i="5"/>
  <c r="N48" i="5"/>
  <c r="L48" i="5"/>
  <c r="K48" i="5"/>
  <c r="J48" i="5"/>
  <c r="I48" i="5"/>
  <c r="H48" i="5"/>
  <c r="G48" i="5"/>
  <c r="F48" i="5"/>
  <c r="E48" i="5"/>
  <c r="D48" i="5"/>
  <c r="C48" i="5"/>
  <c r="B48" i="5"/>
  <c r="BO47" i="5"/>
  <c r="BN47" i="5"/>
  <c r="BM47" i="5"/>
  <c r="BL47" i="5"/>
  <c r="BK47" i="5"/>
  <c r="BJ47" i="5"/>
  <c r="BI47" i="5"/>
  <c r="BH47" i="5"/>
  <c r="AG47" i="5"/>
  <c r="BG47" i="5"/>
  <c r="BF47" i="5"/>
  <c r="BE47" i="5"/>
  <c r="BD47" i="5"/>
  <c r="BC47" i="5"/>
  <c r="BB47" i="5"/>
  <c r="BA47" i="5"/>
  <c r="AZ47" i="5"/>
  <c r="AY47" i="5"/>
  <c r="AX47" i="5"/>
  <c r="AW47" i="5"/>
  <c r="AV47" i="5"/>
  <c r="AU47" i="5"/>
  <c r="AT47" i="5"/>
  <c r="AS47" i="5"/>
  <c r="AR47" i="5"/>
  <c r="AQ47" i="5"/>
  <c r="AP47" i="5"/>
  <c r="AO47" i="5"/>
  <c r="AN47" i="5"/>
  <c r="AM47" i="5"/>
  <c r="AL47" i="5"/>
  <c r="AK47" i="5"/>
  <c r="AJ47" i="5"/>
  <c r="AI47" i="5"/>
  <c r="AH47" i="5"/>
  <c r="AF47" i="5"/>
  <c r="AE47" i="5"/>
  <c r="AD47" i="5"/>
  <c r="AC47" i="5"/>
  <c r="AB47" i="5"/>
  <c r="AA47" i="5"/>
  <c r="Z47" i="5"/>
  <c r="Y47" i="5"/>
  <c r="X47" i="5"/>
  <c r="W47" i="5"/>
  <c r="V47" i="5"/>
  <c r="U47" i="5"/>
  <c r="T47" i="5"/>
  <c r="S47" i="5"/>
  <c r="R47" i="5"/>
  <c r="Q47" i="5"/>
  <c r="P47" i="5"/>
  <c r="O47" i="5"/>
  <c r="N47" i="5"/>
  <c r="M47" i="5"/>
  <c r="L47" i="5"/>
  <c r="K47" i="5"/>
  <c r="J47" i="5"/>
  <c r="I47" i="5"/>
  <c r="H47" i="5"/>
  <c r="G47" i="5"/>
  <c r="F47" i="5"/>
  <c r="E47" i="5"/>
  <c r="D47" i="5"/>
  <c r="C47" i="5"/>
  <c r="B47" i="5"/>
  <c r="BO46" i="5"/>
  <c r="BN46" i="5"/>
  <c r="BM46" i="5"/>
  <c r="BL46" i="5"/>
  <c r="BK46" i="5"/>
  <c r="BJ46" i="5"/>
  <c r="BI46" i="5"/>
  <c r="BH46" i="5"/>
  <c r="BG46" i="5"/>
  <c r="BF46" i="5"/>
  <c r="BE46" i="5"/>
  <c r="BD46" i="5"/>
  <c r="BC46" i="5"/>
  <c r="BB46" i="5"/>
  <c r="BA46" i="5"/>
  <c r="AZ46" i="5"/>
  <c r="AY46" i="5"/>
  <c r="AX46" i="5"/>
  <c r="AW46" i="5"/>
  <c r="AV46" i="5"/>
  <c r="AU46" i="5"/>
  <c r="AT46" i="5"/>
  <c r="AS46" i="5"/>
  <c r="AR46" i="5"/>
  <c r="AQ46" i="5"/>
  <c r="AP46" i="5"/>
  <c r="AO46" i="5"/>
  <c r="AN46" i="5"/>
  <c r="AM46" i="5"/>
  <c r="AL46" i="5"/>
  <c r="AK46" i="5"/>
  <c r="AJ46" i="5"/>
  <c r="AI46" i="5"/>
  <c r="AH46" i="5"/>
  <c r="AG46" i="5"/>
  <c r="L46" i="5"/>
  <c r="AF46" i="5"/>
  <c r="AE46" i="5"/>
  <c r="AD46" i="5"/>
  <c r="AC46" i="5"/>
  <c r="AB46" i="5"/>
  <c r="AA46" i="5"/>
  <c r="Z46" i="5"/>
  <c r="Y46" i="5"/>
  <c r="X46" i="5"/>
  <c r="W46" i="5"/>
  <c r="V46" i="5"/>
  <c r="U46" i="5"/>
  <c r="T46" i="5"/>
  <c r="S46" i="5"/>
  <c r="R46" i="5"/>
  <c r="Q46" i="5"/>
  <c r="P46" i="5"/>
  <c r="O46" i="5"/>
  <c r="N46" i="5"/>
  <c r="M46" i="5"/>
  <c r="K46" i="5"/>
  <c r="J46" i="5"/>
  <c r="I46" i="5"/>
  <c r="H46" i="5"/>
  <c r="G46" i="5"/>
  <c r="F46" i="5"/>
  <c r="E46" i="5"/>
  <c r="D46" i="5"/>
  <c r="C46" i="5"/>
  <c r="B46" i="5"/>
  <c r="BO45" i="5"/>
  <c r="BN45" i="5"/>
  <c r="BM45" i="5"/>
  <c r="BL45" i="5"/>
  <c r="BK45" i="5"/>
  <c r="BJ45" i="5"/>
  <c r="BI45" i="5"/>
  <c r="AH45" i="5"/>
  <c r="BH45" i="5"/>
  <c r="BG45" i="5"/>
  <c r="BF45" i="5"/>
  <c r="BE45" i="5"/>
  <c r="BD45" i="5"/>
  <c r="BC45" i="5"/>
  <c r="BB45" i="5"/>
  <c r="BA45" i="5"/>
  <c r="AZ45" i="5"/>
  <c r="AY45" i="5"/>
  <c r="AX45" i="5"/>
  <c r="AW45" i="5"/>
  <c r="AV45" i="5"/>
  <c r="AU45" i="5"/>
  <c r="AT45" i="5"/>
  <c r="AS45" i="5"/>
  <c r="AR45" i="5"/>
  <c r="AQ45" i="5"/>
  <c r="AP45" i="5"/>
  <c r="AO45" i="5"/>
  <c r="AN45" i="5"/>
  <c r="AM45" i="5"/>
  <c r="AL45" i="5"/>
  <c r="AK45" i="5"/>
  <c r="AJ45" i="5"/>
  <c r="AI45" i="5"/>
  <c r="AG45" i="5"/>
  <c r="AF45" i="5"/>
  <c r="AE45" i="5"/>
  <c r="AD45" i="5"/>
  <c r="AC45" i="5"/>
  <c r="AB45" i="5"/>
  <c r="AA45" i="5"/>
  <c r="Z45" i="5"/>
  <c r="Y45" i="5"/>
  <c r="X45" i="5"/>
  <c r="W45" i="5"/>
  <c r="V45" i="5"/>
  <c r="U45" i="5"/>
  <c r="T45" i="5"/>
  <c r="S45" i="5"/>
  <c r="R45" i="5"/>
  <c r="Q45" i="5"/>
  <c r="P45" i="5"/>
  <c r="O45" i="5"/>
  <c r="N45" i="5"/>
  <c r="M45" i="5"/>
  <c r="L45" i="5"/>
  <c r="K45" i="5"/>
  <c r="J45" i="5"/>
  <c r="I45" i="5"/>
  <c r="H45" i="5"/>
  <c r="G45" i="5"/>
  <c r="F45" i="5"/>
  <c r="E45" i="5"/>
  <c r="D45" i="5"/>
  <c r="C45" i="5"/>
  <c r="B45" i="5"/>
  <c r="BO44" i="5"/>
  <c r="BN44" i="5"/>
  <c r="BM44" i="5"/>
  <c r="BL44" i="5"/>
  <c r="BK44" i="5"/>
  <c r="BJ44" i="5"/>
  <c r="BI44" i="5"/>
  <c r="BH44" i="5"/>
  <c r="BG44" i="5"/>
  <c r="BF44" i="5"/>
  <c r="BE44" i="5"/>
  <c r="BD44" i="5"/>
  <c r="BC44" i="5"/>
  <c r="BB44" i="5"/>
  <c r="BA44" i="5"/>
  <c r="AZ44" i="5"/>
  <c r="AY44" i="5"/>
  <c r="AX44" i="5"/>
  <c r="AW44" i="5"/>
  <c r="AV44" i="5"/>
  <c r="AU44" i="5"/>
  <c r="AT44" i="5"/>
  <c r="AS44" i="5"/>
  <c r="AR44" i="5"/>
  <c r="AQ44" i="5"/>
  <c r="AP44" i="5"/>
  <c r="AO44" i="5"/>
  <c r="AN44" i="5"/>
  <c r="AM44" i="5"/>
  <c r="AL44" i="5"/>
  <c r="AK44" i="5"/>
  <c r="AJ44" i="5"/>
  <c r="AI44" i="5"/>
  <c r="AH44" i="5"/>
  <c r="AG44" i="5"/>
  <c r="AF44" i="5"/>
  <c r="AE44" i="5"/>
  <c r="AD44" i="5"/>
  <c r="AC44" i="5"/>
  <c r="AB44" i="5"/>
  <c r="AA44" i="5"/>
  <c r="Z44" i="5"/>
  <c r="Y44" i="5"/>
  <c r="X44" i="5"/>
  <c r="W44" i="5"/>
  <c r="V44" i="5"/>
  <c r="U44" i="5"/>
  <c r="T44" i="5"/>
  <c r="S44" i="5"/>
  <c r="R44" i="5"/>
  <c r="Q44" i="5"/>
  <c r="P44" i="5"/>
  <c r="O44" i="5"/>
  <c r="N44" i="5"/>
  <c r="M44" i="5"/>
  <c r="L44" i="5"/>
  <c r="K44" i="5"/>
  <c r="J44" i="5"/>
  <c r="I44" i="5"/>
  <c r="H44" i="5"/>
  <c r="G44" i="5"/>
  <c r="F44" i="5"/>
  <c r="E44" i="5"/>
  <c r="D44" i="5"/>
  <c r="C44" i="5"/>
  <c r="B44" i="5"/>
  <c r="BO43" i="5"/>
  <c r="BN43" i="5"/>
  <c r="BM43" i="5"/>
  <c r="BL43" i="5"/>
  <c r="BK43" i="5"/>
  <c r="BJ43" i="5"/>
  <c r="BI43" i="5"/>
  <c r="BH43" i="5"/>
  <c r="BG43" i="5"/>
  <c r="BF43" i="5"/>
  <c r="BE43" i="5"/>
  <c r="BD43" i="5"/>
  <c r="BC43" i="5"/>
  <c r="BB43" i="5"/>
  <c r="BA43" i="5"/>
  <c r="AZ43" i="5"/>
  <c r="AY43" i="5"/>
  <c r="AX43" i="5"/>
  <c r="AW43" i="5"/>
  <c r="AV43" i="5"/>
  <c r="AU43" i="5"/>
  <c r="AT43" i="5"/>
  <c r="AS43" i="5"/>
  <c r="AR43" i="5"/>
  <c r="AQ43" i="5"/>
  <c r="AP43" i="5"/>
  <c r="AO43" i="5"/>
  <c r="AN43" i="5"/>
  <c r="AM43" i="5"/>
  <c r="AL43" i="5"/>
  <c r="AK43" i="5"/>
  <c r="AJ43" i="5"/>
  <c r="AI43" i="5"/>
  <c r="AH43" i="5"/>
  <c r="AG43" i="5"/>
  <c r="AF43" i="5"/>
  <c r="AE43" i="5"/>
  <c r="AD43" i="5"/>
  <c r="AC43" i="5"/>
  <c r="AB43" i="5"/>
  <c r="AA43" i="5"/>
  <c r="Z43" i="5"/>
  <c r="Y43" i="5"/>
  <c r="X43" i="5"/>
  <c r="W43" i="5"/>
  <c r="V43" i="5"/>
  <c r="U43" i="5"/>
  <c r="T43" i="5"/>
  <c r="S43" i="5"/>
  <c r="R43" i="5"/>
  <c r="Q43" i="5"/>
  <c r="P43" i="5"/>
  <c r="O43" i="5"/>
  <c r="N43" i="5"/>
  <c r="M43" i="5"/>
  <c r="L43" i="5"/>
  <c r="K43" i="5"/>
  <c r="J43" i="5"/>
  <c r="I43" i="5"/>
  <c r="H43" i="5"/>
  <c r="G43" i="5"/>
  <c r="F43" i="5"/>
  <c r="E43" i="5"/>
  <c r="D43" i="5"/>
  <c r="C43" i="5"/>
  <c r="B43" i="5"/>
  <c r="BO42" i="5"/>
  <c r="BN42" i="5"/>
  <c r="BM42" i="5"/>
  <c r="BL42" i="5"/>
  <c r="BK42" i="5"/>
  <c r="BJ42" i="5"/>
  <c r="BI42" i="5"/>
  <c r="BH42" i="5"/>
  <c r="AG42" i="5"/>
  <c r="L42" i="5"/>
  <c r="BG42" i="5"/>
  <c r="BF42" i="5"/>
  <c r="BE42" i="5"/>
  <c r="BD42" i="5"/>
  <c r="BC42" i="5"/>
  <c r="BB42" i="5"/>
  <c r="BA42" i="5"/>
  <c r="AZ42" i="5"/>
  <c r="AY42" i="5"/>
  <c r="AX42" i="5"/>
  <c r="AW42" i="5"/>
  <c r="AV42" i="5"/>
  <c r="AU42" i="5"/>
  <c r="AT42" i="5"/>
  <c r="AS42" i="5"/>
  <c r="AR42" i="5"/>
  <c r="AQ42" i="5"/>
  <c r="AP42" i="5"/>
  <c r="AO42" i="5"/>
  <c r="AN42" i="5"/>
  <c r="AM42" i="5"/>
  <c r="AL42" i="5"/>
  <c r="AK42" i="5"/>
  <c r="AJ42" i="5"/>
  <c r="AI42" i="5"/>
  <c r="AH42" i="5"/>
  <c r="AF42" i="5"/>
  <c r="AE42" i="5"/>
  <c r="AD42" i="5"/>
  <c r="AC42" i="5"/>
  <c r="AB42" i="5"/>
  <c r="AA42" i="5"/>
  <c r="Z42" i="5"/>
  <c r="Y42" i="5"/>
  <c r="X42" i="5"/>
  <c r="W42" i="5"/>
  <c r="V42" i="5"/>
  <c r="U42" i="5"/>
  <c r="T42" i="5"/>
  <c r="S42" i="5"/>
  <c r="R42" i="5"/>
  <c r="Q42" i="5"/>
  <c r="P42" i="5"/>
  <c r="O42" i="5"/>
  <c r="N42" i="5"/>
  <c r="M42" i="5"/>
  <c r="K42" i="5"/>
  <c r="J42" i="5"/>
  <c r="I42" i="5"/>
  <c r="H42" i="5"/>
  <c r="G42" i="5"/>
  <c r="F42" i="5"/>
  <c r="E42" i="5"/>
  <c r="D42" i="5"/>
  <c r="C42" i="5"/>
  <c r="B42" i="5"/>
  <c r="BO41" i="5"/>
  <c r="BN41" i="5"/>
  <c r="BM41" i="5"/>
  <c r="BL41" i="5"/>
  <c r="BK41" i="5"/>
  <c r="BJ41" i="5"/>
  <c r="BI41" i="5"/>
  <c r="BH41" i="5"/>
  <c r="BG41" i="5"/>
  <c r="AF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BO40" i="5"/>
  <c r="BN40" i="5"/>
  <c r="BM40" i="5"/>
  <c r="BL40" i="5"/>
  <c r="BK40" i="5"/>
  <c r="BJ40" i="5"/>
  <c r="BI40" i="5"/>
  <c r="BH40" i="5"/>
  <c r="AG40" i="5"/>
  <c r="BG40" i="5"/>
  <c r="AF40" i="5"/>
  <c r="BF40" i="5"/>
  <c r="BE40" i="5"/>
  <c r="BD40" i="5"/>
  <c r="BC40" i="5"/>
  <c r="BB40" i="5"/>
  <c r="BA40" i="5"/>
  <c r="AZ40" i="5"/>
  <c r="AY40" i="5"/>
  <c r="AX40" i="5"/>
  <c r="AW40" i="5"/>
  <c r="AV40" i="5"/>
  <c r="AU40" i="5"/>
  <c r="AT40" i="5"/>
  <c r="AS40" i="5"/>
  <c r="AR40" i="5"/>
  <c r="AQ40" i="5"/>
  <c r="AP40" i="5"/>
  <c r="AO40" i="5"/>
  <c r="AN40" i="5"/>
  <c r="AM40" i="5"/>
  <c r="AL40" i="5"/>
  <c r="AK40" i="5"/>
  <c r="AJ40" i="5"/>
  <c r="AI40" i="5"/>
  <c r="AH40" i="5"/>
  <c r="AE40" i="5"/>
  <c r="AD40" i="5"/>
  <c r="AC40" i="5"/>
  <c r="AB40" i="5"/>
  <c r="AA40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BO39" i="5"/>
  <c r="BN39" i="5"/>
  <c r="BM39" i="5"/>
  <c r="BL39" i="5"/>
  <c r="BK39" i="5"/>
  <c r="BJ39" i="5"/>
  <c r="BI39" i="5"/>
  <c r="BH39" i="5"/>
  <c r="BG39" i="5"/>
  <c r="BF39" i="5"/>
  <c r="BE39" i="5"/>
  <c r="BD39" i="5"/>
  <c r="BC39" i="5"/>
  <c r="BB39" i="5"/>
  <c r="BA39" i="5"/>
  <c r="AZ39" i="5"/>
  <c r="AY39" i="5"/>
  <c r="AX39" i="5"/>
  <c r="AW39" i="5"/>
  <c r="AV39" i="5"/>
  <c r="AU39" i="5"/>
  <c r="AT39" i="5"/>
  <c r="AS39" i="5"/>
  <c r="AR39" i="5"/>
  <c r="AQ39" i="5"/>
  <c r="AP39" i="5"/>
  <c r="AO39" i="5"/>
  <c r="AN39" i="5"/>
  <c r="AM39" i="5"/>
  <c r="AL39" i="5"/>
  <c r="AK39" i="5"/>
  <c r="AJ39" i="5"/>
  <c r="AI39" i="5"/>
  <c r="AH39" i="5"/>
  <c r="AG39" i="5"/>
  <c r="AF39" i="5"/>
  <c r="AE39" i="5"/>
  <c r="AD39" i="5"/>
  <c r="AC39" i="5"/>
  <c r="AB39" i="5"/>
  <c r="AA39" i="5"/>
  <c r="Z39" i="5"/>
  <c r="Y39" i="5"/>
  <c r="X39" i="5"/>
  <c r="W39" i="5"/>
  <c r="V39" i="5"/>
  <c r="U39" i="5"/>
  <c r="T39" i="5"/>
  <c r="S39" i="5"/>
  <c r="R39" i="5"/>
  <c r="Q39" i="5"/>
  <c r="P39" i="5"/>
  <c r="O39" i="5"/>
  <c r="N39" i="5"/>
  <c r="M39" i="5"/>
  <c r="L39" i="5"/>
  <c r="K39" i="5"/>
  <c r="J39" i="5"/>
  <c r="I39" i="5"/>
  <c r="H39" i="5"/>
  <c r="G39" i="5"/>
  <c r="F39" i="5"/>
  <c r="E39" i="5"/>
  <c r="D39" i="5"/>
  <c r="C39" i="5"/>
  <c r="B39" i="5"/>
  <c r="BO38" i="5"/>
  <c r="BN38" i="5"/>
  <c r="BM38" i="5"/>
  <c r="BL38" i="5"/>
  <c r="BK38" i="5"/>
  <c r="BJ38" i="5"/>
  <c r="BI38" i="5"/>
  <c r="BH38" i="5"/>
  <c r="AG38" i="5"/>
  <c r="BG38" i="5"/>
  <c r="BF38" i="5"/>
  <c r="BE38" i="5"/>
  <c r="BD38" i="5"/>
  <c r="BC38" i="5"/>
  <c r="BB38" i="5"/>
  <c r="BA38" i="5"/>
  <c r="AZ38" i="5"/>
  <c r="AY38" i="5"/>
  <c r="AX38" i="5"/>
  <c r="AW38" i="5"/>
  <c r="AV38" i="5"/>
  <c r="AU38" i="5"/>
  <c r="AT38" i="5"/>
  <c r="AS38" i="5"/>
  <c r="AR38" i="5"/>
  <c r="AQ38" i="5"/>
  <c r="AP38" i="5"/>
  <c r="AO38" i="5"/>
  <c r="AN38" i="5"/>
  <c r="AM38" i="5"/>
  <c r="AL38" i="5"/>
  <c r="AK38" i="5"/>
  <c r="AJ38" i="5"/>
  <c r="AI38" i="5"/>
  <c r="AH38" i="5"/>
  <c r="L38" i="5"/>
  <c r="AF38" i="5"/>
  <c r="AE38" i="5"/>
  <c r="AD38" i="5"/>
  <c r="AC38" i="5"/>
  <c r="AB38" i="5"/>
  <c r="AA38" i="5"/>
  <c r="Z38" i="5"/>
  <c r="Y38" i="5"/>
  <c r="X38" i="5"/>
  <c r="W38" i="5"/>
  <c r="V38" i="5"/>
  <c r="U38" i="5"/>
  <c r="T38" i="5"/>
  <c r="S38" i="5"/>
  <c r="R38" i="5"/>
  <c r="Q38" i="5"/>
  <c r="P38" i="5"/>
  <c r="O38" i="5"/>
  <c r="N38" i="5"/>
  <c r="M38" i="5"/>
  <c r="K38" i="5"/>
  <c r="J38" i="5"/>
  <c r="I38" i="5"/>
  <c r="H38" i="5"/>
  <c r="G38" i="5"/>
  <c r="F38" i="5"/>
  <c r="E38" i="5"/>
  <c r="D38" i="5"/>
  <c r="C38" i="5"/>
  <c r="B38" i="5"/>
  <c r="BO37" i="5"/>
  <c r="BN37" i="5"/>
  <c r="BM37" i="5"/>
  <c r="BL37" i="5"/>
  <c r="BK37" i="5"/>
  <c r="BJ37" i="5"/>
  <c r="BI37" i="5"/>
  <c r="BH37" i="5"/>
  <c r="BG37" i="5"/>
  <c r="BF37" i="5"/>
  <c r="BE37" i="5"/>
  <c r="BD37" i="5"/>
  <c r="BC37" i="5"/>
  <c r="BB37" i="5"/>
  <c r="BA37" i="5"/>
  <c r="AZ37" i="5"/>
  <c r="AY37" i="5"/>
  <c r="AX37" i="5"/>
  <c r="AW37" i="5"/>
  <c r="AV37" i="5"/>
  <c r="AU37" i="5"/>
  <c r="AT37" i="5"/>
  <c r="AS37" i="5"/>
  <c r="AR37" i="5"/>
  <c r="AQ37" i="5"/>
  <c r="AP37" i="5"/>
  <c r="AO37" i="5"/>
  <c r="AN37" i="5"/>
  <c r="AM37" i="5"/>
  <c r="AL37" i="5"/>
  <c r="AK37" i="5"/>
  <c r="AJ37" i="5"/>
  <c r="AI37" i="5"/>
  <c r="AH37" i="5"/>
  <c r="AG37" i="5"/>
  <c r="AF37" i="5"/>
  <c r="AE37" i="5"/>
  <c r="AD37" i="5"/>
  <c r="AC37" i="5"/>
  <c r="AB37" i="5"/>
  <c r="AA37" i="5"/>
  <c r="Z37" i="5"/>
  <c r="Y37" i="5"/>
  <c r="X37" i="5"/>
  <c r="W37" i="5"/>
  <c r="V37" i="5"/>
  <c r="U37" i="5"/>
  <c r="T37" i="5"/>
  <c r="S37" i="5"/>
  <c r="R37" i="5"/>
  <c r="Q37" i="5"/>
  <c r="P37" i="5"/>
  <c r="O37" i="5"/>
  <c r="N37" i="5"/>
  <c r="M37" i="5"/>
  <c r="L37" i="5"/>
  <c r="K37" i="5"/>
  <c r="J37" i="5"/>
  <c r="I37" i="5"/>
  <c r="H37" i="5"/>
  <c r="G37" i="5"/>
  <c r="F37" i="5"/>
  <c r="E37" i="5"/>
  <c r="D37" i="5"/>
  <c r="C37" i="5"/>
  <c r="B37" i="5"/>
  <c r="BO36" i="5"/>
  <c r="BN36" i="5"/>
  <c r="BM36" i="5"/>
  <c r="BL36" i="5"/>
  <c r="BK36" i="5"/>
  <c r="BJ36" i="5"/>
  <c r="BI36" i="5"/>
  <c r="AH36" i="5"/>
  <c r="BH36" i="5"/>
  <c r="BG36" i="5"/>
  <c r="BF36" i="5"/>
  <c r="BE36" i="5"/>
  <c r="BD36" i="5"/>
  <c r="BC36" i="5"/>
  <c r="BB36" i="5"/>
  <c r="BA36" i="5"/>
  <c r="AZ36" i="5"/>
  <c r="AY36" i="5"/>
  <c r="AX36" i="5"/>
  <c r="AW36" i="5"/>
  <c r="AV36" i="5"/>
  <c r="AU36" i="5"/>
  <c r="AT36" i="5"/>
  <c r="AS36" i="5"/>
  <c r="AR36" i="5"/>
  <c r="AQ36" i="5"/>
  <c r="AP36" i="5"/>
  <c r="AO36" i="5"/>
  <c r="AN36" i="5"/>
  <c r="AM36" i="5"/>
  <c r="AL36" i="5"/>
  <c r="AK36" i="5"/>
  <c r="AJ36" i="5"/>
  <c r="AI36" i="5"/>
  <c r="AG36" i="5"/>
  <c r="AF36" i="5"/>
  <c r="AE36" i="5"/>
  <c r="AD36" i="5"/>
  <c r="AC36" i="5"/>
  <c r="AB36" i="5"/>
  <c r="AA36" i="5"/>
  <c r="Z36" i="5"/>
  <c r="Y36" i="5"/>
  <c r="X36" i="5"/>
  <c r="W36" i="5"/>
  <c r="V36" i="5"/>
  <c r="U36" i="5"/>
  <c r="T36" i="5"/>
  <c r="S36" i="5"/>
  <c r="R36" i="5"/>
  <c r="Q36" i="5"/>
  <c r="P36" i="5"/>
  <c r="O36" i="5"/>
  <c r="N36" i="5"/>
  <c r="M36" i="5"/>
  <c r="L36" i="5"/>
  <c r="K36" i="5"/>
  <c r="J36" i="5"/>
  <c r="I36" i="5"/>
  <c r="H36" i="5"/>
  <c r="G36" i="5"/>
  <c r="F36" i="5"/>
  <c r="E36" i="5"/>
  <c r="D36" i="5"/>
  <c r="C36" i="5"/>
  <c r="B36" i="5"/>
  <c r="BO35" i="5"/>
  <c r="BN35" i="5"/>
  <c r="BM35" i="5"/>
  <c r="BL35" i="5"/>
  <c r="BK35" i="5"/>
  <c r="BJ35" i="5"/>
  <c r="BI35" i="5"/>
  <c r="AH35" i="5"/>
  <c r="BH35" i="5"/>
  <c r="AG35" i="5"/>
  <c r="BG35" i="5"/>
  <c r="BF35" i="5"/>
  <c r="BE35" i="5"/>
  <c r="BD35" i="5"/>
  <c r="BC35" i="5"/>
  <c r="BB35" i="5"/>
  <c r="BA35" i="5"/>
  <c r="AZ35" i="5"/>
  <c r="AY35" i="5"/>
  <c r="AX35" i="5"/>
  <c r="AW35" i="5"/>
  <c r="AV35" i="5"/>
  <c r="AU35" i="5"/>
  <c r="AT35" i="5"/>
  <c r="AS35" i="5"/>
  <c r="AR35" i="5"/>
  <c r="AQ35" i="5"/>
  <c r="AP35" i="5"/>
  <c r="AO35" i="5"/>
  <c r="AN35" i="5"/>
  <c r="AM35" i="5"/>
  <c r="AL35" i="5"/>
  <c r="AK35" i="5"/>
  <c r="AJ35" i="5"/>
  <c r="AI35" i="5"/>
  <c r="AF35" i="5"/>
  <c r="K35" i="5"/>
  <c r="AE35" i="5"/>
  <c r="AD35" i="5"/>
  <c r="AC35" i="5"/>
  <c r="AB35" i="5"/>
  <c r="AA35" i="5"/>
  <c r="Z35" i="5"/>
  <c r="Y35" i="5"/>
  <c r="X35" i="5"/>
  <c r="W35" i="5"/>
  <c r="V35" i="5"/>
  <c r="U35" i="5"/>
  <c r="T35" i="5"/>
  <c r="S35" i="5"/>
  <c r="R35" i="5"/>
  <c r="Q35" i="5"/>
  <c r="P35" i="5"/>
  <c r="O35" i="5"/>
  <c r="N35" i="5"/>
  <c r="M35" i="5"/>
  <c r="L35" i="5"/>
  <c r="J35" i="5"/>
  <c r="I35" i="5"/>
  <c r="H35" i="5"/>
  <c r="G35" i="5"/>
  <c r="F35" i="5"/>
  <c r="E35" i="5"/>
  <c r="D35" i="5"/>
  <c r="C35" i="5"/>
  <c r="B35" i="5"/>
  <c r="BO34" i="5"/>
  <c r="BN34" i="5"/>
  <c r="BM34" i="5"/>
  <c r="BL34" i="5"/>
  <c r="BK34" i="5"/>
  <c r="BJ34" i="5"/>
  <c r="BI34" i="5"/>
  <c r="BH34" i="5"/>
  <c r="BG34" i="5"/>
  <c r="AF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BO32" i="5"/>
  <c r="BN32" i="5"/>
  <c r="BM32" i="5"/>
  <c r="BL32" i="5"/>
  <c r="BK32" i="5"/>
  <c r="BJ32" i="5"/>
  <c r="BI32" i="5"/>
  <c r="BH32" i="5"/>
  <c r="AG32" i="5"/>
  <c r="L32" i="5"/>
  <c r="BG32" i="5"/>
  <c r="BF32" i="5"/>
  <c r="BE32" i="5"/>
  <c r="BD32" i="5"/>
  <c r="BC32" i="5"/>
  <c r="BB32" i="5"/>
  <c r="BA32" i="5"/>
  <c r="AZ32" i="5"/>
  <c r="AY32" i="5"/>
  <c r="AX32" i="5"/>
  <c r="AW32" i="5"/>
  <c r="AV32" i="5"/>
  <c r="AU32" i="5"/>
  <c r="AT32" i="5"/>
  <c r="AS32" i="5"/>
  <c r="AR32" i="5"/>
  <c r="AQ32" i="5"/>
  <c r="AP32" i="5"/>
  <c r="AO32" i="5"/>
  <c r="AN32" i="5"/>
  <c r="AM32" i="5"/>
  <c r="AL32" i="5"/>
  <c r="AK32" i="5"/>
  <c r="AJ32" i="5"/>
  <c r="AI32" i="5"/>
  <c r="AH32" i="5"/>
  <c r="AF32" i="5"/>
  <c r="K32" i="5"/>
  <c r="AE32" i="5"/>
  <c r="AD32" i="5"/>
  <c r="AC32" i="5"/>
  <c r="AB32" i="5"/>
  <c r="AA32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J32" i="5"/>
  <c r="I32" i="5"/>
  <c r="H32" i="5"/>
  <c r="G32" i="5"/>
  <c r="F32" i="5"/>
  <c r="E32" i="5"/>
  <c r="D32" i="5"/>
  <c r="C32" i="5"/>
  <c r="B32" i="5"/>
  <c r="BO31" i="5"/>
  <c r="BN31" i="5"/>
  <c r="BM31" i="5"/>
  <c r="BL31" i="5"/>
  <c r="BK31" i="5"/>
  <c r="BJ31" i="5"/>
  <c r="BI31" i="5"/>
  <c r="BH31" i="5"/>
  <c r="BG31" i="5"/>
  <c r="AF31" i="5"/>
  <c r="BF31" i="5"/>
  <c r="BE31" i="5"/>
  <c r="BD31" i="5"/>
  <c r="BC31" i="5"/>
  <c r="BB31" i="5"/>
  <c r="BA31" i="5"/>
  <c r="AZ31" i="5"/>
  <c r="AY31" i="5"/>
  <c r="AX31" i="5"/>
  <c r="AW31" i="5"/>
  <c r="AV31" i="5"/>
  <c r="AU31" i="5"/>
  <c r="AT31" i="5"/>
  <c r="AS31" i="5"/>
  <c r="AR31" i="5"/>
  <c r="AQ31" i="5"/>
  <c r="AP31" i="5"/>
  <c r="AO31" i="5"/>
  <c r="AN31" i="5"/>
  <c r="AM31" i="5"/>
  <c r="AL31" i="5"/>
  <c r="AK31" i="5"/>
  <c r="AJ31" i="5"/>
  <c r="AI31" i="5"/>
  <c r="AH31" i="5"/>
  <c r="AG31" i="5"/>
  <c r="AE31" i="5"/>
  <c r="AD31" i="5"/>
  <c r="AC31" i="5"/>
  <c r="AB31" i="5"/>
  <c r="AA31" i="5"/>
  <c r="Z31" i="5"/>
  <c r="Y31" i="5"/>
  <c r="X31" i="5"/>
  <c r="W31" i="5"/>
  <c r="V31" i="5"/>
  <c r="U31" i="5"/>
  <c r="T31" i="5"/>
  <c r="S31" i="5"/>
  <c r="R31" i="5"/>
  <c r="Q31" i="5"/>
  <c r="P31" i="5"/>
  <c r="O31" i="5"/>
  <c r="N31" i="5"/>
  <c r="M31" i="5"/>
  <c r="L31" i="5"/>
  <c r="K31" i="5"/>
  <c r="J31" i="5"/>
  <c r="I31" i="5"/>
  <c r="H31" i="5"/>
  <c r="G31" i="5"/>
  <c r="F31" i="5"/>
  <c r="E31" i="5"/>
  <c r="D31" i="5"/>
  <c r="C31" i="5"/>
  <c r="B31" i="5"/>
  <c r="BO30" i="5"/>
  <c r="BN30" i="5"/>
  <c r="BM30" i="5"/>
  <c r="BL30" i="5"/>
  <c r="BK30" i="5"/>
  <c r="BJ30" i="5"/>
  <c r="BI30" i="5"/>
  <c r="BH30" i="5"/>
  <c r="BG30" i="5"/>
  <c r="BF30" i="5"/>
  <c r="BE30" i="5"/>
  <c r="BD30" i="5"/>
  <c r="BC30" i="5"/>
  <c r="BB30" i="5"/>
  <c r="BA30" i="5"/>
  <c r="AZ30" i="5"/>
  <c r="AY30" i="5"/>
  <c r="AX30" i="5"/>
  <c r="AW30" i="5"/>
  <c r="AV30" i="5"/>
  <c r="AU30" i="5"/>
  <c r="AT30" i="5"/>
  <c r="AS30" i="5"/>
  <c r="AR30" i="5"/>
  <c r="AQ30" i="5"/>
  <c r="AP30" i="5"/>
  <c r="AO30" i="5"/>
  <c r="AN30" i="5"/>
  <c r="AM30" i="5"/>
  <c r="AL30" i="5"/>
  <c r="AK30" i="5"/>
  <c r="AJ30" i="5"/>
  <c r="AI30" i="5"/>
  <c r="AH30" i="5"/>
  <c r="AG30" i="5"/>
  <c r="AF30" i="5"/>
  <c r="AE30" i="5"/>
  <c r="AD30" i="5"/>
  <c r="AC30" i="5"/>
  <c r="AB30" i="5"/>
  <c r="AA30" i="5"/>
  <c r="Z30" i="5"/>
  <c r="Y30" i="5"/>
  <c r="X30" i="5"/>
  <c r="W30" i="5"/>
  <c r="V30" i="5"/>
  <c r="U30" i="5"/>
  <c r="T30" i="5"/>
  <c r="S30" i="5"/>
  <c r="R30" i="5"/>
  <c r="Q30" i="5"/>
  <c r="P30" i="5"/>
  <c r="O30" i="5"/>
  <c r="N30" i="5"/>
  <c r="M30" i="5"/>
  <c r="L30" i="5"/>
  <c r="K30" i="5"/>
  <c r="J30" i="5"/>
  <c r="I30" i="5"/>
  <c r="H30" i="5"/>
  <c r="G30" i="5"/>
  <c r="F30" i="5"/>
  <c r="E30" i="5"/>
  <c r="D30" i="5"/>
  <c r="C30" i="5"/>
  <c r="B30" i="5"/>
  <c r="BO29" i="5"/>
  <c r="BN29" i="5"/>
  <c r="BM29" i="5"/>
  <c r="BL29" i="5"/>
  <c r="BK29" i="5"/>
  <c r="BJ29" i="5"/>
  <c r="BI29" i="5"/>
  <c r="BH29" i="5"/>
  <c r="BG29" i="5"/>
  <c r="AF29" i="5"/>
  <c r="BF29" i="5"/>
  <c r="BE29" i="5"/>
  <c r="BD29" i="5"/>
  <c r="BC29" i="5"/>
  <c r="BB29" i="5"/>
  <c r="BA29" i="5"/>
  <c r="AZ29" i="5"/>
  <c r="AY29" i="5"/>
  <c r="AX29" i="5"/>
  <c r="AW29" i="5"/>
  <c r="AV29" i="5"/>
  <c r="AU29" i="5"/>
  <c r="AT29" i="5"/>
  <c r="AS29" i="5"/>
  <c r="AR29" i="5"/>
  <c r="AQ29" i="5"/>
  <c r="AP29" i="5"/>
  <c r="AO29" i="5"/>
  <c r="AN29" i="5"/>
  <c r="AM29" i="5"/>
  <c r="AL29" i="5"/>
  <c r="AK29" i="5"/>
  <c r="AJ29" i="5"/>
  <c r="AI29" i="5"/>
  <c r="AH29" i="5"/>
  <c r="AG29" i="5"/>
  <c r="AE29" i="5"/>
  <c r="AD29" i="5"/>
  <c r="AC29" i="5"/>
  <c r="AB29" i="5"/>
  <c r="AA29" i="5"/>
  <c r="Z29" i="5"/>
  <c r="Y29" i="5"/>
  <c r="X29" i="5"/>
  <c r="W29" i="5"/>
  <c r="V29" i="5"/>
  <c r="U29" i="5"/>
  <c r="T29" i="5"/>
  <c r="S29" i="5"/>
  <c r="R29" i="5"/>
  <c r="Q29" i="5"/>
  <c r="P29" i="5"/>
  <c r="O29" i="5"/>
  <c r="N29" i="5"/>
  <c r="M29" i="5"/>
  <c r="L29" i="5"/>
  <c r="K29" i="5"/>
  <c r="J29" i="5"/>
  <c r="I29" i="5"/>
  <c r="H29" i="5"/>
  <c r="G29" i="5"/>
  <c r="F29" i="5"/>
  <c r="E29" i="5"/>
  <c r="D29" i="5"/>
  <c r="C29" i="5"/>
  <c r="B29" i="5"/>
  <c r="BO28" i="5"/>
  <c r="BN28" i="5"/>
  <c r="BM28" i="5"/>
  <c r="BL28" i="5"/>
  <c r="BK28" i="5"/>
  <c r="BJ28" i="5"/>
  <c r="BI28" i="5"/>
  <c r="BH28" i="5"/>
  <c r="BG28" i="5"/>
  <c r="BF28" i="5"/>
  <c r="BE28" i="5"/>
  <c r="BD28" i="5"/>
  <c r="BC28" i="5"/>
  <c r="BB28" i="5"/>
  <c r="BA28" i="5"/>
  <c r="AZ28" i="5"/>
  <c r="AY28" i="5"/>
  <c r="AX28" i="5"/>
  <c r="AW28" i="5"/>
  <c r="AV28" i="5"/>
  <c r="AU28" i="5"/>
  <c r="AT28" i="5"/>
  <c r="AS28" i="5"/>
  <c r="AR28" i="5"/>
  <c r="AQ28" i="5"/>
  <c r="AP28" i="5"/>
  <c r="AO28" i="5"/>
  <c r="AN28" i="5"/>
  <c r="AM28" i="5"/>
  <c r="AL28" i="5"/>
  <c r="AK28" i="5"/>
  <c r="AJ28" i="5"/>
  <c r="AI28" i="5"/>
  <c r="AH28" i="5"/>
  <c r="AG28" i="5"/>
  <c r="AF28" i="5"/>
  <c r="AE28" i="5"/>
  <c r="AD28" i="5"/>
  <c r="AC28" i="5"/>
  <c r="AB28" i="5"/>
  <c r="AA28" i="5"/>
  <c r="Z28" i="5"/>
  <c r="Y28" i="5"/>
  <c r="X28" i="5"/>
  <c r="W28" i="5"/>
  <c r="V28" i="5"/>
  <c r="U28" i="5"/>
  <c r="T28" i="5"/>
  <c r="S28" i="5"/>
  <c r="R28" i="5"/>
  <c r="Q28" i="5"/>
  <c r="P28" i="5"/>
  <c r="O28" i="5"/>
  <c r="N28" i="5"/>
  <c r="M28" i="5"/>
  <c r="L28" i="5"/>
  <c r="K28" i="5"/>
  <c r="J28" i="5"/>
  <c r="I28" i="5"/>
  <c r="H28" i="5"/>
  <c r="G28" i="5"/>
  <c r="F28" i="5"/>
  <c r="E28" i="5"/>
  <c r="D28" i="5"/>
  <c r="C28" i="5"/>
  <c r="B28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M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L27" i="5"/>
  <c r="K27" i="5"/>
  <c r="J27" i="5"/>
  <c r="I27" i="5"/>
  <c r="H27" i="5"/>
  <c r="G27" i="5"/>
  <c r="F27" i="5"/>
  <c r="E27" i="5"/>
  <c r="D27" i="5"/>
  <c r="C27" i="5"/>
  <c r="B27" i="5"/>
  <c r="BO26" i="5"/>
  <c r="BN26" i="5"/>
  <c r="BM26" i="5"/>
  <c r="BL26" i="5"/>
  <c r="BK26" i="5"/>
  <c r="BJ26" i="5"/>
  <c r="BI26" i="5"/>
  <c r="BH26" i="5"/>
  <c r="BG26" i="5"/>
  <c r="BF26" i="5"/>
  <c r="BE26" i="5"/>
  <c r="BD26" i="5"/>
  <c r="BC26" i="5"/>
  <c r="BB26" i="5"/>
  <c r="BA26" i="5"/>
  <c r="AZ26" i="5"/>
  <c r="AY26" i="5"/>
  <c r="AX26" i="5"/>
  <c r="AW26" i="5"/>
  <c r="AV26" i="5"/>
  <c r="AU26" i="5"/>
  <c r="AT26" i="5"/>
  <c r="AS26" i="5"/>
  <c r="AR26" i="5"/>
  <c r="AQ26" i="5"/>
  <c r="AP26" i="5"/>
  <c r="AO26" i="5"/>
  <c r="AN26" i="5"/>
  <c r="AM26" i="5"/>
  <c r="AL26" i="5"/>
  <c r="AK26" i="5"/>
  <c r="AJ26" i="5"/>
  <c r="AI26" i="5"/>
  <c r="AH26" i="5"/>
  <c r="AG26" i="5"/>
  <c r="AF26" i="5"/>
  <c r="AE26" i="5"/>
  <c r="AD26" i="5"/>
  <c r="AC26" i="5"/>
  <c r="AB26" i="5"/>
  <c r="AA26" i="5"/>
  <c r="Z26" i="5"/>
  <c r="Y26" i="5"/>
  <c r="X26" i="5"/>
  <c r="W26" i="5"/>
  <c r="V26" i="5"/>
  <c r="U26" i="5"/>
  <c r="T26" i="5"/>
  <c r="S26" i="5"/>
  <c r="R26" i="5"/>
  <c r="Q26" i="5"/>
  <c r="P26" i="5"/>
  <c r="O26" i="5"/>
  <c r="N26" i="5"/>
  <c r="M26" i="5"/>
  <c r="L26" i="5"/>
  <c r="K26" i="5"/>
  <c r="J26" i="5"/>
  <c r="I26" i="5"/>
  <c r="H26" i="5"/>
  <c r="G26" i="5"/>
  <c r="F26" i="5"/>
  <c r="E26" i="5"/>
  <c r="D26" i="5"/>
  <c r="C26" i="5"/>
  <c r="B26" i="5"/>
  <c r="BO25" i="5"/>
  <c r="BN25" i="5"/>
  <c r="BM25" i="5"/>
  <c r="BL25" i="5"/>
  <c r="BK25" i="5"/>
  <c r="BJ25" i="5"/>
  <c r="BI25" i="5"/>
  <c r="BH25" i="5"/>
  <c r="BG25" i="5"/>
  <c r="AF25" i="5"/>
  <c r="BF25" i="5"/>
  <c r="BE25" i="5"/>
  <c r="BD25" i="5"/>
  <c r="BC25" i="5"/>
  <c r="BB25" i="5"/>
  <c r="BA25" i="5"/>
  <c r="AZ25" i="5"/>
  <c r="AY25" i="5"/>
  <c r="AX25" i="5"/>
  <c r="AW25" i="5"/>
  <c r="AV25" i="5"/>
  <c r="AU25" i="5"/>
  <c r="AT25" i="5"/>
  <c r="AS25" i="5"/>
  <c r="AR25" i="5"/>
  <c r="AQ25" i="5"/>
  <c r="AP25" i="5"/>
  <c r="AO25" i="5"/>
  <c r="AN25" i="5"/>
  <c r="AM25" i="5"/>
  <c r="AL25" i="5"/>
  <c r="AK25" i="5"/>
  <c r="AJ25" i="5"/>
  <c r="AI25" i="5"/>
  <c r="AH25" i="5"/>
  <c r="AG25" i="5"/>
  <c r="AE25" i="5"/>
  <c r="AD25" i="5"/>
  <c r="AC25" i="5"/>
  <c r="AB25" i="5"/>
  <c r="AA25" i="5"/>
  <c r="Z25" i="5"/>
  <c r="Y25" i="5"/>
  <c r="X25" i="5"/>
  <c r="W25" i="5"/>
  <c r="V25" i="5"/>
  <c r="U25" i="5"/>
  <c r="T25" i="5"/>
  <c r="S25" i="5"/>
  <c r="R25" i="5"/>
  <c r="Q25" i="5"/>
  <c r="P25" i="5"/>
  <c r="O25" i="5"/>
  <c r="N25" i="5"/>
  <c r="M25" i="5"/>
  <c r="L25" i="5"/>
  <c r="K25" i="5"/>
  <c r="J25" i="5"/>
  <c r="I25" i="5"/>
  <c r="H25" i="5"/>
  <c r="G25" i="5"/>
  <c r="F25" i="5"/>
  <c r="E25" i="5"/>
  <c r="D25" i="5"/>
  <c r="C25" i="5"/>
  <c r="B25" i="5"/>
  <c r="BO24" i="5"/>
  <c r="BN24" i="5"/>
  <c r="BM24" i="5"/>
  <c r="BL24" i="5"/>
  <c r="BK24" i="5"/>
  <c r="BJ24" i="5"/>
  <c r="BI24" i="5"/>
  <c r="BH24" i="5"/>
  <c r="BG24" i="5"/>
  <c r="BF24" i="5"/>
  <c r="BE24" i="5"/>
  <c r="BD24" i="5"/>
  <c r="BC24" i="5"/>
  <c r="BB24" i="5"/>
  <c r="BA24" i="5"/>
  <c r="AZ24" i="5"/>
  <c r="AY24" i="5"/>
  <c r="AX24" i="5"/>
  <c r="AW24" i="5"/>
  <c r="AV24" i="5"/>
  <c r="AU24" i="5"/>
  <c r="AT24" i="5"/>
  <c r="AS24" i="5"/>
  <c r="AR24" i="5"/>
  <c r="AQ24" i="5"/>
  <c r="AP24" i="5"/>
  <c r="AO24" i="5"/>
  <c r="AN24" i="5"/>
  <c r="AM24" i="5"/>
  <c r="AL24" i="5"/>
  <c r="AK24" i="5"/>
  <c r="AJ24" i="5"/>
  <c r="AI24" i="5"/>
  <c r="AH24" i="5"/>
  <c r="AG24" i="5"/>
  <c r="AF24" i="5"/>
  <c r="AE24" i="5"/>
  <c r="AD24" i="5"/>
  <c r="AC24" i="5"/>
  <c r="AB24" i="5"/>
  <c r="AA24" i="5"/>
  <c r="Z24" i="5"/>
  <c r="Y24" i="5"/>
  <c r="X24" i="5"/>
  <c r="W24" i="5"/>
  <c r="V24" i="5"/>
  <c r="U24" i="5"/>
  <c r="T24" i="5"/>
  <c r="S24" i="5"/>
  <c r="R24" i="5"/>
  <c r="Q24" i="5"/>
  <c r="P24" i="5"/>
  <c r="O24" i="5"/>
  <c r="N24" i="5"/>
  <c r="M24" i="5"/>
  <c r="L24" i="5"/>
  <c r="K24" i="5"/>
  <c r="J24" i="5"/>
  <c r="I24" i="5"/>
  <c r="H24" i="5"/>
  <c r="G24" i="5"/>
  <c r="F24" i="5"/>
  <c r="E24" i="5"/>
  <c r="D24" i="5"/>
  <c r="C24" i="5"/>
  <c r="B24" i="5"/>
  <c r="BO23" i="5"/>
  <c r="BN23" i="5"/>
  <c r="BM23" i="5"/>
  <c r="BL23" i="5"/>
  <c r="BK23" i="5"/>
  <c r="BJ23" i="5"/>
  <c r="BI23" i="5"/>
  <c r="BH23" i="5"/>
  <c r="AG23" i="5"/>
  <c r="BG23" i="5"/>
  <c r="BF23" i="5"/>
  <c r="BE23" i="5"/>
  <c r="BD23" i="5"/>
  <c r="BC23" i="5"/>
  <c r="BB23" i="5"/>
  <c r="BA23" i="5"/>
  <c r="AZ23" i="5"/>
  <c r="AY23" i="5"/>
  <c r="AX23" i="5"/>
  <c r="AW23" i="5"/>
  <c r="AV23" i="5"/>
  <c r="AU23" i="5"/>
  <c r="AT23" i="5"/>
  <c r="AS23" i="5"/>
  <c r="AR23" i="5"/>
  <c r="AQ23" i="5"/>
  <c r="AP23" i="5"/>
  <c r="AO23" i="5"/>
  <c r="AN23" i="5"/>
  <c r="AM23" i="5"/>
  <c r="AL23" i="5"/>
  <c r="AK23" i="5"/>
  <c r="AJ23" i="5"/>
  <c r="AI23" i="5"/>
  <c r="AH23" i="5"/>
  <c r="AF23" i="5"/>
  <c r="AE23" i="5"/>
  <c r="AD23" i="5"/>
  <c r="AC23" i="5"/>
  <c r="AB23" i="5"/>
  <c r="AA23" i="5"/>
  <c r="Z23" i="5"/>
  <c r="Y23" i="5"/>
  <c r="X23" i="5"/>
  <c r="W23" i="5"/>
  <c r="V23" i="5"/>
  <c r="U23" i="5"/>
  <c r="T23" i="5"/>
  <c r="S23" i="5"/>
  <c r="R23" i="5"/>
  <c r="Q23" i="5"/>
  <c r="P23" i="5"/>
  <c r="O23" i="5"/>
  <c r="N23" i="5"/>
  <c r="M23" i="5"/>
  <c r="L23" i="5"/>
  <c r="K23" i="5"/>
  <c r="J23" i="5"/>
  <c r="I23" i="5"/>
  <c r="H23" i="5"/>
  <c r="G23" i="5"/>
  <c r="F23" i="5"/>
  <c r="E23" i="5"/>
  <c r="D23" i="5"/>
  <c r="C23" i="5"/>
  <c r="B23" i="5"/>
  <c r="BO22" i="5"/>
  <c r="BN22" i="5"/>
  <c r="BM22" i="5"/>
  <c r="BL22" i="5"/>
  <c r="BK22" i="5"/>
  <c r="BJ22" i="5"/>
  <c r="BI22" i="5"/>
  <c r="BH22" i="5"/>
  <c r="BG22" i="5"/>
  <c r="AF22" i="5"/>
  <c r="K22" i="5"/>
  <c r="BF22" i="5"/>
  <c r="BE22" i="5"/>
  <c r="BD22" i="5"/>
  <c r="BC22" i="5"/>
  <c r="BB22" i="5"/>
  <c r="BA22" i="5"/>
  <c r="AZ22" i="5"/>
  <c r="AY22" i="5"/>
  <c r="AX22" i="5"/>
  <c r="AW22" i="5"/>
  <c r="AV22" i="5"/>
  <c r="AU22" i="5"/>
  <c r="AT22" i="5"/>
  <c r="AS22" i="5"/>
  <c r="AR22" i="5"/>
  <c r="AQ22" i="5"/>
  <c r="AP22" i="5"/>
  <c r="AO22" i="5"/>
  <c r="AN22" i="5"/>
  <c r="AM22" i="5"/>
  <c r="AL22" i="5"/>
  <c r="AK22" i="5"/>
  <c r="AJ22" i="5"/>
  <c r="AI22" i="5"/>
  <c r="AH22" i="5"/>
  <c r="AG22" i="5"/>
  <c r="AE22" i="5"/>
  <c r="AD22" i="5"/>
  <c r="AC22" i="5"/>
  <c r="AB22" i="5"/>
  <c r="AA22" i="5"/>
  <c r="Z22" i="5"/>
  <c r="Y22" i="5"/>
  <c r="X22" i="5"/>
  <c r="W22" i="5"/>
  <c r="V22" i="5"/>
  <c r="U22" i="5"/>
  <c r="T22" i="5"/>
  <c r="S22" i="5"/>
  <c r="R22" i="5"/>
  <c r="Q22" i="5"/>
  <c r="P22" i="5"/>
  <c r="O22" i="5"/>
  <c r="N22" i="5"/>
  <c r="M22" i="5"/>
  <c r="L22" i="5"/>
  <c r="J22" i="5"/>
  <c r="I22" i="5"/>
  <c r="H22" i="5"/>
  <c r="G22" i="5"/>
  <c r="F22" i="5"/>
  <c r="E22" i="5"/>
  <c r="D22" i="5"/>
  <c r="C22" i="5"/>
  <c r="B22" i="5"/>
  <c r="BO21" i="5"/>
  <c r="BN21" i="5"/>
  <c r="BM21" i="5"/>
  <c r="BL21" i="5"/>
  <c r="BK21" i="5"/>
  <c r="BJ21" i="5"/>
  <c r="BI21" i="5"/>
  <c r="AH21" i="5"/>
  <c r="M21" i="5"/>
  <c r="BH21" i="5"/>
  <c r="BG21" i="5"/>
  <c r="AF21" i="5"/>
  <c r="K21" i="5"/>
  <c r="BF21" i="5"/>
  <c r="BE21" i="5"/>
  <c r="BD21" i="5"/>
  <c r="BC21" i="5"/>
  <c r="BB21" i="5"/>
  <c r="BA21" i="5"/>
  <c r="AZ21" i="5"/>
  <c r="AY21" i="5"/>
  <c r="AX21" i="5"/>
  <c r="AW21" i="5"/>
  <c r="AV21" i="5"/>
  <c r="AU21" i="5"/>
  <c r="AT21" i="5"/>
  <c r="AS21" i="5"/>
  <c r="AR21" i="5"/>
  <c r="AQ21" i="5"/>
  <c r="AP21" i="5"/>
  <c r="AO21" i="5"/>
  <c r="AN21" i="5"/>
  <c r="AM21" i="5"/>
  <c r="AL21" i="5"/>
  <c r="AK21" i="5"/>
  <c r="AJ21" i="5"/>
  <c r="AI21" i="5"/>
  <c r="AG21" i="5"/>
  <c r="L21" i="5"/>
  <c r="AE21" i="5"/>
  <c r="AD21" i="5"/>
  <c r="AC21" i="5"/>
  <c r="AB21" i="5"/>
  <c r="AA21" i="5"/>
  <c r="Z21" i="5"/>
  <c r="Y21" i="5"/>
  <c r="X21" i="5"/>
  <c r="W21" i="5"/>
  <c r="V21" i="5"/>
  <c r="U21" i="5"/>
  <c r="T21" i="5"/>
  <c r="S21" i="5"/>
  <c r="R21" i="5"/>
  <c r="Q21" i="5"/>
  <c r="P21" i="5"/>
  <c r="O21" i="5"/>
  <c r="N21" i="5"/>
  <c r="J21" i="5"/>
  <c r="I21" i="5"/>
  <c r="H21" i="5"/>
  <c r="G21" i="5"/>
  <c r="F21" i="5"/>
  <c r="E21" i="5"/>
  <c r="D21" i="5"/>
  <c r="C21" i="5"/>
  <c r="B21" i="5"/>
  <c r="BO20" i="5"/>
  <c r="BN20" i="5"/>
  <c r="BM20" i="5"/>
  <c r="BL20" i="5"/>
  <c r="BK20" i="5"/>
  <c r="BJ20" i="5"/>
  <c r="BI20" i="5"/>
  <c r="BH20" i="5"/>
  <c r="BG20" i="5"/>
  <c r="BF20" i="5"/>
  <c r="BE20" i="5"/>
  <c r="BD20" i="5"/>
  <c r="BC20" i="5"/>
  <c r="BB20" i="5"/>
  <c r="BA20" i="5"/>
  <c r="AZ20" i="5"/>
  <c r="AY20" i="5"/>
  <c r="AX20" i="5"/>
  <c r="AW20" i="5"/>
  <c r="AV20" i="5"/>
  <c r="AU20" i="5"/>
  <c r="AT20" i="5"/>
  <c r="AS20" i="5"/>
  <c r="AR20" i="5"/>
  <c r="AQ20" i="5"/>
  <c r="AP20" i="5"/>
  <c r="AO20" i="5"/>
  <c r="AN20" i="5"/>
  <c r="AM20" i="5"/>
  <c r="AL20" i="5"/>
  <c r="AK20" i="5"/>
  <c r="AJ20" i="5"/>
  <c r="AI20" i="5"/>
  <c r="AH20" i="5"/>
  <c r="AG20" i="5"/>
  <c r="AF20" i="5"/>
  <c r="AE20" i="5"/>
  <c r="AD20" i="5"/>
  <c r="AC20" i="5"/>
  <c r="AB20" i="5"/>
  <c r="AA20" i="5"/>
  <c r="Z20" i="5"/>
  <c r="Y20" i="5"/>
  <c r="X20" i="5"/>
  <c r="W20" i="5"/>
  <c r="V20" i="5"/>
  <c r="U20" i="5"/>
  <c r="T20" i="5"/>
  <c r="S20" i="5"/>
  <c r="R20" i="5"/>
  <c r="Q20" i="5"/>
  <c r="P20" i="5"/>
  <c r="O20" i="5"/>
  <c r="N20" i="5"/>
  <c r="M20" i="5"/>
  <c r="L20" i="5"/>
  <c r="K20" i="5"/>
  <c r="J20" i="5"/>
  <c r="I20" i="5"/>
  <c r="H20" i="5"/>
  <c r="G20" i="5"/>
  <c r="F20" i="5"/>
  <c r="E20" i="5"/>
  <c r="D20" i="5"/>
  <c r="C20" i="5"/>
  <c r="B20" i="5"/>
  <c r="BO19" i="5"/>
  <c r="BN19" i="5"/>
  <c r="BM19" i="5"/>
  <c r="BL19" i="5"/>
  <c r="BK19" i="5"/>
  <c r="BJ19" i="5"/>
  <c r="BI19" i="5"/>
  <c r="AH19" i="5"/>
  <c r="M19" i="5"/>
  <c r="BH19" i="5"/>
  <c r="BG19" i="5"/>
  <c r="BF19" i="5"/>
  <c r="BE19" i="5"/>
  <c r="BD19" i="5"/>
  <c r="BC19" i="5"/>
  <c r="BB19" i="5"/>
  <c r="BA19" i="5"/>
  <c r="AZ19" i="5"/>
  <c r="AY19" i="5"/>
  <c r="AX19" i="5"/>
  <c r="AW19" i="5"/>
  <c r="AV19" i="5"/>
  <c r="AU19" i="5"/>
  <c r="AT19" i="5"/>
  <c r="AS19" i="5"/>
  <c r="AR19" i="5"/>
  <c r="AQ19" i="5"/>
  <c r="AP19" i="5"/>
  <c r="AO19" i="5"/>
  <c r="AN19" i="5"/>
  <c r="AM19" i="5"/>
  <c r="AL19" i="5"/>
  <c r="AK19" i="5"/>
  <c r="AJ19" i="5"/>
  <c r="AI19" i="5"/>
  <c r="AG19" i="5"/>
  <c r="AF19" i="5"/>
  <c r="AE19" i="5"/>
  <c r="AD19" i="5"/>
  <c r="AC19" i="5"/>
  <c r="AB19" i="5"/>
  <c r="AA19" i="5"/>
  <c r="Z19" i="5"/>
  <c r="Y19" i="5"/>
  <c r="X19" i="5"/>
  <c r="W19" i="5"/>
  <c r="V19" i="5"/>
  <c r="U19" i="5"/>
  <c r="T19" i="5"/>
  <c r="S19" i="5"/>
  <c r="R19" i="5"/>
  <c r="Q19" i="5"/>
  <c r="P19" i="5"/>
  <c r="O19" i="5"/>
  <c r="N19" i="5"/>
  <c r="L19" i="5"/>
  <c r="K19" i="5"/>
  <c r="J19" i="5"/>
  <c r="I19" i="5"/>
  <c r="H19" i="5"/>
  <c r="G19" i="5"/>
  <c r="F19" i="5"/>
  <c r="E19" i="5"/>
  <c r="D19" i="5"/>
  <c r="C19" i="5"/>
  <c r="B19" i="5"/>
  <c r="BO18" i="5"/>
  <c r="BN18" i="5"/>
  <c r="BM18" i="5"/>
  <c r="BL18" i="5"/>
  <c r="BK18" i="5"/>
  <c r="BJ18" i="5"/>
  <c r="BI18" i="5"/>
  <c r="AH18" i="5"/>
  <c r="BH18" i="5"/>
  <c r="BG18" i="5"/>
  <c r="BF18" i="5"/>
  <c r="BE18" i="5"/>
  <c r="BD18" i="5"/>
  <c r="BC18" i="5"/>
  <c r="BB18" i="5"/>
  <c r="BA18" i="5"/>
  <c r="AZ18" i="5"/>
  <c r="AY18" i="5"/>
  <c r="AX18" i="5"/>
  <c r="AW18" i="5"/>
  <c r="AV18" i="5"/>
  <c r="AU18" i="5"/>
  <c r="AT18" i="5"/>
  <c r="AS18" i="5"/>
  <c r="AR18" i="5"/>
  <c r="AQ18" i="5"/>
  <c r="AP18" i="5"/>
  <c r="AO18" i="5"/>
  <c r="AN18" i="5"/>
  <c r="AM18" i="5"/>
  <c r="AL18" i="5"/>
  <c r="AK18" i="5"/>
  <c r="AJ18" i="5"/>
  <c r="AI18" i="5"/>
  <c r="AG18" i="5"/>
  <c r="AF18" i="5"/>
  <c r="AE18" i="5"/>
  <c r="AD18" i="5"/>
  <c r="AC18" i="5"/>
  <c r="AB18" i="5"/>
  <c r="AA18" i="5"/>
  <c r="Z18" i="5"/>
  <c r="Y18" i="5"/>
  <c r="X18" i="5"/>
  <c r="W18" i="5"/>
  <c r="V18" i="5"/>
  <c r="U18" i="5"/>
  <c r="T18" i="5"/>
  <c r="S18" i="5"/>
  <c r="R18" i="5"/>
  <c r="Q18" i="5"/>
  <c r="P18" i="5"/>
  <c r="O18" i="5"/>
  <c r="N18" i="5"/>
  <c r="M18" i="5"/>
  <c r="L18" i="5"/>
  <c r="K18" i="5"/>
  <c r="J18" i="5"/>
  <c r="I18" i="5"/>
  <c r="H18" i="5"/>
  <c r="G18" i="5"/>
  <c r="F18" i="5"/>
  <c r="E18" i="5"/>
  <c r="D18" i="5"/>
  <c r="C18" i="5"/>
  <c r="B18" i="5"/>
  <c r="BO17" i="5"/>
  <c r="BN17" i="5"/>
  <c r="BM17" i="5"/>
  <c r="BL17" i="5"/>
  <c r="BK17" i="5"/>
  <c r="BJ17" i="5"/>
  <c r="BI17" i="5"/>
  <c r="BH17" i="5"/>
  <c r="BG17" i="5"/>
  <c r="BF17" i="5"/>
  <c r="BE17" i="5"/>
  <c r="BD17" i="5"/>
  <c r="BC17" i="5"/>
  <c r="BB17" i="5"/>
  <c r="BA17" i="5"/>
  <c r="AZ17" i="5"/>
  <c r="AY17" i="5"/>
  <c r="AX17" i="5"/>
  <c r="AW17" i="5"/>
  <c r="AV17" i="5"/>
  <c r="AU17" i="5"/>
  <c r="AT17" i="5"/>
  <c r="AS17" i="5"/>
  <c r="AR17" i="5"/>
  <c r="AQ17" i="5"/>
  <c r="AP17" i="5"/>
  <c r="AO17" i="5"/>
  <c r="AN17" i="5"/>
  <c r="AM17" i="5"/>
  <c r="AL17" i="5"/>
  <c r="AK17" i="5"/>
  <c r="AJ17" i="5"/>
  <c r="AI17" i="5"/>
  <c r="AH17" i="5"/>
  <c r="AG17" i="5"/>
  <c r="AF17" i="5"/>
  <c r="AE17" i="5"/>
  <c r="AD17" i="5"/>
  <c r="AC17" i="5"/>
  <c r="AB17" i="5"/>
  <c r="AA17" i="5"/>
  <c r="Z17" i="5"/>
  <c r="Y17" i="5"/>
  <c r="X17" i="5"/>
  <c r="W17" i="5"/>
  <c r="V17" i="5"/>
  <c r="U17" i="5"/>
  <c r="T17" i="5"/>
  <c r="S17" i="5"/>
  <c r="R17" i="5"/>
  <c r="Q17" i="5"/>
  <c r="P17" i="5"/>
  <c r="O17" i="5"/>
  <c r="N17" i="5"/>
  <c r="M17" i="5"/>
  <c r="L17" i="5"/>
  <c r="K17" i="5"/>
  <c r="J17" i="5"/>
  <c r="I17" i="5"/>
  <c r="H17" i="5"/>
  <c r="G17" i="5"/>
  <c r="F17" i="5"/>
  <c r="E17" i="5"/>
  <c r="D17" i="5"/>
  <c r="C17" i="5"/>
  <c r="B17" i="5"/>
  <c r="BO16" i="5"/>
  <c r="BN16" i="5"/>
  <c r="BM16" i="5"/>
  <c r="BL16" i="5"/>
  <c r="BK16" i="5"/>
  <c r="BJ16" i="5"/>
  <c r="BI16" i="5"/>
  <c r="BH16" i="5"/>
  <c r="BG16" i="5"/>
  <c r="BF16" i="5"/>
  <c r="BE16" i="5"/>
  <c r="BD16" i="5"/>
  <c r="BC16" i="5"/>
  <c r="BB16" i="5"/>
  <c r="BA16" i="5"/>
  <c r="AZ16" i="5"/>
  <c r="AY16" i="5"/>
  <c r="AX16" i="5"/>
  <c r="AW16" i="5"/>
  <c r="AV16" i="5"/>
  <c r="AU16" i="5"/>
  <c r="AT16" i="5"/>
  <c r="AS16" i="5"/>
  <c r="AR16" i="5"/>
  <c r="AQ16" i="5"/>
  <c r="AP16" i="5"/>
  <c r="AO16" i="5"/>
  <c r="AN16" i="5"/>
  <c r="AM16" i="5"/>
  <c r="AL16" i="5"/>
  <c r="AK16" i="5"/>
  <c r="AJ16" i="5"/>
  <c r="AI16" i="5"/>
  <c r="AH16" i="5"/>
  <c r="AG16" i="5"/>
  <c r="L16" i="5"/>
  <c r="AF16" i="5"/>
  <c r="K16" i="5"/>
  <c r="AE16" i="5"/>
  <c r="AD16" i="5"/>
  <c r="AC16" i="5"/>
  <c r="AB16" i="5"/>
  <c r="AA16" i="5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J16" i="5"/>
  <c r="I16" i="5"/>
  <c r="H16" i="5"/>
  <c r="G16" i="5"/>
  <c r="F16" i="5"/>
  <c r="E16" i="5"/>
  <c r="D16" i="5"/>
  <c r="C16" i="5"/>
  <c r="B16" i="5"/>
  <c r="BO15" i="5"/>
  <c r="BN15" i="5"/>
  <c r="BM15" i="5"/>
  <c r="BL15" i="5"/>
  <c r="BK15" i="5"/>
  <c r="BJ15" i="5"/>
  <c r="BI15" i="5"/>
  <c r="BH15" i="5"/>
  <c r="BG15" i="5"/>
  <c r="BF15" i="5"/>
  <c r="BE15" i="5"/>
  <c r="BD15" i="5"/>
  <c r="BC15" i="5"/>
  <c r="BB15" i="5"/>
  <c r="BA15" i="5"/>
  <c r="AZ15" i="5"/>
  <c r="AY15" i="5"/>
  <c r="AX15" i="5"/>
  <c r="AW15" i="5"/>
  <c r="AV15" i="5"/>
  <c r="AU15" i="5"/>
  <c r="AT15" i="5"/>
  <c r="AS15" i="5"/>
  <c r="AR15" i="5"/>
  <c r="AQ15" i="5"/>
  <c r="AP15" i="5"/>
  <c r="AO15" i="5"/>
  <c r="AN15" i="5"/>
  <c r="AM15" i="5"/>
  <c r="AL15" i="5"/>
  <c r="AK15" i="5"/>
  <c r="AJ15" i="5"/>
  <c r="AI15" i="5"/>
  <c r="AH15" i="5"/>
  <c r="AG15" i="5"/>
  <c r="L15" i="5"/>
  <c r="AF15" i="5"/>
  <c r="AE15" i="5"/>
  <c r="AD15" i="5"/>
  <c r="AC15" i="5"/>
  <c r="AB15" i="5"/>
  <c r="AA15" i="5"/>
  <c r="Z15" i="5"/>
  <c r="Y15" i="5"/>
  <c r="X15" i="5"/>
  <c r="W15" i="5"/>
  <c r="V15" i="5"/>
  <c r="U15" i="5"/>
  <c r="T15" i="5"/>
  <c r="S15" i="5"/>
  <c r="R15" i="5"/>
  <c r="Q15" i="5"/>
  <c r="P15" i="5"/>
  <c r="O15" i="5"/>
  <c r="N15" i="5"/>
  <c r="M15" i="5"/>
  <c r="K15" i="5"/>
  <c r="J15" i="5"/>
  <c r="I15" i="5"/>
  <c r="H15" i="5"/>
  <c r="G15" i="5"/>
  <c r="F15" i="5"/>
  <c r="E15" i="5"/>
  <c r="D15" i="5"/>
  <c r="C15" i="5"/>
  <c r="B15" i="5"/>
  <c r="BO14" i="5"/>
  <c r="BN14" i="5"/>
  <c r="BM14" i="5"/>
  <c r="BL14" i="5"/>
  <c r="BK14" i="5"/>
  <c r="BJ14" i="5"/>
  <c r="BI14" i="5"/>
  <c r="AH14" i="5"/>
  <c r="BH14" i="5"/>
  <c r="BG14" i="5"/>
  <c r="BF14" i="5"/>
  <c r="BE14" i="5"/>
  <c r="BD14" i="5"/>
  <c r="BC14" i="5"/>
  <c r="BB14" i="5"/>
  <c r="BA14" i="5"/>
  <c r="AZ14" i="5"/>
  <c r="AY14" i="5"/>
  <c r="AX14" i="5"/>
  <c r="AW14" i="5"/>
  <c r="AV14" i="5"/>
  <c r="AU14" i="5"/>
  <c r="AT14" i="5"/>
  <c r="AS14" i="5"/>
  <c r="AR14" i="5"/>
  <c r="AQ14" i="5"/>
  <c r="AP14" i="5"/>
  <c r="AO14" i="5"/>
  <c r="AN14" i="5"/>
  <c r="AM14" i="5"/>
  <c r="AL14" i="5"/>
  <c r="AK14" i="5"/>
  <c r="AJ14" i="5"/>
  <c r="AI14" i="5"/>
  <c r="AG14" i="5"/>
  <c r="AF14" i="5"/>
  <c r="K14" i="5"/>
  <c r="AE14" i="5"/>
  <c r="AD14" i="5"/>
  <c r="AC14" i="5"/>
  <c r="AB14" i="5"/>
  <c r="AA14" i="5"/>
  <c r="Z14" i="5"/>
  <c r="Y14" i="5"/>
  <c r="X14" i="5"/>
  <c r="W14" i="5"/>
  <c r="V14" i="5"/>
  <c r="U14" i="5"/>
  <c r="T14" i="5"/>
  <c r="S14" i="5"/>
  <c r="R14" i="5"/>
  <c r="Q14" i="5"/>
  <c r="P14" i="5"/>
  <c r="O14" i="5"/>
  <c r="N14" i="5"/>
  <c r="M14" i="5"/>
  <c r="L14" i="5"/>
  <c r="J14" i="5"/>
  <c r="I14" i="5"/>
  <c r="H14" i="5"/>
  <c r="G14" i="5"/>
  <c r="F14" i="5"/>
  <c r="E14" i="5"/>
  <c r="D14" i="5"/>
  <c r="C14" i="5"/>
  <c r="B14" i="5"/>
  <c r="BO13" i="5"/>
  <c r="BN13" i="5"/>
  <c r="BM13" i="5"/>
  <c r="BL13" i="5"/>
  <c r="BK13" i="5"/>
  <c r="BJ13" i="5"/>
  <c r="BI13" i="5"/>
  <c r="BH13" i="5"/>
  <c r="BG13" i="5"/>
  <c r="BF13" i="5"/>
  <c r="BE13" i="5"/>
  <c r="BD13" i="5"/>
  <c r="BC13" i="5"/>
  <c r="BB13" i="5"/>
  <c r="BA13" i="5"/>
  <c r="AZ13" i="5"/>
  <c r="AY13" i="5"/>
  <c r="AX13" i="5"/>
  <c r="AW13" i="5"/>
  <c r="AV13" i="5"/>
  <c r="AU13" i="5"/>
  <c r="AT13" i="5"/>
  <c r="AS13" i="5"/>
  <c r="AR13" i="5"/>
  <c r="AQ13" i="5"/>
  <c r="AP13" i="5"/>
  <c r="AO13" i="5"/>
  <c r="AN13" i="5"/>
  <c r="AM13" i="5"/>
  <c r="AL13" i="5"/>
  <c r="AK13" i="5"/>
  <c r="AJ13" i="5"/>
  <c r="AI13" i="5"/>
  <c r="AH13" i="5"/>
  <c r="AG13" i="5"/>
  <c r="L13" i="5"/>
  <c r="AF13" i="5"/>
  <c r="AE13" i="5"/>
  <c r="AD13" i="5"/>
  <c r="AC13" i="5"/>
  <c r="AB13" i="5"/>
  <c r="AA13" i="5"/>
  <c r="Z13" i="5"/>
  <c r="Y13" i="5"/>
  <c r="X13" i="5"/>
  <c r="W13" i="5"/>
  <c r="V13" i="5"/>
  <c r="U13" i="5"/>
  <c r="T13" i="5"/>
  <c r="S13" i="5"/>
  <c r="R13" i="5"/>
  <c r="Q13" i="5"/>
  <c r="P13" i="5"/>
  <c r="O13" i="5"/>
  <c r="N13" i="5"/>
  <c r="M13" i="5"/>
  <c r="K13" i="5"/>
  <c r="J13" i="5"/>
  <c r="I13" i="5"/>
  <c r="H13" i="5"/>
  <c r="G13" i="5"/>
  <c r="F13" i="5"/>
  <c r="E13" i="5"/>
  <c r="D13" i="5"/>
  <c r="C13" i="5"/>
  <c r="B13" i="5"/>
  <c r="BO12" i="5"/>
  <c r="BN12" i="5"/>
  <c r="BM12" i="5"/>
  <c r="BL12" i="5"/>
  <c r="BK12" i="5"/>
  <c r="BJ12" i="5"/>
  <c r="BI12" i="5"/>
  <c r="BH12" i="5"/>
  <c r="BG12" i="5"/>
  <c r="BF12" i="5"/>
  <c r="BE12" i="5"/>
  <c r="BD12" i="5"/>
  <c r="BC12" i="5"/>
  <c r="BB12" i="5"/>
  <c r="BA12" i="5"/>
  <c r="AZ12" i="5"/>
  <c r="AY12" i="5"/>
  <c r="AX12" i="5"/>
  <c r="AW12" i="5"/>
  <c r="AV12" i="5"/>
  <c r="AU12" i="5"/>
  <c r="AT12" i="5"/>
  <c r="AS12" i="5"/>
  <c r="AR12" i="5"/>
  <c r="AQ12" i="5"/>
  <c r="AP12" i="5"/>
  <c r="AO12" i="5"/>
  <c r="AN12" i="5"/>
  <c r="AM12" i="5"/>
  <c r="AL12" i="5"/>
  <c r="AK12" i="5"/>
  <c r="AJ12" i="5"/>
  <c r="AI12" i="5"/>
  <c r="AH12" i="5"/>
  <c r="AG12" i="5"/>
  <c r="L12" i="5"/>
  <c r="AF12" i="5"/>
  <c r="AE12" i="5"/>
  <c r="AD12" i="5"/>
  <c r="AC12" i="5"/>
  <c r="AB12" i="5"/>
  <c r="AA12" i="5"/>
  <c r="Z12" i="5"/>
  <c r="Y12" i="5"/>
  <c r="X12" i="5"/>
  <c r="W12" i="5"/>
  <c r="V12" i="5"/>
  <c r="U12" i="5"/>
  <c r="T12" i="5"/>
  <c r="S12" i="5"/>
  <c r="R12" i="5"/>
  <c r="Q12" i="5"/>
  <c r="P12" i="5"/>
  <c r="O12" i="5"/>
  <c r="N12" i="5"/>
  <c r="M12" i="5"/>
  <c r="K12" i="5"/>
  <c r="J12" i="5"/>
  <c r="I12" i="5"/>
  <c r="H12" i="5"/>
  <c r="G12" i="5"/>
  <c r="F12" i="5"/>
  <c r="E12" i="5"/>
  <c r="D12" i="5"/>
  <c r="C12" i="5"/>
  <c r="B12" i="5"/>
  <c r="BO11" i="5"/>
  <c r="BN11" i="5"/>
  <c r="BM11" i="5"/>
  <c r="BL11" i="5"/>
  <c r="BK11" i="5"/>
  <c r="BJ11" i="5"/>
  <c r="BI11" i="5"/>
  <c r="BH11" i="5"/>
  <c r="BG11" i="5"/>
  <c r="BF11" i="5"/>
  <c r="BE11" i="5"/>
  <c r="BD11" i="5"/>
  <c r="BC11" i="5"/>
  <c r="BB11" i="5"/>
  <c r="BA11" i="5"/>
  <c r="AZ11" i="5"/>
  <c r="AY11" i="5"/>
  <c r="AX11" i="5"/>
  <c r="AW11" i="5"/>
  <c r="AV11" i="5"/>
  <c r="AU11" i="5"/>
  <c r="AT11" i="5"/>
  <c r="AS11" i="5"/>
  <c r="AR11" i="5"/>
  <c r="AQ11" i="5"/>
  <c r="AP11" i="5"/>
  <c r="AO11" i="5"/>
  <c r="AN11" i="5"/>
  <c r="AM11" i="5"/>
  <c r="AL11" i="5"/>
  <c r="AK11" i="5"/>
  <c r="AJ11" i="5"/>
  <c r="AI11" i="5"/>
  <c r="AH11" i="5"/>
  <c r="M11" i="5"/>
  <c r="AG11" i="5"/>
  <c r="AF11" i="5"/>
  <c r="AE11" i="5"/>
  <c r="AD11" i="5"/>
  <c r="AC11" i="5"/>
  <c r="AB11" i="5"/>
  <c r="AA11" i="5"/>
  <c r="Z11" i="5"/>
  <c r="Y11" i="5"/>
  <c r="X11" i="5"/>
  <c r="W11" i="5"/>
  <c r="V11" i="5"/>
  <c r="U11" i="5"/>
  <c r="T11" i="5"/>
  <c r="S11" i="5"/>
  <c r="R11" i="5"/>
  <c r="Q11" i="5"/>
  <c r="P11" i="5"/>
  <c r="O11" i="5"/>
  <c r="N11" i="5"/>
  <c r="L11" i="5"/>
  <c r="K11" i="5"/>
  <c r="J11" i="5"/>
  <c r="I11" i="5"/>
  <c r="H11" i="5"/>
  <c r="G11" i="5"/>
  <c r="F11" i="5"/>
  <c r="E11" i="5"/>
  <c r="D11" i="5"/>
  <c r="C11" i="5"/>
  <c r="B11" i="5"/>
  <c r="BO10" i="5"/>
  <c r="BN10" i="5"/>
  <c r="BM10" i="5"/>
  <c r="BL10" i="5"/>
  <c r="BK10" i="5"/>
  <c r="BJ10" i="5"/>
  <c r="BI10" i="5"/>
  <c r="BH10" i="5"/>
  <c r="BG10" i="5"/>
  <c r="BF10" i="5"/>
  <c r="BE10" i="5"/>
  <c r="BD10" i="5"/>
  <c r="BC10" i="5"/>
  <c r="BB10" i="5"/>
  <c r="BA10" i="5"/>
  <c r="AZ10" i="5"/>
  <c r="AY10" i="5"/>
  <c r="AX10" i="5"/>
  <c r="AW10" i="5"/>
  <c r="AV10" i="5"/>
  <c r="AU10" i="5"/>
  <c r="AT10" i="5"/>
  <c r="AS10" i="5"/>
  <c r="AR10" i="5"/>
  <c r="AQ10" i="5"/>
  <c r="AP10" i="5"/>
  <c r="AO10" i="5"/>
  <c r="AN10" i="5"/>
  <c r="AM10" i="5"/>
  <c r="AL10" i="5"/>
  <c r="AK10" i="5"/>
  <c r="AJ10" i="5"/>
  <c r="AI10" i="5"/>
  <c r="AH10" i="5"/>
  <c r="AG10" i="5"/>
  <c r="AF10" i="5"/>
  <c r="AE10" i="5"/>
  <c r="AD10" i="5"/>
  <c r="AC10" i="5"/>
  <c r="AB10" i="5"/>
  <c r="AA10" i="5"/>
  <c r="Z10" i="5"/>
  <c r="Y10" i="5"/>
  <c r="X10" i="5"/>
  <c r="W10" i="5"/>
  <c r="V10" i="5"/>
  <c r="U10" i="5"/>
  <c r="T10" i="5"/>
  <c r="S10" i="5"/>
  <c r="R10" i="5"/>
  <c r="Q10" i="5"/>
  <c r="P10" i="5"/>
  <c r="O10" i="5"/>
  <c r="N10" i="5"/>
  <c r="M10" i="5"/>
  <c r="L10" i="5"/>
  <c r="K10" i="5"/>
  <c r="J10" i="5"/>
  <c r="I10" i="5"/>
  <c r="H10" i="5"/>
  <c r="G10" i="5"/>
  <c r="F10" i="5"/>
  <c r="E10" i="5"/>
  <c r="D10" i="5"/>
  <c r="C10" i="5"/>
  <c r="B10" i="5"/>
  <c r="BO9" i="5"/>
  <c r="BN9" i="5"/>
  <c r="BM9" i="5"/>
  <c r="BL9" i="5"/>
  <c r="BK9" i="5"/>
  <c r="BJ9" i="5"/>
  <c r="BI9" i="5"/>
  <c r="BH9" i="5"/>
  <c r="BG9" i="5"/>
  <c r="BF9" i="5"/>
  <c r="BE9" i="5"/>
  <c r="BD9" i="5"/>
  <c r="BC9" i="5"/>
  <c r="BB9" i="5"/>
  <c r="BA9" i="5"/>
  <c r="AZ9" i="5"/>
  <c r="AY9" i="5"/>
  <c r="AX9" i="5"/>
  <c r="AW9" i="5"/>
  <c r="AV9" i="5"/>
  <c r="AU9" i="5"/>
  <c r="AT9" i="5"/>
  <c r="AS9" i="5"/>
  <c r="AR9" i="5"/>
  <c r="AQ9" i="5"/>
  <c r="AP9" i="5"/>
  <c r="AO9" i="5"/>
  <c r="AN9" i="5"/>
  <c r="AM9" i="5"/>
  <c r="AL9" i="5"/>
  <c r="AK9" i="5"/>
  <c r="AJ9" i="5"/>
  <c r="AI9" i="5"/>
  <c r="AH9" i="5"/>
  <c r="AG9" i="5"/>
  <c r="AF9" i="5"/>
  <c r="AE9" i="5"/>
  <c r="AD9" i="5"/>
  <c r="AC9" i="5"/>
  <c r="AB9" i="5"/>
  <c r="AA9" i="5"/>
  <c r="Z9" i="5"/>
  <c r="Y9" i="5"/>
  <c r="X9" i="5"/>
  <c r="W9" i="5"/>
  <c r="V9" i="5"/>
  <c r="U9" i="5"/>
  <c r="T9" i="5"/>
  <c r="S9" i="5"/>
  <c r="R9" i="5"/>
  <c r="Q9" i="5"/>
  <c r="P9" i="5"/>
  <c r="O9" i="5"/>
  <c r="N9" i="5"/>
  <c r="M9" i="5"/>
  <c r="L9" i="5"/>
  <c r="K9" i="5"/>
  <c r="J9" i="5"/>
  <c r="I9" i="5"/>
  <c r="H9" i="5"/>
  <c r="G9" i="5"/>
  <c r="F9" i="5"/>
  <c r="E9" i="5"/>
  <c r="D9" i="5"/>
  <c r="C9" i="5"/>
  <c r="B9" i="5"/>
  <c r="BO8" i="5"/>
  <c r="BN8" i="5"/>
  <c r="BM8" i="5"/>
  <c r="BL8" i="5"/>
  <c r="BK8" i="5"/>
  <c r="BJ8" i="5"/>
  <c r="BI8" i="5"/>
  <c r="BH8" i="5"/>
  <c r="BG8" i="5"/>
  <c r="BF8" i="5"/>
  <c r="BE8" i="5"/>
  <c r="BD8" i="5"/>
  <c r="BC8" i="5"/>
  <c r="BB8" i="5"/>
  <c r="BA8" i="5"/>
  <c r="AZ8" i="5"/>
  <c r="AY8" i="5"/>
  <c r="AX8" i="5"/>
  <c r="AW8" i="5"/>
  <c r="AV8" i="5"/>
  <c r="AU8" i="5"/>
  <c r="AT8" i="5"/>
  <c r="AS8" i="5"/>
  <c r="AR8" i="5"/>
  <c r="AQ8" i="5"/>
  <c r="AP8" i="5"/>
  <c r="AO8" i="5"/>
  <c r="AN8" i="5"/>
  <c r="AM8" i="5"/>
  <c r="AL8" i="5"/>
  <c r="AK8" i="5"/>
  <c r="AJ8" i="5"/>
  <c r="AI8" i="5"/>
  <c r="AH8" i="5"/>
  <c r="M8" i="5"/>
  <c r="AG8" i="5"/>
  <c r="L8" i="5"/>
  <c r="AF8" i="5"/>
  <c r="AE8" i="5"/>
  <c r="AD8" i="5"/>
  <c r="AC8" i="5"/>
  <c r="AB8" i="5"/>
  <c r="AA8" i="5"/>
  <c r="Z8" i="5"/>
  <c r="X8" i="5"/>
  <c r="W8" i="5"/>
  <c r="V8" i="5"/>
  <c r="U8" i="5"/>
  <c r="T8" i="5"/>
  <c r="S8" i="5"/>
  <c r="R8" i="5"/>
  <c r="Q8" i="5"/>
  <c r="P8" i="5"/>
  <c r="O8" i="5"/>
  <c r="N8" i="5"/>
  <c r="K8" i="5"/>
  <c r="J8" i="5"/>
  <c r="I8" i="5"/>
  <c r="H8" i="5"/>
  <c r="G8" i="5"/>
  <c r="F8" i="5"/>
  <c r="E8" i="5"/>
  <c r="D8" i="5"/>
  <c r="C8" i="5"/>
  <c r="B8" i="5"/>
  <c r="BO7" i="5"/>
  <c r="BN7" i="5"/>
  <c r="BM7" i="5"/>
  <c r="BL7" i="5"/>
  <c r="BK7" i="5"/>
  <c r="BJ7" i="5"/>
  <c r="BI7" i="5"/>
  <c r="BH7" i="5"/>
  <c r="BG7" i="5"/>
  <c r="BF7" i="5"/>
  <c r="BE7" i="5"/>
  <c r="BD7" i="5"/>
  <c r="BC7" i="5"/>
  <c r="BB7" i="5"/>
  <c r="BA7" i="5"/>
  <c r="AZ7" i="5"/>
  <c r="AY7" i="5"/>
  <c r="AX7" i="5"/>
  <c r="AW7" i="5"/>
  <c r="AV7" i="5"/>
  <c r="AU7" i="5"/>
  <c r="AT7" i="5"/>
  <c r="AS7" i="5"/>
  <c r="AR7" i="5"/>
  <c r="AQ7" i="5"/>
  <c r="AP7" i="5"/>
  <c r="AO7" i="5"/>
  <c r="AN7" i="5"/>
  <c r="AM7" i="5"/>
  <c r="AL7" i="5"/>
  <c r="AK7" i="5"/>
  <c r="AJ7" i="5"/>
  <c r="AI7" i="5"/>
  <c r="AH7" i="5"/>
  <c r="AG7" i="5"/>
  <c r="L7" i="5"/>
  <c r="AF7" i="5"/>
  <c r="AE7" i="5"/>
  <c r="AD7" i="5"/>
  <c r="AC7" i="5"/>
  <c r="AB7" i="5"/>
  <c r="AA7" i="5"/>
  <c r="Z7" i="5"/>
  <c r="X7" i="5"/>
  <c r="W7" i="5"/>
  <c r="V7" i="5"/>
  <c r="U7" i="5"/>
  <c r="T7" i="5"/>
  <c r="S7" i="5"/>
  <c r="R7" i="5"/>
  <c r="Q7" i="5"/>
  <c r="P7" i="5"/>
  <c r="O7" i="5"/>
  <c r="N7" i="5"/>
  <c r="K7" i="5"/>
  <c r="J7" i="5"/>
  <c r="I7" i="5"/>
  <c r="H7" i="5"/>
  <c r="G7" i="5"/>
  <c r="F7" i="5"/>
  <c r="E7" i="5"/>
  <c r="D7" i="5"/>
  <c r="C7" i="5"/>
  <c r="B7" i="5"/>
  <c r="BO6" i="5"/>
  <c r="BN6" i="5"/>
  <c r="BM6" i="5"/>
  <c r="BL6" i="5"/>
  <c r="BK6" i="5"/>
  <c r="BJ6" i="5"/>
  <c r="BI6" i="5"/>
  <c r="BH6" i="5"/>
  <c r="BG6" i="5"/>
  <c r="BF6" i="5"/>
  <c r="BE6" i="5"/>
  <c r="BD6" i="5"/>
  <c r="BC6" i="5"/>
  <c r="BB6" i="5"/>
  <c r="BA6" i="5"/>
  <c r="AZ6" i="5"/>
  <c r="AY6" i="5"/>
  <c r="AX6" i="5"/>
  <c r="AW6" i="5"/>
  <c r="AV6" i="5"/>
  <c r="AU6" i="5"/>
  <c r="AT6" i="5"/>
  <c r="AS6" i="5"/>
  <c r="AR6" i="5"/>
  <c r="AQ6" i="5"/>
  <c r="AP6" i="5"/>
  <c r="AO6" i="5"/>
  <c r="AN6" i="5"/>
  <c r="AM6" i="5"/>
  <c r="AL6" i="5"/>
  <c r="AK6" i="5"/>
  <c r="AJ6" i="5"/>
  <c r="AI6" i="5"/>
  <c r="AH6" i="5"/>
  <c r="AG6" i="5"/>
  <c r="AF6" i="5"/>
  <c r="AE6" i="5"/>
  <c r="AD6" i="5"/>
  <c r="AC6" i="5"/>
  <c r="AB6" i="5"/>
  <c r="AA6" i="5"/>
  <c r="Z6" i="5"/>
  <c r="X6" i="5"/>
  <c r="W6" i="5"/>
  <c r="V6" i="5"/>
  <c r="U6" i="5"/>
  <c r="T6" i="5"/>
  <c r="S6" i="5"/>
  <c r="R6" i="5"/>
  <c r="Q6" i="5"/>
  <c r="P6" i="5"/>
  <c r="O6" i="5"/>
  <c r="N6" i="5"/>
  <c r="L6" i="5"/>
  <c r="K6" i="5"/>
  <c r="J6" i="5"/>
  <c r="I6" i="5"/>
  <c r="H6" i="5"/>
  <c r="G6" i="5"/>
  <c r="F6" i="5"/>
  <c r="E6" i="5"/>
  <c r="D6" i="5"/>
  <c r="C6" i="5"/>
  <c r="B6" i="5"/>
  <c r="BO5" i="5"/>
  <c r="BN5" i="5"/>
  <c r="BM5" i="5"/>
  <c r="BL5" i="5"/>
  <c r="BK5" i="5"/>
  <c r="BJ5" i="5"/>
  <c r="BI5" i="5"/>
  <c r="AH5" i="5"/>
  <c r="BH5" i="5"/>
  <c r="BF5" i="5"/>
  <c r="BE5" i="5"/>
  <c r="BD5" i="5"/>
  <c r="BC5" i="5"/>
  <c r="BB5" i="5"/>
  <c r="BA5" i="5"/>
  <c r="AZ5" i="5"/>
  <c r="AY5" i="5"/>
  <c r="AX5" i="5"/>
  <c r="AW5" i="5"/>
  <c r="AV5" i="5"/>
  <c r="AU5" i="5"/>
  <c r="AT5" i="5"/>
  <c r="AS5" i="5"/>
  <c r="AR5" i="5"/>
  <c r="AQ5" i="5"/>
  <c r="AP5" i="5"/>
  <c r="AO5" i="5"/>
  <c r="AN5" i="5"/>
  <c r="AM5" i="5"/>
  <c r="AL5" i="5"/>
  <c r="AK5" i="5"/>
  <c r="AJ5" i="5"/>
  <c r="AI5" i="5"/>
  <c r="AG5" i="5"/>
  <c r="AF5" i="5"/>
  <c r="AE5" i="5"/>
  <c r="AD5" i="5"/>
  <c r="AC5" i="5"/>
  <c r="AB5" i="5"/>
  <c r="AA5" i="5"/>
  <c r="Z5" i="5"/>
  <c r="X5" i="5"/>
  <c r="W5" i="5"/>
  <c r="V5" i="5"/>
  <c r="U5" i="5"/>
  <c r="T5" i="5"/>
  <c r="S5" i="5"/>
  <c r="R5" i="5"/>
  <c r="Q5" i="5"/>
  <c r="P5" i="5"/>
  <c r="O5" i="5"/>
  <c r="N5" i="5"/>
  <c r="L5" i="5"/>
  <c r="K5" i="5"/>
  <c r="J5" i="5"/>
  <c r="I5" i="5"/>
  <c r="H5" i="5"/>
  <c r="G5" i="5"/>
  <c r="F5" i="5"/>
  <c r="E5" i="5"/>
  <c r="D5" i="5"/>
  <c r="C5" i="5"/>
  <c r="B5" i="5"/>
  <c r="A6" i="5"/>
  <c r="BZ6" i="5" s="1"/>
  <c r="A7" i="5"/>
  <c r="BZ7" i="5" s="1"/>
  <c r="A8" i="5"/>
  <c r="BZ8" i="5" s="1"/>
  <c r="A9" i="5"/>
  <c r="BZ9" i="5" s="1"/>
  <c r="A10" i="5"/>
  <c r="BZ10" i="5" s="1"/>
  <c r="A11" i="5"/>
  <c r="BZ11" i="5" s="1"/>
  <c r="A12" i="5"/>
  <c r="BZ12" i="5" s="1"/>
  <c r="A13" i="5"/>
  <c r="BZ13" i="5" s="1"/>
  <c r="A14" i="5"/>
  <c r="BZ14" i="5" s="1"/>
  <c r="A15" i="5"/>
  <c r="BZ15" i="5" s="1"/>
  <c r="A16" i="5"/>
  <c r="BZ16" i="5" s="1"/>
  <c r="A17" i="5"/>
  <c r="BZ17" i="5" s="1"/>
  <c r="A18" i="5"/>
  <c r="BZ18" i="5" s="1"/>
  <c r="A19" i="5"/>
  <c r="BZ19" i="5" s="1"/>
  <c r="A20" i="5"/>
  <c r="BZ20" i="5" s="1"/>
  <c r="A21" i="5"/>
  <c r="BZ21" i="5" s="1"/>
  <c r="A22" i="5"/>
  <c r="BZ22" i="5" s="1"/>
  <c r="A23" i="5"/>
  <c r="BZ23" i="5" s="1"/>
  <c r="A24" i="5"/>
  <c r="BZ24" i="5" s="1"/>
  <c r="A25" i="5"/>
  <c r="BZ25" i="5" s="1"/>
  <c r="A26" i="5"/>
  <c r="BZ26" i="5" s="1"/>
  <c r="A27" i="5"/>
  <c r="BZ27" i="5" s="1"/>
  <c r="A28" i="5"/>
  <c r="BZ28" i="5" s="1"/>
  <c r="A29" i="5"/>
  <c r="BZ29" i="5" s="1"/>
  <c r="A30" i="5"/>
  <c r="BZ30" i="5" s="1"/>
  <c r="A31" i="5"/>
  <c r="BZ31" i="5" s="1"/>
  <c r="A32" i="5"/>
  <c r="A33" i="5"/>
  <c r="A34" i="5"/>
  <c r="A35" i="5"/>
  <c r="A36" i="5"/>
  <c r="A37" i="5"/>
  <c r="A38" i="5"/>
  <c r="A39" i="5"/>
  <c r="A40" i="5"/>
  <c r="A41" i="5"/>
  <c r="A42" i="5"/>
  <c r="A43" i="5"/>
  <c r="A44" i="5"/>
  <c r="A45" i="5"/>
  <c r="A46" i="5"/>
  <c r="A47" i="5"/>
  <c r="A48" i="5"/>
  <c r="A49" i="5"/>
  <c r="A50" i="5"/>
  <c r="A51" i="5"/>
  <c r="A52" i="5"/>
  <c r="A53" i="5"/>
  <c r="A54" i="5"/>
  <c r="A55" i="5"/>
  <c r="A56" i="5"/>
  <c r="A57" i="5"/>
  <c r="A58" i="5"/>
  <c r="A59" i="5"/>
  <c r="A60" i="5"/>
  <c r="A61" i="5"/>
  <c r="A62" i="5"/>
  <c r="A63" i="5"/>
  <c r="A64" i="5"/>
  <c r="A65" i="5"/>
  <c r="A66" i="5"/>
  <c r="A67" i="5"/>
  <c r="A68" i="5"/>
  <c r="A69" i="5"/>
  <c r="A70" i="5"/>
  <c r="A71" i="5"/>
  <c r="A72" i="5"/>
  <c r="A73" i="5"/>
  <c r="A74" i="5"/>
  <c r="A75" i="5"/>
  <c r="A76" i="5"/>
  <c r="A77" i="5"/>
  <c r="A78" i="5"/>
  <c r="A79" i="5"/>
  <c r="A80" i="5"/>
  <c r="A81" i="5"/>
  <c r="A82" i="5"/>
  <c r="A83" i="5"/>
  <c r="A84" i="5"/>
  <c r="A85" i="5"/>
  <c r="A86" i="5"/>
  <c r="A87" i="5"/>
  <c r="A88" i="5"/>
  <c r="A89" i="5"/>
  <c r="A90" i="5"/>
  <c r="A91" i="5"/>
  <c r="A92" i="5"/>
  <c r="A93" i="5"/>
  <c r="A94" i="5"/>
  <c r="A95" i="5"/>
  <c r="A96" i="5"/>
  <c r="A97" i="5"/>
  <c r="A98" i="5"/>
  <c r="A99" i="5"/>
  <c r="A100" i="5"/>
  <c r="A101" i="5"/>
  <c r="A102" i="5"/>
  <c r="A103" i="5"/>
  <c r="A104" i="5"/>
  <c r="A105" i="5"/>
  <c r="A106" i="5"/>
  <c r="A107" i="5"/>
  <c r="A108" i="5"/>
  <c r="A109" i="5"/>
  <c r="A110" i="5"/>
  <c r="A111" i="5"/>
  <c r="A112" i="5"/>
  <c r="A113" i="5"/>
  <c r="A114" i="5"/>
  <c r="A115" i="5"/>
  <c r="A116" i="5"/>
  <c r="A117" i="5"/>
  <c r="A118" i="5"/>
  <c r="A119" i="5"/>
  <c r="A120" i="5"/>
  <c r="A121" i="5"/>
  <c r="A122" i="5"/>
  <c r="A123" i="5"/>
  <c r="A124" i="5"/>
  <c r="A125" i="5"/>
  <c r="A126" i="5"/>
  <c r="A127" i="5"/>
  <c r="A5" i="5"/>
  <c r="BZ5" i="5" s="1"/>
  <c r="A102" i="2"/>
  <c r="A146" i="2"/>
  <c r="AB118" i="2"/>
  <c r="AB162" i="2"/>
  <c r="AB119" i="2"/>
  <c r="AB163" i="2"/>
  <c r="A115" i="2"/>
  <c r="A159" i="2"/>
  <c r="A116" i="2"/>
  <c r="A160" i="2"/>
  <c r="A117" i="2"/>
  <c r="A161" i="2"/>
  <c r="A118" i="2"/>
  <c r="A162" i="2"/>
  <c r="AB120" i="2"/>
  <c r="A119" i="2"/>
  <c r="A163" i="2"/>
  <c r="A120" i="2"/>
  <c r="M117" i="2"/>
  <c r="M161" i="2" s="1"/>
  <c r="I116" i="2"/>
  <c r="I160" i="2" s="1"/>
  <c r="I108" i="2"/>
  <c r="I152" i="2" s="1"/>
  <c r="J115" i="2"/>
  <c r="J159" i="2" s="1"/>
  <c r="J110" i="2"/>
  <c r="J154" i="2" s="1"/>
  <c r="J111" i="2"/>
  <c r="J155" i="2" s="1"/>
  <c r="H117" i="2"/>
  <c r="H161" i="2" s="1"/>
  <c r="AD113" i="2"/>
  <c r="AD157" i="2" s="1"/>
  <c r="H109" i="2"/>
  <c r="H153" i="2" s="1"/>
  <c r="J116" i="2"/>
  <c r="J160" i="2" s="1"/>
  <c r="AM109" i="2"/>
  <c r="AM153" i="2" s="1"/>
  <c r="D111" i="2"/>
  <c r="D155" i="2" s="1"/>
  <c r="G109" i="2"/>
  <c r="G153" i="2" s="1"/>
  <c r="D114" i="2"/>
  <c r="D158" i="2" s="1"/>
  <c r="D115" i="2"/>
  <c r="D159" i="2" s="1"/>
  <c r="D112" i="2"/>
  <c r="D156" i="2" s="1"/>
  <c r="D116" i="2"/>
  <c r="D160" i="2" s="1"/>
  <c r="AB6" i="2"/>
  <c r="AB109" i="2" s="1"/>
  <c r="AB153" i="2" s="1"/>
  <c r="AH14" i="2"/>
  <c r="AH117" i="2" s="1"/>
  <c r="AH161" i="2" s="1"/>
  <c r="D117" i="2"/>
  <c r="D161" i="2" s="1"/>
  <c r="I106" i="2"/>
  <c r="I150" i="2" s="1"/>
  <c r="C286" i="8"/>
  <c r="C4" i="8"/>
  <c r="C320" i="8"/>
  <c r="C184" i="8"/>
  <c r="A311" i="8"/>
  <c r="C5" i="8"/>
  <c r="A6" i="8"/>
  <c r="C321" i="8"/>
  <c r="A322" i="8"/>
  <c r="C185" i="8"/>
  <c r="A186" i="8"/>
  <c r="A294" i="8"/>
  <c r="C373" i="8"/>
  <c r="A236" i="8"/>
  <c r="C355" i="8"/>
  <c r="C330" i="8"/>
  <c r="A331" i="8"/>
  <c r="C331" i="8"/>
  <c r="C134" i="8"/>
  <c r="A135" i="8"/>
  <c r="C356" i="8"/>
  <c r="A357" i="8"/>
  <c r="C374" i="8"/>
  <c r="A375" i="8"/>
  <c r="A338" i="8"/>
  <c r="A193" i="8"/>
  <c r="A318" i="8"/>
  <c r="C318" i="8"/>
  <c r="A32" i="8"/>
  <c r="A306" i="8"/>
  <c r="A288" i="8"/>
  <c r="A351" i="8"/>
  <c r="AD110" i="2"/>
  <c r="AD154" i="2" s="1"/>
  <c r="AD106" i="2"/>
  <c r="AD150" i="2" s="1"/>
  <c r="AC115" i="2"/>
  <c r="AC159" i="2" s="1"/>
  <c r="AD109" i="2"/>
  <c r="AD153" i="2" s="1"/>
  <c r="E115" i="2"/>
  <c r="E159" i="2" s="1"/>
  <c r="AC111" i="2"/>
  <c r="AC155" i="2" s="1"/>
  <c r="E109" i="2"/>
  <c r="E153" i="2" s="1"/>
  <c r="I109" i="2"/>
  <c r="I153" i="2" s="1"/>
  <c r="AQ14" i="2"/>
  <c r="I117" i="2"/>
  <c r="I161" i="2" s="1"/>
  <c r="AG111" i="2"/>
  <c r="AG155" i="2" s="1"/>
  <c r="I111" i="2"/>
  <c r="I155" i="2" s="1"/>
  <c r="I112" i="2"/>
  <c r="I156" i="2" s="1"/>
  <c r="I115" i="2"/>
  <c r="I159" i="2" s="1"/>
  <c r="AG113" i="2"/>
  <c r="AG157" i="2" s="1"/>
  <c r="I113" i="2"/>
  <c r="I157" i="2" s="1"/>
  <c r="J112" i="2"/>
  <c r="J156" i="2" s="1"/>
  <c r="AD111" i="2"/>
  <c r="AD155" i="2" s="1"/>
  <c r="J108" i="2"/>
  <c r="J152" i="2" s="1"/>
  <c r="H110" i="2"/>
  <c r="H154" i="2" s="1"/>
  <c r="G117" i="2"/>
  <c r="G161" i="2" s="1"/>
  <c r="E111" i="2"/>
  <c r="E155" i="2" s="1"/>
  <c r="C311" i="8"/>
  <c r="A312" i="8"/>
  <c r="A237" i="8"/>
  <c r="C236" i="8"/>
  <c r="C294" i="8"/>
  <c r="A295" i="8"/>
  <c r="C186" i="8"/>
  <c r="A187" i="8"/>
  <c r="C322" i="8"/>
  <c r="A323" i="8"/>
  <c r="A7" i="8"/>
  <c r="C6" i="8"/>
  <c r="A376" i="8"/>
  <c r="C375" i="8"/>
  <c r="C288" i="8"/>
  <c r="A289" i="8"/>
  <c r="C351" i="8"/>
  <c r="A352" i="8"/>
  <c r="C306" i="8"/>
  <c r="A307" i="8"/>
  <c r="C32" i="8"/>
  <c r="A33" i="8"/>
  <c r="A358" i="8"/>
  <c r="C357" i="8"/>
  <c r="A136" i="8"/>
  <c r="C135" i="8"/>
  <c r="C193" i="8"/>
  <c r="A194" i="8"/>
  <c r="C338" i="8"/>
  <c r="A339" i="8"/>
  <c r="C312" i="8"/>
  <c r="A313" i="8"/>
  <c r="A8" i="8"/>
  <c r="C7" i="8"/>
  <c r="A324" i="8"/>
  <c r="C323" i="8"/>
  <c r="A188" i="8"/>
  <c r="C187" i="8"/>
  <c r="C295" i="8"/>
  <c r="A296" i="8"/>
  <c r="C237" i="8"/>
  <c r="A238" i="8"/>
  <c r="C307" i="8"/>
  <c r="A308" i="8"/>
  <c r="C308" i="8"/>
  <c r="C136" i="8"/>
  <c r="A137" i="8"/>
  <c r="C289" i="8"/>
  <c r="A290" i="8"/>
  <c r="C194" i="8"/>
  <c r="A195" i="8"/>
  <c r="C352" i="8"/>
  <c r="A353" i="8"/>
  <c r="C353" i="8"/>
  <c r="C358" i="8"/>
  <c r="A359" i="8"/>
  <c r="C339" i="8"/>
  <c r="A340" i="8"/>
  <c r="C33" i="8"/>
  <c r="A34" i="8"/>
  <c r="C376" i="8"/>
  <c r="A377" i="8"/>
  <c r="C313" i="8"/>
  <c r="A314" i="8"/>
  <c r="C314" i="8"/>
  <c r="A9" i="8"/>
  <c r="C8" i="8"/>
  <c r="C238" i="8"/>
  <c r="A239" i="8"/>
  <c r="C296" i="8"/>
  <c r="A297" i="8"/>
  <c r="C188" i="8"/>
  <c r="A189" i="8"/>
  <c r="C324" i="8"/>
  <c r="A325" i="8"/>
  <c r="A341" i="8"/>
  <c r="C340" i="8"/>
  <c r="C359" i="8"/>
  <c r="A360" i="8"/>
  <c r="A196" i="8"/>
  <c r="C195" i="8"/>
  <c r="C34" i="8"/>
  <c r="A35" i="8"/>
  <c r="C377" i="8"/>
  <c r="A378" i="8"/>
  <c r="C290" i="8"/>
  <c r="A291" i="8"/>
  <c r="C291" i="8"/>
  <c r="C137" i="8"/>
  <c r="A138" i="8"/>
  <c r="A10" i="8"/>
  <c r="C9" i="8"/>
  <c r="A326" i="8"/>
  <c r="C325" i="8"/>
  <c r="C189" i="8"/>
  <c r="A190" i="8"/>
  <c r="C190" i="8"/>
  <c r="C297" i="8"/>
  <c r="A298" i="8"/>
  <c r="C239" i="8"/>
  <c r="A240" i="8"/>
  <c r="C360" i="8"/>
  <c r="A361" i="8"/>
  <c r="C378" i="8"/>
  <c r="A379" i="8"/>
  <c r="C341" i="8"/>
  <c r="A342" i="8"/>
  <c r="A139" i="8"/>
  <c r="C138" i="8"/>
  <c r="C196" i="8"/>
  <c r="A197" i="8"/>
  <c r="C35" i="8"/>
  <c r="A36" i="8"/>
  <c r="C240" i="8"/>
  <c r="A241" i="8"/>
  <c r="C298" i="8"/>
  <c r="A299" i="8"/>
  <c r="C326" i="8"/>
  <c r="A327" i="8"/>
  <c r="C327" i="8"/>
  <c r="C10" i="8"/>
  <c r="A11" i="8"/>
  <c r="C197" i="8"/>
  <c r="A198" i="8"/>
  <c r="C139" i="8"/>
  <c r="A140" i="8"/>
  <c r="C379" i="8"/>
  <c r="A380" i="8"/>
  <c r="C361" i="8"/>
  <c r="A362" i="8"/>
  <c r="C36" i="8"/>
  <c r="A37" i="8"/>
  <c r="C342" i="8"/>
  <c r="A343" i="8"/>
  <c r="C299" i="8"/>
  <c r="A300" i="8"/>
  <c r="C11" i="8"/>
  <c r="A12" i="8"/>
  <c r="C241" i="8"/>
  <c r="A242" i="8"/>
  <c r="C343" i="8"/>
  <c r="A344" i="8"/>
  <c r="C37" i="8"/>
  <c r="A38" i="8"/>
  <c r="C380" i="8"/>
  <c r="A381" i="8"/>
  <c r="C140" i="8"/>
  <c r="A141" i="8"/>
  <c r="C198" i="8"/>
  <c r="A199" i="8"/>
  <c r="C362" i="8"/>
  <c r="A363" i="8"/>
  <c r="C242" i="8"/>
  <c r="A243" i="8"/>
  <c r="C12" i="8"/>
  <c r="A13" i="8"/>
  <c r="C300" i="8"/>
  <c r="A301" i="8"/>
  <c r="C363" i="8"/>
  <c r="A364" i="8"/>
  <c r="C381" i="8"/>
  <c r="A382" i="8"/>
  <c r="C38" i="8"/>
  <c r="A39" i="8"/>
  <c r="C199" i="8"/>
  <c r="A200" i="8"/>
  <c r="C141" i="8"/>
  <c r="A142" i="8"/>
  <c r="C344" i="8"/>
  <c r="A345" i="8"/>
  <c r="C301" i="8"/>
  <c r="A302" i="8"/>
  <c r="C13" i="8"/>
  <c r="A14" i="8"/>
  <c r="C243" i="8"/>
  <c r="A244" i="8"/>
  <c r="C200" i="8"/>
  <c r="A201" i="8"/>
  <c r="C39" i="8"/>
  <c r="A40" i="8"/>
  <c r="A383" i="8"/>
  <c r="C382" i="8"/>
  <c r="C142" i="8"/>
  <c r="A143" i="8"/>
  <c r="C345" i="8"/>
  <c r="A346" i="8"/>
  <c r="C364" i="8"/>
  <c r="A365" i="8"/>
  <c r="C365" i="8"/>
  <c r="A15" i="8"/>
  <c r="C14" i="8"/>
  <c r="C244" i="8"/>
  <c r="A245" i="8"/>
  <c r="C302" i="8"/>
  <c r="A303" i="8"/>
  <c r="C303" i="8"/>
  <c r="C346" i="8"/>
  <c r="A347" i="8"/>
  <c r="C143" i="8"/>
  <c r="A144" i="8"/>
  <c r="C383" i="8"/>
  <c r="A384" i="8"/>
  <c r="C40" i="8"/>
  <c r="A41" i="8"/>
  <c r="C201" i="8"/>
  <c r="A202" i="8"/>
  <c r="C245" i="8"/>
  <c r="A246" i="8"/>
  <c r="A16" i="8"/>
  <c r="C15" i="8"/>
  <c r="C144" i="8"/>
  <c r="A145" i="8"/>
  <c r="C41" i="8"/>
  <c r="A42" i="8"/>
  <c r="C384" i="8"/>
  <c r="A385" i="8"/>
  <c r="C347" i="8"/>
  <c r="A348" i="8"/>
  <c r="C348" i="8"/>
  <c r="C202" i="8"/>
  <c r="A203" i="8"/>
  <c r="A17" i="8"/>
  <c r="C16" i="8"/>
  <c r="C246" i="8"/>
  <c r="A247" i="8"/>
  <c r="C203" i="8"/>
  <c r="A204" i="8"/>
  <c r="C385" i="8"/>
  <c r="A386" i="8"/>
  <c r="C42" i="8"/>
  <c r="A43" i="8"/>
  <c r="C145" i="8"/>
  <c r="A146" i="8"/>
  <c r="C386" i="8"/>
  <c r="C247" i="8"/>
  <c r="A248" i="8"/>
  <c r="A18" i="8"/>
  <c r="C17" i="8"/>
  <c r="A147" i="8"/>
  <c r="C146" i="8"/>
  <c r="C43" i="8"/>
  <c r="A44" i="8"/>
  <c r="C204" i="8"/>
  <c r="A205" i="8"/>
  <c r="C248" i="8"/>
  <c r="A249" i="8"/>
  <c r="C18" i="8"/>
  <c r="A19" i="8"/>
  <c r="C205" i="8"/>
  <c r="A206" i="8"/>
  <c r="C44" i="8"/>
  <c r="A45" i="8"/>
  <c r="C147" i="8"/>
  <c r="A148" i="8"/>
  <c r="C19" i="8"/>
  <c r="A20" i="8"/>
  <c r="C387" i="8"/>
  <c r="A388" i="8"/>
  <c r="C249" i="8"/>
  <c r="A250" i="8"/>
  <c r="C148" i="8"/>
  <c r="A149" i="8"/>
  <c r="C45" i="8"/>
  <c r="A46" i="8"/>
  <c r="A207" i="8"/>
  <c r="C206" i="8"/>
  <c r="C250" i="8"/>
  <c r="A251" i="8"/>
  <c r="C388" i="8"/>
  <c r="A389" i="8"/>
  <c r="C20" i="8"/>
  <c r="A21" i="8"/>
  <c r="C207" i="8"/>
  <c r="A208" i="8"/>
  <c r="A47" i="8"/>
  <c r="C46" i="8"/>
  <c r="C149" i="8"/>
  <c r="A150" i="8"/>
  <c r="C21" i="8"/>
  <c r="A22" i="8"/>
  <c r="C389" i="8"/>
  <c r="A390" i="8"/>
  <c r="C251" i="8"/>
  <c r="A252" i="8"/>
  <c r="C150" i="8"/>
  <c r="A151" i="8"/>
  <c r="C47" i="8"/>
  <c r="A48" i="8"/>
  <c r="C208" i="8"/>
  <c r="A209" i="8"/>
  <c r="A253" i="8"/>
  <c r="C252" i="8"/>
  <c r="C390" i="8"/>
  <c r="A391" i="8"/>
  <c r="C22" i="8"/>
  <c r="A23" i="8"/>
  <c r="C48" i="8"/>
  <c r="A49" i="8"/>
  <c r="C151" i="8"/>
  <c r="A152" i="8"/>
  <c r="C209" i="8"/>
  <c r="A210" i="8"/>
  <c r="C23" i="8"/>
  <c r="A24" i="8"/>
  <c r="C391" i="8"/>
  <c r="A392" i="8"/>
  <c r="A254" i="8"/>
  <c r="C253" i="8"/>
  <c r="C210" i="8"/>
  <c r="A211" i="8"/>
  <c r="C152" i="8"/>
  <c r="A153" i="8"/>
  <c r="C49" i="8"/>
  <c r="A50" i="8"/>
  <c r="C254" i="8"/>
  <c r="A255" i="8"/>
  <c r="C392" i="8"/>
  <c r="A393" i="8"/>
  <c r="A25" i="8"/>
  <c r="C24" i="8"/>
  <c r="C50" i="8"/>
  <c r="A51" i="8"/>
  <c r="C153" i="8"/>
  <c r="A154" i="8"/>
  <c r="C211" i="8"/>
  <c r="A212" i="8"/>
  <c r="C393" i="8"/>
  <c r="A394" i="8"/>
  <c r="C255" i="8"/>
  <c r="A256" i="8"/>
  <c r="A26" i="8"/>
  <c r="C25" i="8"/>
  <c r="A155" i="8"/>
  <c r="C154" i="8"/>
  <c r="C212" i="8"/>
  <c r="A213" i="8"/>
  <c r="C51" i="8"/>
  <c r="A52" i="8"/>
  <c r="C256" i="8"/>
  <c r="A257" i="8"/>
  <c r="C26" i="8"/>
  <c r="A27" i="8"/>
  <c r="C394" i="8"/>
  <c r="A395" i="8"/>
  <c r="C213" i="8"/>
  <c r="A214" i="8"/>
  <c r="C52" i="8"/>
  <c r="A53" i="8"/>
  <c r="C155" i="8"/>
  <c r="A156" i="8"/>
  <c r="C27" i="8"/>
  <c r="A28" i="8"/>
  <c r="A258" i="8"/>
  <c r="C257" i="8"/>
  <c r="C395" i="8"/>
  <c r="A396" i="8"/>
  <c r="C156" i="8"/>
  <c r="A157" i="8"/>
  <c r="C214" i="8"/>
  <c r="A215" i="8"/>
  <c r="C53" i="8"/>
  <c r="A54" i="8"/>
  <c r="A29" i="8"/>
  <c r="C29" i="8"/>
  <c r="C28" i="8"/>
  <c r="A397" i="8"/>
  <c r="C396" i="8"/>
  <c r="C258" i="8"/>
  <c r="A259" i="8"/>
  <c r="C215" i="8"/>
  <c r="A216" i="8"/>
  <c r="C157" i="8"/>
  <c r="A158" i="8"/>
  <c r="C54" i="8"/>
  <c r="A55" i="8"/>
  <c r="A260" i="8"/>
  <c r="C259" i="8"/>
  <c r="C397" i="8"/>
  <c r="A398" i="8"/>
  <c r="A56" i="8"/>
  <c r="C55" i="8"/>
  <c r="C158" i="8"/>
  <c r="A159" i="8"/>
  <c r="C216" i="8"/>
  <c r="A217" i="8"/>
  <c r="C398" i="8"/>
  <c r="A399" i="8"/>
  <c r="A261" i="8"/>
  <c r="C260" i="8"/>
  <c r="C217" i="8"/>
  <c r="A218" i="8"/>
  <c r="C159" i="8"/>
  <c r="A160" i="8"/>
  <c r="C56" i="8"/>
  <c r="A57" i="8"/>
  <c r="C399" i="8"/>
  <c r="A400" i="8"/>
  <c r="C261" i="8"/>
  <c r="A262" i="8"/>
  <c r="C57" i="8"/>
  <c r="A58" i="8"/>
  <c r="C160" i="8"/>
  <c r="A161" i="8"/>
  <c r="C218" i="8"/>
  <c r="A219" i="8"/>
  <c r="A263" i="8"/>
  <c r="C262" i="8"/>
  <c r="C400" i="8"/>
  <c r="A401" i="8"/>
  <c r="C219" i="8"/>
  <c r="A220" i="8"/>
  <c r="C161" i="8"/>
  <c r="A162" i="8"/>
  <c r="C58" i="8"/>
  <c r="A59" i="8"/>
  <c r="A402" i="8"/>
  <c r="C401" i="8"/>
  <c r="C263" i="8"/>
  <c r="A264" i="8"/>
  <c r="C59" i="8"/>
  <c r="A60" i="8"/>
  <c r="A163" i="8"/>
  <c r="C162" i="8"/>
  <c r="C220" i="8"/>
  <c r="A221" i="8"/>
  <c r="C264" i="8"/>
  <c r="A265" i="8"/>
  <c r="C402" i="8"/>
  <c r="A403" i="8"/>
  <c r="C221" i="8"/>
  <c r="A222" i="8"/>
  <c r="C163" i="8"/>
  <c r="A164" i="8"/>
  <c r="C60" i="8"/>
  <c r="A61" i="8"/>
  <c r="C403" i="8"/>
  <c r="A404" i="8"/>
  <c r="C265" i="8"/>
  <c r="A266" i="8"/>
  <c r="C164" i="8"/>
  <c r="A165" i="8"/>
  <c r="C61" i="8"/>
  <c r="A62" i="8"/>
  <c r="C222" i="8"/>
  <c r="A223" i="8"/>
  <c r="C266" i="8"/>
  <c r="A267" i="8"/>
  <c r="C404" i="8"/>
  <c r="A405" i="8"/>
  <c r="C223" i="8"/>
  <c r="A224" i="8"/>
  <c r="C62" i="8"/>
  <c r="A63" i="8"/>
  <c r="A166" i="8"/>
  <c r="C165" i="8"/>
  <c r="C405" i="8"/>
  <c r="A406" i="8"/>
  <c r="C267" i="8"/>
  <c r="A268" i="8"/>
  <c r="C166" i="8"/>
  <c r="A167" i="8"/>
  <c r="C63" i="8"/>
  <c r="A64" i="8"/>
  <c r="C224" i="8"/>
  <c r="A225" i="8"/>
  <c r="A269" i="8"/>
  <c r="C268" i="8"/>
  <c r="C406" i="8"/>
  <c r="A407" i="8"/>
  <c r="A226" i="8"/>
  <c r="C225" i="8"/>
  <c r="C64" i="8"/>
  <c r="A65" i="8"/>
  <c r="C167" i="8"/>
  <c r="A168" i="8"/>
  <c r="C407" i="8"/>
  <c r="A408" i="8"/>
  <c r="C269" i="8"/>
  <c r="A270" i="8"/>
  <c r="C168" i="8"/>
  <c r="A169" i="8"/>
  <c r="A66" i="8"/>
  <c r="C65" i="8"/>
  <c r="C226" i="8"/>
  <c r="A227" i="8"/>
  <c r="C270" i="8"/>
  <c r="A271" i="8"/>
  <c r="C408" i="8"/>
  <c r="A409" i="8"/>
  <c r="C227" i="8"/>
  <c r="A228" i="8"/>
  <c r="C169" i="8"/>
  <c r="A170" i="8"/>
  <c r="C66" i="8"/>
  <c r="A67" i="8"/>
  <c r="C409" i="8"/>
  <c r="C271" i="8"/>
  <c r="A272" i="8"/>
  <c r="C67" i="8"/>
  <c r="A68" i="8"/>
  <c r="A171" i="8"/>
  <c r="C170" i="8"/>
  <c r="C228" i="8"/>
  <c r="A229" i="8"/>
  <c r="A273" i="8"/>
  <c r="C272" i="8"/>
  <c r="C229" i="8"/>
  <c r="A230" i="8"/>
  <c r="C171" i="8"/>
  <c r="A172" i="8"/>
  <c r="C68" i="8"/>
  <c r="A69" i="8"/>
  <c r="C273" i="8"/>
  <c r="A274" i="8"/>
  <c r="C69" i="8"/>
  <c r="A70" i="8"/>
  <c r="C172" i="8"/>
  <c r="A173" i="8"/>
  <c r="C230" i="8"/>
  <c r="A231" i="8"/>
  <c r="A275" i="8"/>
  <c r="C274" i="8"/>
  <c r="C173" i="8"/>
  <c r="A174" i="8"/>
  <c r="C70" i="8"/>
  <c r="A71" i="8"/>
  <c r="C231" i="8"/>
  <c r="A232" i="8"/>
  <c r="A414" i="8"/>
  <c r="C414" i="8" s="1"/>
  <c r="A276" i="8"/>
  <c r="C275" i="8"/>
  <c r="C232" i="8"/>
  <c r="A233" i="8"/>
  <c r="C233" i="8"/>
  <c r="C71" i="8"/>
  <c r="A72" i="8"/>
  <c r="C174" i="8"/>
  <c r="A175" i="8"/>
  <c r="A277" i="8"/>
  <c r="C276" i="8"/>
  <c r="C175" i="8"/>
  <c r="A176" i="8"/>
  <c r="C72" i="8"/>
  <c r="A73" i="8"/>
  <c r="C277" i="8"/>
  <c r="A278" i="8"/>
  <c r="C73" i="8"/>
  <c r="A74" i="8"/>
  <c r="C176" i="8"/>
  <c r="A177" i="8"/>
  <c r="C278" i="8"/>
  <c r="A279" i="8"/>
  <c r="C177" i="8"/>
  <c r="A178" i="8"/>
  <c r="C74" i="8"/>
  <c r="A75" i="8"/>
  <c r="A280" i="8"/>
  <c r="C279" i="8"/>
  <c r="C75" i="8"/>
  <c r="A76" i="8"/>
  <c r="A179" i="8"/>
  <c r="C178" i="8"/>
  <c r="C280" i="8"/>
  <c r="A281" i="8"/>
  <c r="C179" i="8"/>
  <c r="A180" i="8"/>
  <c r="A77" i="8"/>
  <c r="C76" i="8"/>
  <c r="A282" i="8"/>
  <c r="C281" i="8"/>
  <c r="C77" i="8"/>
  <c r="A78" i="8"/>
  <c r="C180" i="8"/>
  <c r="A181" i="8"/>
  <c r="C181" i="8"/>
  <c r="C282" i="8"/>
  <c r="A283" i="8"/>
  <c r="C78" i="8"/>
  <c r="A79" i="8"/>
  <c r="A284" i="8"/>
  <c r="C284" i="8"/>
  <c r="C283" i="8"/>
  <c r="C79" i="8"/>
  <c r="A80" i="8"/>
  <c r="C80" i="8"/>
  <c r="A81" i="8"/>
  <c r="C81" i="8"/>
  <c r="A82" i="8"/>
  <c r="C82" i="8"/>
  <c r="A83" i="8"/>
  <c r="C83" i="8"/>
  <c r="A84" i="8"/>
  <c r="C84" i="8"/>
  <c r="A85" i="8"/>
  <c r="C85" i="8"/>
  <c r="A86" i="8"/>
  <c r="C86" i="8"/>
  <c r="A87" i="8"/>
  <c r="C87" i="8"/>
  <c r="A88" i="8"/>
  <c r="C88" i="8"/>
  <c r="A89" i="8"/>
  <c r="C89" i="8"/>
  <c r="A90" i="8"/>
  <c r="C90" i="8"/>
  <c r="A91" i="8"/>
  <c r="C91" i="8"/>
  <c r="A92" i="8"/>
  <c r="C92" i="8"/>
  <c r="A93" i="8"/>
  <c r="C93" i="8"/>
  <c r="A94" i="8"/>
  <c r="C94" i="8"/>
  <c r="A95" i="8"/>
  <c r="A96" i="8"/>
  <c r="C95" i="8"/>
  <c r="C96" i="8"/>
  <c r="A97" i="8"/>
  <c r="C97" i="8"/>
  <c r="A98" i="8"/>
  <c r="C98" i="8"/>
  <c r="A99" i="8"/>
  <c r="C99" i="8"/>
  <c r="A100" i="8"/>
  <c r="C100" i="8"/>
  <c r="A101" i="8"/>
  <c r="C101" i="8"/>
  <c r="A102" i="8"/>
  <c r="C102" i="8"/>
  <c r="A103" i="8"/>
  <c r="C103" i="8"/>
  <c r="A104" i="8"/>
  <c r="C104" i="8"/>
  <c r="A105" i="8"/>
  <c r="C105" i="8"/>
  <c r="A106" i="8"/>
  <c r="C106" i="8"/>
  <c r="A107" i="8"/>
  <c r="C107" i="8"/>
  <c r="A108" i="8"/>
  <c r="C108" i="8"/>
  <c r="A109" i="8"/>
  <c r="C109" i="8"/>
  <c r="A110" i="8"/>
  <c r="C110" i="8"/>
  <c r="A111" i="8"/>
  <c r="C111" i="8"/>
  <c r="A112" i="8"/>
  <c r="C112" i="8"/>
  <c r="A113" i="8"/>
  <c r="C113" i="8"/>
  <c r="A114" i="8"/>
  <c r="C114" i="8"/>
  <c r="A115" i="8"/>
  <c r="C115" i="8"/>
  <c r="A116" i="8"/>
  <c r="C116" i="8"/>
  <c r="A117" i="8"/>
  <c r="C117" i="8"/>
  <c r="A118" i="8"/>
  <c r="C118" i="8"/>
  <c r="A119" i="8"/>
  <c r="C119" i="8"/>
  <c r="A120" i="8"/>
  <c r="C120" i="8"/>
  <c r="A121" i="8"/>
  <c r="C121" i="8"/>
  <c r="A122" i="8"/>
  <c r="C122" i="8"/>
  <c r="A123" i="8"/>
  <c r="C123" i="8"/>
  <c r="A124" i="8"/>
  <c r="C124" i="8"/>
  <c r="A125" i="8"/>
  <c r="A126" i="8"/>
  <c r="C125" i="8"/>
  <c r="C126" i="8"/>
  <c r="A127" i="8"/>
  <c r="C127" i="8"/>
  <c r="A128" i="8"/>
  <c r="C128" i="8"/>
  <c r="A129" i="8"/>
  <c r="C129" i="8"/>
  <c r="A130" i="8"/>
  <c r="C130" i="8"/>
  <c r="A131" i="8"/>
  <c r="C131" i="8"/>
  <c r="G3" i="8"/>
  <c r="BS5" i="5" l="1"/>
  <c r="AD117" i="2"/>
  <c r="AD161" i="2" s="1"/>
  <c r="AC117" i="2"/>
  <c r="AC161" i="2" s="1"/>
  <c r="BP85" i="5"/>
  <c r="A415" i="8"/>
  <c r="BR108" i="5"/>
  <c r="BU108" i="5"/>
  <c r="BV7" i="5"/>
  <c r="BW7" i="5" s="1"/>
  <c r="BP118" i="5"/>
  <c r="BP124" i="5"/>
  <c r="BS22" i="5"/>
  <c r="AB108" i="2"/>
  <c r="AB152" i="2" s="1"/>
  <c r="BQ74" i="5"/>
  <c r="BT90" i="5"/>
  <c r="BQ102" i="5"/>
  <c r="BP109" i="5"/>
  <c r="BS97" i="5"/>
  <c r="A3" i="9"/>
  <c r="C3" i="9" s="1"/>
  <c r="A15" i="9"/>
  <c r="C15" i="9" s="1"/>
  <c r="A27" i="9"/>
  <c r="C27" i="9" s="1"/>
  <c r="A39" i="9"/>
  <c r="C39" i="9" s="1"/>
  <c r="A51" i="9"/>
  <c r="C51" i="9" s="1"/>
  <c r="A63" i="9"/>
  <c r="C63" i="9" s="1"/>
  <c r="A75" i="9"/>
  <c r="C75" i="9" s="1"/>
  <c r="A87" i="9"/>
  <c r="C87" i="9" s="1"/>
  <c r="A99" i="9"/>
  <c r="C99" i="9" s="1"/>
  <c r="A111" i="9"/>
  <c r="C111" i="9" s="1"/>
  <c r="A123" i="9"/>
  <c r="C123" i="9" s="1"/>
  <c r="A4" i="9"/>
  <c r="C4" i="9" s="1"/>
  <c r="A16" i="9"/>
  <c r="C16" i="9" s="1"/>
  <c r="A28" i="9"/>
  <c r="C28" i="9" s="1"/>
  <c r="A40" i="9"/>
  <c r="C40" i="9" s="1"/>
  <c r="A52" i="9"/>
  <c r="C52" i="9" s="1"/>
  <c r="A64" i="9"/>
  <c r="C64" i="9" s="1"/>
  <c r="A76" i="9"/>
  <c r="C76" i="9" s="1"/>
  <c r="A88" i="9"/>
  <c r="C88" i="9" s="1"/>
  <c r="A100" i="9"/>
  <c r="C100" i="9" s="1"/>
  <c r="A112" i="9"/>
  <c r="C112" i="9" s="1"/>
  <c r="C2" i="9"/>
  <c r="A124" i="9"/>
  <c r="C124" i="9" s="1"/>
  <c r="A5" i="9"/>
  <c r="C5" i="9" s="1"/>
  <c r="A17" i="9"/>
  <c r="C17" i="9" s="1"/>
  <c r="A29" i="9"/>
  <c r="C29" i="9" s="1"/>
  <c r="A41" i="9"/>
  <c r="C41" i="9" s="1"/>
  <c r="A53" i="9"/>
  <c r="C53" i="9" s="1"/>
  <c r="A65" i="9"/>
  <c r="C65" i="9" s="1"/>
  <c r="A77" i="9"/>
  <c r="C77" i="9" s="1"/>
  <c r="A89" i="9"/>
  <c r="C89" i="9" s="1"/>
  <c r="A101" i="9"/>
  <c r="C101" i="9" s="1"/>
  <c r="A113" i="9"/>
  <c r="C113" i="9" s="1"/>
  <c r="A6" i="9"/>
  <c r="C6" i="9" s="1"/>
  <c r="A18" i="9"/>
  <c r="C18" i="9" s="1"/>
  <c r="A30" i="9"/>
  <c r="C30" i="9" s="1"/>
  <c r="A42" i="9"/>
  <c r="C42" i="9" s="1"/>
  <c r="A54" i="9"/>
  <c r="C54" i="9" s="1"/>
  <c r="A66" i="9"/>
  <c r="C66" i="9" s="1"/>
  <c r="A78" i="9"/>
  <c r="C78" i="9" s="1"/>
  <c r="A90" i="9"/>
  <c r="C90" i="9" s="1"/>
  <c r="A102" i="9"/>
  <c r="C102" i="9" s="1"/>
  <c r="A114" i="9"/>
  <c r="C114" i="9" s="1"/>
  <c r="A7" i="9"/>
  <c r="C7" i="9" s="1"/>
  <c r="A19" i="9"/>
  <c r="C19" i="9" s="1"/>
  <c r="A31" i="9"/>
  <c r="C31" i="9" s="1"/>
  <c r="A43" i="9"/>
  <c r="C43" i="9" s="1"/>
  <c r="A55" i="9"/>
  <c r="C55" i="9" s="1"/>
  <c r="A67" i="9"/>
  <c r="C67" i="9" s="1"/>
  <c r="A79" i="9"/>
  <c r="C79" i="9" s="1"/>
  <c r="A91" i="9"/>
  <c r="C91" i="9" s="1"/>
  <c r="A103" i="9"/>
  <c r="C103" i="9" s="1"/>
  <c r="A115" i="9"/>
  <c r="C115" i="9" s="1"/>
  <c r="A8" i="9"/>
  <c r="C8" i="9" s="1"/>
  <c r="A20" i="9"/>
  <c r="C20" i="9" s="1"/>
  <c r="A32" i="9"/>
  <c r="C32" i="9" s="1"/>
  <c r="A44" i="9"/>
  <c r="C44" i="9" s="1"/>
  <c r="A56" i="9"/>
  <c r="C56" i="9" s="1"/>
  <c r="A68" i="9"/>
  <c r="C68" i="9" s="1"/>
  <c r="A80" i="9"/>
  <c r="C80" i="9" s="1"/>
  <c r="A92" i="9"/>
  <c r="C92" i="9" s="1"/>
  <c r="A104" i="9"/>
  <c r="C104" i="9" s="1"/>
  <c r="A116" i="9"/>
  <c r="C116" i="9" s="1"/>
  <c r="A9" i="9"/>
  <c r="C9" i="9" s="1"/>
  <c r="A21" i="9"/>
  <c r="C21" i="9" s="1"/>
  <c r="A33" i="9"/>
  <c r="C33" i="9" s="1"/>
  <c r="A45" i="9"/>
  <c r="C45" i="9" s="1"/>
  <c r="A57" i="9"/>
  <c r="C57" i="9" s="1"/>
  <c r="A69" i="9"/>
  <c r="C69" i="9" s="1"/>
  <c r="A81" i="9"/>
  <c r="C81" i="9" s="1"/>
  <c r="A93" i="9"/>
  <c r="C93" i="9" s="1"/>
  <c r="A105" i="9"/>
  <c r="C105" i="9" s="1"/>
  <c r="A117" i="9"/>
  <c r="C117" i="9" s="1"/>
  <c r="A10" i="9"/>
  <c r="C10" i="9" s="1"/>
  <c r="A22" i="9"/>
  <c r="C22" i="9" s="1"/>
  <c r="A34" i="9"/>
  <c r="C34" i="9" s="1"/>
  <c r="A46" i="9"/>
  <c r="C46" i="9" s="1"/>
  <c r="A58" i="9"/>
  <c r="C58" i="9" s="1"/>
  <c r="A70" i="9"/>
  <c r="C70" i="9" s="1"/>
  <c r="A82" i="9"/>
  <c r="C82" i="9" s="1"/>
  <c r="A94" i="9"/>
  <c r="C94" i="9" s="1"/>
  <c r="A106" i="9"/>
  <c r="C106" i="9" s="1"/>
  <c r="A118" i="9"/>
  <c r="C118" i="9" s="1"/>
  <c r="A11" i="9"/>
  <c r="C11" i="9" s="1"/>
  <c r="A23" i="9"/>
  <c r="C23" i="9" s="1"/>
  <c r="A35" i="9"/>
  <c r="C35" i="9" s="1"/>
  <c r="A47" i="9"/>
  <c r="C47" i="9" s="1"/>
  <c r="A59" i="9"/>
  <c r="C59" i="9" s="1"/>
  <c r="A71" i="9"/>
  <c r="C71" i="9" s="1"/>
  <c r="A83" i="9"/>
  <c r="C83" i="9" s="1"/>
  <c r="A95" i="9"/>
  <c r="C95" i="9" s="1"/>
  <c r="A107" i="9"/>
  <c r="C107" i="9" s="1"/>
  <c r="A119" i="9"/>
  <c r="C119" i="9" s="1"/>
  <c r="A12" i="9"/>
  <c r="C12" i="9" s="1"/>
  <c r="A24" i="9"/>
  <c r="C24" i="9" s="1"/>
  <c r="A36" i="9"/>
  <c r="C36" i="9" s="1"/>
  <c r="A48" i="9"/>
  <c r="C48" i="9" s="1"/>
  <c r="A60" i="9"/>
  <c r="C60" i="9" s="1"/>
  <c r="A72" i="9"/>
  <c r="C72" i="9" s="1"/>
  <c r="A84" i="9"/>
  <c r="C84" i="9" s="1"/>
  <c r="A96" i="9"/>
  <c r="C96" i="9" s="1"/>
  <c r="A108" i="9"/>
  <c r="C108" i="9" s="1"/>
  <c r="A120" i="9"/>
  <c r="C120" i="9" s="1"/>
  <c r="A13" i="9"/>
  <c r="C13" i="9" s="1"/>
  <c r="A25" i="9"/>
  <c r="C25" i="9" s="1"/>
  <c r="A37" i="9"/>
  <c r="C37" i="9" s="1"/>
  <c r="A49" i="9"/>
  <c r="C49" i="9" s="1"/>
  <c r="A61" i="9"/>
  <c r="C61" i="9" s="1"/>
  <c r="A73" i="9"/>
  <c r="C73" i="9" s="1"/>
  <c r="A85" i="9"/>
  <c r="C85" i="9" s="1"/>
  <c r="A97" i="9"/>
  <c r="C97" i="9" s="1"/>
  <c r="A109" i="9"/>
  <c r="C109" i="9" s="1"/>
  <c r="A121" i="9"/>
  <c r="C121" i="9" s="1"/>
  <c r="BA3" i="2"/>
  <c r="BA4" i="2" s="1"/>
  <c r="BA5" i="2" s="1"/>
  <c r="BA6" i="2" s="1"/>
  <c r="BA7" i="2" s="1"/>
  <c r="BA8" i="2" s="1"/>
  <c r="BA9" i="2" s="1"/>
  <c r="BA10" i="2" s="1"/>
  <c r="BA11" i="2" s="1"/>
  <c r="BA12" i="2" s="1"/>
  <c r="BA13" i="2" s="1"/>
  <c r="BA14" i="2" s="1"/>
  <c r="B2" i="9"/>
  <c r="A14" i="9"/>
  <c r="C14" i="9" s="1"/>
  <c r="A26" i="9"/>
  <c r="C26" i="9" s="1"/>
  <c r="A38" i="9"/>
  <c r="C38" i="9" s="1"/>
  <c r="A50" i="9"/>
  <c r="C50" i="9" s="1"/>
  <c r="A62" i="9"/>
  <c r="C62" i="9" s="1"/>
  <c r="A74" i="9"/>
  <c r="C74" i="9" s="1"/>
  <c r="A86" i="9"/>
  <c r="C86" i="9" s="1"/>
  <c r="A98" i="9"/>
  <c r="C98" i="9" s="1"/>
  <c r="A110" i="9"/>
  <c r="C110" i="9" s="1"/>
  <c r="A122" i="9"/>
  <c r="C122" i="9" s="1"/>
  <c r="BR45" i="5"/>
  <c r="BU53" i="5"/>
  <c r="BP53" i="5"/>
  <c r="BP122" i="5"/>
  <c r="BQ53" i="5"/>
  <c r="BP29" i="5"/>
  <c r="BS105" i="5"/>
  <c r="BS53" i="5"/>
  <c r="BR93" i="5"/>
  <c r="BS104" i="5"/>
  <c r="BT113" i="5"/>
  <c r="BT121" i="5"/>
  <c r="BT125" i="5"/>
  <c r="BT127" i="5"/>
  <c r="BS102" i="5"/>
  <c r="BS110" i="5"/>
  <c r="BP34" i="5"/>
  <c r="BT32" i="5"/>
  <c r="AV14" i="2"/>
  <c r="AE14" i="2"/>
  <c r="AE117" i="2" s="1"/>
  <c r="AE161" i="2" s="1"/>
  <c r="E117" i="2"/>
  <c r="E161" i="2" s="1"/>
  <c r="AB14" i="2"/>
  <c r="AB117" i="2" s="1"/>
  <c r="AB161" i="2" s="1"/>
  <c r="AM14" i="2"/>
  <c r="AM117" i="2" s="1"/>
  <c r="AM161" i="2" s="1"/>
  <c r="BV8" i="5"/>
  <c r="BX8" i="5" s="1"/>
  <c r="BV16" i="5"/>
  <c r="BX16" i="5" s="1"/>
  <c r="BS116" i="5"/>
  <c r="BS114" i="5"/>
  <c r="BT116" i="5"/>
  <c r="BQ10" i="5"/>
  <c r="BT28" i="5"/>
  <c r="BQ44" i="5"/>
  <c r="BT60" i="5"/>
  <c r="BT72" i="5"/>
  <c r="BT96" i="5"/>
  <c r="BP15" i="5"/>
  <c r="BR32" i="5"/>
  <c r="BS87" i="5"/>
  <c r="BU96" i="5"/>
  <c r="BS103" i="5"/>
  <c r="BP111" i="5"/>
  <c r="BU112" i="5"/>
  <c r="BR79" i="5"/>
  <c r="BR69" i="5"/>
  <c r="BU77" i="5"/>
  <c r="BR103" i="5"/>
  <c r="BR113" i="5"/>
  <c r="BR117" i="5"/>
  <c r="BU121" i="5"/>
  <c r="BU127" i="5"/>
  <c r="AY3" i="2"/>
  <c r="AT3" i="2" s="1"/>
  <c r="BQ67" i="5"/>
  <c r="BQ91" i="5"/>
  <c r="BT97" i="5"/>
  <c r="BT99" i="5"/>
  <c r="BQ123" i="5"/>
  <c r="BR99" i="5"/>
  <c r="BU115" i="5"/>
  <c r="BS118" i="5"/>
  <c r="BP78" i="5"/>
  <c r="BS94" i="5"/>
  <c r="BP98" i="5"/>
  <c r="BS120" i="5"/>
  <c r="BT18" i="5"/>
  <c r="BT30" i="5"/>
  <c r="BT94" i="5"/>
  <c r="BQ114" i="5"/>
  <c r="BQ126" i="5"/>
  <c r="BS38" i="5"/>
  <c r="BP100" i="5"/>
  <c r="BU110" i="5"/>
  <c r="BU118" i="5"/>
  <c r="BR120" i="5"/>
  <c r="BQ90" i="5"/>
  <c r="BQ124" i="5"/>
  <c r="BR68" i="5"/>
  <c r="BR127" i="5"/>
  <c r="BS7" i="5"/>
  <c r="BS95" i="5"/>
  <c r="BU105" i="5"/>
  <c r="BS57" i="5"/>
  <c r="BS109" i="5"/>
  <c r="BS117" i="5"/>
  <c r="BT114" i="5"/>
  <c r="BU99" i="5"/>
  <c r="BU69" i="5"/>
  <c r="BS70" i="5"/>
  <c r="BQ75" i="5"/>
  <c r="BT76" i="5"/>
  <c r="BQ83" i="5"/>
  <c r="BT91" i="5"/>
  <c r="BQ107" i="5"/>
  <c r="BU109" i="5"/>
  <c r="BS126" i="5"/>
  <c r="BP105" i="5"/>
  <c r="BP121" i="5"/>
  <c r="BU79" i="5"/>
  <c r="BU9" i="5"/>
  <c r="BR33" i="5"/>
  <c r="BU49" i="5"/>
  <c r="BU65" i="5"/>
  <c r="BR73" i="5"/>
  <c r="BQ99" i="5"/>
  <c r="BS59" i="5"/>
  <c r="BR74" i="5"/>
  <c r="BP43" i="5"/>
  <c r="BT101" i="5"/>
  <c r="BR106" i="5"/>
  <c r="BU122" i="5"/>
  <c r="BT54" i="5"/>
  <c r="BS68" i="5"/>
  <c r="BU75" i="5"/>
  <c r="BQ86" i="5"/>
  <c r="BS101" i="5"/>
  <c r="BP41" i="5"/>
  <c r="BQ80" i="5"/>
  <c r="BQ97" i="5"/>
  <c r="BU117" i="5"/>
  <c r="BU42" i="5"/>
  <c r="BR89" i="5"/>
  <c r="BU73" i="5"/>
  <c r="BS78" i="5"/>
  <c r="BS107" i="5"/>
  <c r="BR114" i="5"/>
  <c r="BT115" i="5"/>
  <c r="BQ116" i="5"/>
  <c r="BP116" i="5"/>
  <c r="BR98" i="5"/>
  <c r="BT39" i="5"/>
  <c r="BP40" i="5"/>
  <c r="BU52" i="5"/>
  <c r="BT53" i="5"/>
  <c r="BQ55" i="5"/>
  <c r="BP72" i="5"/>
  <c r="BS80" i="5"/>
  <c r="BR5" i="5"/>
  <c r="BQ40" i="5"/>
  <c r="BS48" i="5"/>
  <c r="BP88" i="5"/>
  <c r="BS88" i="5"/>
  <c r="BT93" i="5"/>
  <c r="BU103" i="5"/>
  <c r="BV14" i="5"/>
  <c r="BX14" i="5" s="1"/>
  <c r="BV6" i="5"/>
  <c r="BV9" i="5"/>
  <c r="BV5" i="5"/>
  <c r="AU3" i="2" s="1"/>
  <c r="AU4" i="2" s="1"/>
  <c r="AU5" i="2" s="1"/>
  <c r="AU6" i="2" s="1"/>
  <c r="AU7" i="2" s="1"/>
  <c r="AU8" i="2" s="1"/>
  <c r="AU9" i="2" s="1"/>
  <c r="AU10" i="2" s="1"/>
  <c r="AU11" i="2" s="1"/>
  <c r="AU12" i="2" s="1"/>
  <c r="AU13" i="2" s="1"/>
  <c r="AC110" i="2"/>
  <c r="AC154" i="2" s="1"/>
  <c r="AC116" i="2"/>
  <c r="AC160" i="2" s="1"/>
  <c r="AC112" i="2"/>
  <c r="AC156" i="2" s="1"/>
  <c r="AD116" i="2"/>
  <c r="AD160" i="2" s="1"/>
  <c r="AC107" i="2"/>
  <c r="AC151" i="2" s="1"/>
  <c r="BP38" i="5"/>
  <c r="BT126" i="5"/>
  <c r="BT66" i="5"/>
  <c r="BT103" i="5"/>
  <c r="BQ111" i="5"/>
  <c r="BT119" i="5"/>
  <c r="BS122" i="5"/>
  <c r="BT122" i="5"/>
  <c r="BS15" i="5"/>
  <c r="BU7" i="5"/>
  <c r="BQ24" i="5"/>
  <c r="BS27" i="5"/>
  <c r="BR42" i="5"/>
  <c r="BR50" i="5"/>
  <c r="BT51" i="5"/>
  <c r="BR58" i="5"/>
  <c r="BR72" i="5"/>
  <c r="BS83" i="5"/>
  <c r="BT88" i="5"/>
  <c r="BU98" i="5"/>
  <c r="BT112" i="5"/>
  <c r="BU114" i="5"/>
  <c r="BP115" i="5"/>
  <c r="BT120" i="5"/>
  <c r="BQ27" i="5"/>
  <c r="BU35" i="5"/>
  <c r="BQ41" i="5"/>
  <c r="BU51" i="5"/>
  <c r="BP57" i="5"/>
  <c r="BU64" i="5"/>
  <c r="BT65" i="5"/>
  <c r="BS73" i="5"/>
  <c r="BS121" i="5"/>
  <c r="BT17" i="5"/>
  <c r="BP20" i="5"/>
  <c r="BR25" i="5"/>
  <c r="BQ36" i="5"/>
  <c r="BU41" i="5"/>
  <c r="BS42" i="5"/>
  <c r="BT49" i="5"/>
  <c r="BU67" i="5"/>
  <c r="BP68" i="5"/>
  <c r="BR75" i="5"/>
  <c r="BU81" i="5"/>
  <c r="BP84" i="5"/>
  <c r="BQ89" i="5"/>
  <c r="BS61" i="5"/>
  <c r="BT84" i="5"/>
  <c r="BU124" i="5"/>
  <c r="BQ77" i="5"/>
  <c r="BP95" i="5"/>
  <c r="BR112" i="5"/>
  <c r="BU101" i="5"/>
  <c r="BP55" i="5"/>
  <c r="BT23" i="5"/>
  <c r="BQ28" i="5"/>
  <c r="BU30" i="5"/>
  <c r="BR46" i="5"/>
  <c r="BT68" i="5"/>
  <c r="BU70" i="5"/>
  <c r="BR78" i="5"/>
  <c r="BU78" i="5"/>
  <c r="BU86" i="5"/>
  <c r="BR118" i="5"/>
  <c r="BP119" i="5"/>
  <c r="BT124" i="5"/>
  <c r="BS125" i="5"/>
  <c r="BQ121" i="5"/>
  <c r="BP7" i="5"/>
  <c r="BQ71" i="5"/>
  <c r="BR39" i="5"/>
  <c r="BR95" i="5"/>
  <c r="BP102" i="5"/>
  <c r="BP104" i="5"/>
  <c r="BR111" i="5"/>
  <c r="BR119" i="5"/>
  <c r="BS25" i="5"/>
  <c r="BT80" i="5"/>
  <c r="AE113" i="2"/>
  <c r="AE157" i="2" s="1"/>
  <c r="J106" i="2"/>
  <c r="J150" i="2" s="1"/>
  <c r="AC108" i="2"/>
  <c r="AC152" i="2" s="1"/>
  <c r="AK112" i="2"/>
  <c r="AK156" i="2" s="1"/>
  <c r="AK114" i="2"/>
  <c r="AK158" i="2" s="1"/>
  <c r="AC114" i="2"/>
  <c r="AC158" i="2" s="1"/>
  <c r="H111" i="2"/>
  <c r="H155" i="2" s="1"/>
  <c r="BP28" i="5"/>
  <c r="BQ100" i="5"/>
  <c r="BT27" i="5"/>
  <c r="BT100" i="5"/>
  <c r="BQ120" i="5"/>
  <c r="BT36" i="5"/>
  <c r="BR11" i="5"/>
  <c r="BS20" i="5"/>
  <c r="BU27" i="5"/>
  <c r="BS36" i="5"/>
  <c r="BT38" i="5"/>
  <c r="BR43" i="5"/>
  <c r="BR83" i="5"/>
  <c r="BU72" i="5"/>
  <c r="BT69" i="5"/>
  <c r="BT85" i="5"/>
  <c r="BR51" i="5"/>
  <c r="BU37" i="5"/>
  <c r="BQ6" i="5"/>
  <c r="BQ85" i="5"/>
  <c r="BP8" i="5"/>
  <c r="BQ31" i="5"/>
  <c r="BP39" i="5"/>
  <c r="BU46" i="5"/>
  <c r="BU54" i="5"/>
  <c r="BS55" i="5"/>
  <c r="BQ79" i="5"/>
  <c r="BR67" i="5"/>
  <c r="BR81" i="5"/>
  <c r="BU89" i="5"/>
  <c r="BP27" i="5"/>
  <c r="BR28" i="5"/>
  <c r="BR52" i="5"/>
  <c r="BS12" i="5"/>
  <c r="BT43" i="5"/>
  <c r="BR14" i="5"/>
  <c r="BR110" i="5"/>
  <c r="BS62" i="5"/>
  <c r="BS77" i="5"/>
  <c r="BS85" i="5"/>
  <c r="BT89" i="5"/>
  <c r="BQ22" i="5"/>
  <c r="BT37" i="5"/>
  <c r="BQ45" i="5"/>
  <c r="BU61" i="5"/>
  <c r="BQ96" i="5"/>
  <c r="BP42" i="5"/>
  <c r="BQ5" i="5"/>
  <c r="BU8" i="5"/>
  <c r="BS9" i="5"/>
  <c r="BT14" i="5"/>
  <c r="BR48" i="5"/>
  <c r="BR64" i="5"/>
  <c r="BP66" i="5"/>
  <c r="BS111" i="5"/>
  <c r="BP110" i="5"/>
  <c r="BU83" i="5"/>
  <c r="BP107" i="5"/>
  <c r="BS16" i="5"/>
  <c r="BU31" i="5"/>
  <c r="BR47" i="5"/>
  <c r="BP50" i="5"/>
  <c r="BS56" i="5"/>
  <c r="BT71" i="5"/>
  <c r="BT87" i="5"/>
  <c r="BT95" i="5"/>
  <c r="BP51" i="5"/>
  <c r="BP75" i="5"/>
  <c r="BS99" i="5"/>
  <c r="BR101" i="5"/>
  <c r="BT117" i="5"/>
  <c r="BR13" i="5"/>
  <c r="BR77" i="5"/>
  <c r="BR85" i="5"/>
  <c r="BS51" i="5"/>
  <c r="BS43" i="5"/>
  <c r="BQ35" i="5"/>
  <c r="BU39" i="5"/>
  <c r="BU63" i="5"/>
  <c r="BR66" i="5"/>
  <c r="BQ106" i="5"/>
  <c r="BR122" i="5"/>
  <c r="BS81" i="5"/>
  <c r="BS92" i="5"/>
  <c r="BQ108" i="5"/>
  <c r="BU92" i="5"/>
  <c r="BP123" i="5"/>
  <c r="BT123" i="5"/>
  <c r="BT110" i="5"/>
  <c r="BU126" i="5"/>
  <c r="BU95" i="5"/>
  <c r="BQ125" i="5"/>
  <c r="BQ112" i="5"/>
  <c r="BU120" i="5"/>
  <c r="BV18" i="5"/>
  <c r="BW18" i="5" s="1"/>
  <c r="AD108" i="2"/>
  <c r="AD152" i="2" s="1"/>
  <c r="O106" i="2"/>
  <c r="O150" i="2" s="1"/>
  <c r="AE109" i="2"/>
  <c r="AE153" i="2" s="1"/>
  <c r="AK107" i="2"/>
  <c r="AK151" i="2" s="1"/>
  <c r="AF113" i="2"/>
  <c r="AF157" i="2" s="1"/>
  <c r="AF114" i="2"/>
  <c r="AF158" i="2" s="1"/>
  <c r="BV11" i="5"/>
  <c r="BV10" i="5"/>
  <c r="BV15" i="5"/>
  <c r="BV13" i="5"/>
  <c r="BV12" i="5"/>
  <c r="BV17" i="5"/>
  <c r="BT31" i="5"/>
  <c r="BP25" i="5"/>
  <c r="BT22" i="5"/>
  <c r="BU28" i="5"/>
  <c r="BS28" i="5"/>
  <c r="BR29" i="5"/>
  <c r="BU29" i="5"/>
  <c r="BU33" i="5"/>
  <c r="BR37" i="5"/>
  <c r="BQ61" i="5"/>
  <c r="BQ63" i="5"/>
  <c r="BP67" i="5"/>
  <c r="BS67" i="5"/>
  <c r="BS71" i="5"/>
  <c r="BS79" i="5"/>
  <c r="BQ101" i="5"/>
  <c r="BP103" i="5"/>
  <c r="BP113" i="5"/>
  <c r="BP117" i="5"/>
  <c r="BP77" i="5"/>
  <c r="BQ69" i="5"/>
  <c r="BT5" i="5"/>
  <c r="BR16" i="5"/>
  <c r="BS18" i="5"/>
  <c r="BR20" i="5"/>
  <c r="BU24" i="5"/>
  <c r="BU32" i="5"/>
  <c r="BU45" i="5"/>
  <c r="BR55" i="5"/>
  <c r="BR59" i="5"/>
  <c r="BS60" i="5"/>
  <c r="BT75" i="5"/>
  <c r="BT77" i="5"/>
  <c r="BQ95" i="5"/>
  <c r="BT107" i="5"/>
  <c r="BT111" i="5"/>
  <c r="BQ113" i="5"/>
  <c r="BS8" i="5"/>
  <c r="BP73" i="5"/>
  <c r="BS6" i="5"/>
  <c r="BP10" i="5"/>
  <c r="BS10" i="5"/>
  <c r="BQ14" i="5"/>
  <c r="BU26" i="5"/>
  <c r="BQ30" i="5"/>
  <c r="BU34" i="5"/>
  <c r="BS44" i="5"/>
  <c r="BT48" i="5"/>
  <c r="BS50" i="5"/>
  <c r="BS52" i="5"/>
  <c r="BS58" i="5"/>
  <c r="BR71" i="5"/>
  <c r="BU82" i="5"/>
  <c r="BU87" i="5"/>
  <c r="BU97" i="5"/>
  <c r="BR105" i="5"/>
  <c r="BR107" i="5"/>
  <c r="BU107" i="5"/>
  <c r="BU113" i="5"/>
  <c r="BR115" i="5"/>
  <c r="BU125" i="5"/>
  <c r="BP61" i="5"/>
  <c r="BP5" i="5"/>
  <c r="BQ8" i="5"/>
  <c r="BT12" i="5"/>
  <c r="BU14" i="5"/>
  <c r="BT16" i="5"/>
  <c r="BU18" i="5"/>
  <c r="BT21" i="5"/>
  <c r="BT24" i="5"/>
  <c r="BS40" i="5"/>
  <c r="BT44" i="5"/>
  <c r="BQ46" i="5"/>
  <c r="BT50" i="5"/>
  <c r="BQ60" i="5"/>
  <c r="BP70" i="5"/>
  <c r="BS82" i="5"/>
  <c r="BP94" i="5"/>
  <c r="BT104" i="5"/>
  <c r="BS106" i="5"/>
  <c r="BS108" i="5"/>
  <c r="BP114" i="5"/>
  <c r="BR6" i="5"/>
  <c r="BP11" i="5"/>
  <c r="BR54" i="5"/>
  <c r="BR60" i="5"/>
  <c r="BT64" i="5"/>
  <c r="BQ68" i="5"/>
  <c r="BT70" i="5"/>
  <c r="BR84" i="5"/>
  <c r="BR96" i="5"/>
  <c r="BQ98" i="5"/>
  <c r="BR100" i="5"/>
  <c r="BQ11" i="5"/>
  <c r="BS17" i="5"/>
  <c r="BP21" i="5"/>
  <c r="BP23" i="5"/>
  <c r="BQ25" i="5"/>
  <c r="BT40" i="5"/>
  <c r="BP46" i="5"/>
  <c r="BT56" i="5"/>
  <c r="BU68" i="5"/>
  <c r="BS84" i="5"/>
  <c r="BR94" i="5"/>
  <c r="BR104" i="5"/>
  <c r="BQ13" i="5"/>
  <c r="BT15" i="5"/>
  <c r="BQ17" i="5"/>
  <c r="BQ42" i="5"/>
  <c r="BQ52" i="5"/>
  <c r="BR62" i="5"/>
  <c r="BT74" i="5"/>
  <c r="BP90" i="5"/>
  <c r="BR92" i="5"/>
  <c r="BQ84" i="5"/>
  <c r="BP127" i="5"/>
  <c r="BP31" i="5"/>
  <c r="BS37" i="5"/>
  <c r="BS47" i="5"/>
  <c r="BR22" i="5"/>
  <c r="BP59" i="5"/>
  <c r="BS93" i="5"/>
  <c r="BQ26" i="5"/>
  <c r="BQ81" i="5"/>
  <c r="BU100" i="5"/>
  <c r="BQ54" i="5"/>
  <c r="BP60" i="5"/>
  <c r="BP125" i="5"/>
  <c r="BT25" i="5"/>
  <c r="BS23" i="5"/>
  <c r="BT52" i="5"/>
  <c r="BQ64" i="5"/>
  <c r="BU5" i="5"/>
  <c r="BS46" i="5"/>
  <c r="BR7" i="5"/>
  <c r="BT98" i="5"/>
  <c r="BQ9" i="5"/>
  <c r="BS19" i="5"/>
  <c r="BU25" i="5"/>
  <c r="BQ32" i="5"/>
  <c r="BS34" i="5"/>
  <c r="BT41" i="5"/>
  <c r="BQ56" i="5"/>
  <c r="BU58" i="5"/>
  <c r="BQ76" i="5"/>
  <c r="BP83" i="5"/>
  <c r="BU91" i="5"/>
  <c r="BR102" i="5"/>
  <c r="BU106" i="5"/>
  <c r="BP112" i="5"/>
  <c r="BT118" i="5"/>
  <c r="BR121" i="5"/>
  <c r="BQ127" i="5"/>
  <c r="BQ119" i="5"/>
  <c r="BR9" i="5"/>
  <c r="BR15" i="5"/>
  <c r="BU17" i="5"/>
  <c r="BT19" i="5"/>
  <c r="BU40" i="5"/>
  <c r="BR41" i="5"/>
  <c r="BQ43" i="5"/>
  <c r="BQ51" i="5"/>
  <c r="BR70" i="5"/>
  <c r="BU74" i="5"/>
  <c r="BU76" i="5"/>
  <c r="BP87" i="5"/>
  <c r="BQ93" i="5"/>
  <c r="BT109" i="5"/>
  <c r="BT42" i="5"/>
  <c r="BU20" i="5"/>
  <c r="BS113" i="5"/>
  <c r="BP79" i="5"/>
  <c r="BP36" i="5"/>
  <c r="BQ50" i="5"/>
  <c r="BU22" i="5"/>
  <c r="BT13" i="5"/>
  <c r="BR19" i="5"/>
  <c r="BT34" i="5"/>
  <c r="BQ47" i="5"/>
  <c r="BT55" i="5"/>
  <c r="BP65" i="5"/>
  <c r="BU66" i="5"/>
  <c r="BQ70" i="5"/>
  <c r="BS72" i="5"/>
  <c r="BP74" i="5"/>
  <c r="BU80" i="5"/>
  <c r="BT86" i="5"/>
  <c r="BQ87" i="5"/>
  <c r="BU93" i="5"/>
  <c r="BQ103" i="5"/>
  <c r="BS124" i="5"/>
  <c r="BP106" i="5"/>
  <c r="BP30" i="5"/>
  <c r="BS123" i="5"/>
  <c r="BQ117" i="5"/>
  <c r="BU85" i="5"/>
  <c r="BR35" i="5"/>
  <c r="BT10" i="5"/>
  <c r="BQ12" i="5"/>
  <c r="BU13" i="5"/>
  <c r="BU19" i="5"/>
  <c r="BU21" i="5"/>
  <c r="BR27" i="5"/>
  <c r="BR34" i="5"/>
  <c r="BP48" i="5"/>
  <c r="BT61" i="5"/>
  <c r="BP76" i="5"/>
  <c r="BP80" i="5"/>
  <c r="BP82" i="5"/>
  <c r="BS90" i="5"/>
  <c r="BP92" i="5"/>
  <c r="BP97" i="5"/>
  <c r="BP101" i="5"/>
  <c r="BR109" i="5"/>
  <c r="BS115" i="5"/>
  <c r="BP120" i="5"/>
  <c r="BR8" i="5"/>
  <c r="BU10" i="5"/>
  <c r="BR23" i="5"/>
  <c r="BS29" i="5"/>
  <c r="BR31" i="5"/>
  <c r="BS33" i="5"/>
  <c r="BS35" i="5"/>
  <c r="BR36" i="5"/>
  <c r="BQ38" i="5"/>
  <c r="BU57" i="5"/>
  <c r="BP69" i="5"/>
  <c r="BR126" i="5"/>
  <c r="BU94" i="5"/>
  <c r="BR124" i="5"/>
  <c r="BR12" i="5"/>
  <c r="BS31" i="5"/>
  <c r="BU55" i="5"/>
  <c r="BQ59" i="5"/>
  <c r="BR63" i="5"/>
  <c r="BR65" i="5"/>
  <c r="BT78" i="5"/>
  <c r="BR86" i="5"/>
  <c r="BQ88" i="5"/>
  <c r="BS96" i="5"/>
  <c r="BQ105" i="5"/>
  <c r="BR116" i="5"/>
  <c r="BT79" i="5"/>
  <c r="BP18" i="5"/>
  <c r="BT6" i="5"/>
  <c r="BP12" i="5"/>
  <c r="BS14" i="5"/>
  <c r="BQ16" i="5"/>
  <c r="BT20" i="5"/>
  <c r="BP22" i="5"/>
  <c r="BP26" i="5"/>
  <c r="BQ29" i="5"/>
  <c r="BT35" i="5"/>
  <c r="BP37" i="5"/>
  <c r="BR38" i="5"/>
  <c r="BP44" i="5"/>
  <c r="BU44" i="5"/>
  <c r="BR53" i="5"/>
  <c r="BR57" i="5"/>
  <c r="BQ57" i="5"/>
  <c r="BP63" i="5"/>
  <c r="BQ82" i="5"/>
  <c r="BS86" i="5"/>
  <c r="BU88" i="5"/>
  <c r="BR90" i="5"/>
  <c r="BQ94" i="5"/>
  <c r="BS98" i="5"/>
  <c r="BS119" i="5"/>
  <c r="BU71" i="5"/>
  <c r="BR24" i="5"/>
  <c r="BU43" i="5"/>
  <c r="BT63" i="5"/>
  <c r="BS21" i="5"/>
  <c r="BP6" i="5"/>
  <c r="BT11" i="5"/>
  <c r="BS13" i="5"/>
  <c r="BP16" i="5"/>
  <c r="BQ18" i="5"/>
  <c r="BP24" i="5"/>
  <c r="BQ33" i="5"/>
  <c r="BQ39" i="5"/>
  <c r="BQ48" i="5"/>
  <c r="BU56" i="5"/>
  <c r="BR61" i="5"/>
  <c r="BT67" i="5"/>
  <c r="BP71" i="5"/>
  <c r="BP81" i="5"/>
  <c r="BQ92" i="5"/>
  <c r="BS100" i="5"/>
  <c r="BT106" i="5"/>
  <c r="BT108" i="5"/>
  <c r="BQ110" i="5"/>
  <c r="BU111" i="5"/>
  <c r="BU119" i="5"/>
  <c r="BR26" i="5"/>
  <c r="BP32" i="5"/>
  <c r="BT58" i="5"/>
  <c r="BT62" i="5"/>
  <c r="BP9" i="5"/>
  <c r="BU50" i="5"/>
  <c r="BP108" i="5"/>
  <c r="BS11" i="5"/>
  <c r="BT45" i="5"/>
  <c r="BQ7" i="5"/>
  <c r="BR30" i="5"/>
  <c r="BS39" i="5"/>
  <c r="BS41" i="5"/>
  <c r="BP45" i="5"/>
  <c r="BS49" i="5"/>
  <c r="BS54" i="5"/>
  <c r="BP58" i="5"/>
  <c r="BU60" i="5"/>
  <c r="BP62" i="5"/>
  <c r="BP64" i="5"/>
  <c r="BS66" i="5"/>
  <c r="BQ73" i="5"/>
  <c r="BT83" i="5"/>
  <c r="BS89" i="5"/>
  <c r="BS91" i="5"/>
  <c r="BT102" i="5"/>
  <c r="BQ115" i="5"/>
  <c r="BR123" i="5"/>
  <c r="BR125" i="5"/>
  <c r="P117" i="2"/>
  <c r="P161" i="2" s="1"/>
  <c r="L117" i="2"/>
  <c r="L161" i="2" s="1"/>
  <c r="O117" i="2"/>
  <c r="O161" i="2" s="1"/>
  <c r="J117" i="2"/>
  <c r="J161" i="2" s="1"/>
  <c r="M116" i="2"/>
  <c r="M160" i="2" s="1"/>
  <c r="O114" i="2"/>
  <c r="O158" i="2" s="1"/>
  <c r="M111" i="2"/>
  <c r="M155" i="2" s="1"/>
  <c r="O116" i="2"/>
  <c r="O160" i="2" s="1"/>
  <c r="N111" i="2"/>
  <c r="N155" i="2" s="1"/>
  <c r="M112" i="2"/>
  <c r="M156" i="2" s="1"/>
  <c r="O110" i="2"/>
  <c r="O154" i="2" s="1"/>
  <c r="N113" i="2"/>
  <c r="N157" i="2" s="1"/>
  <c r="O112" i="2"/>
  <c r="O156" i="2" s="1"/>
  <c r="M108" i="2"/>
  <c r="M152" i="2" s="1"/>
  <c r="M115" i="2"/>
  <c r="M159" i="2" s="1"/>
  <c r="O108" i="2"/>
  <c r="O152" i="2" s="1"/>
  <c r="N115" i="2"/>
  <c r="N159" i="2" s="1"/>
  <c r="M106" i="2"/>
  <c r="M150" i="2" s="1"/>
  <c r="A3" i="2"/>
  <c r="AE108" i="2"/>
  <c r="AE152" i="2" s="1"/>
  <c r="H115" i="2"/>
  <c r="H159" i="2" s="1"/>
  <c r="AF115" i="2"/>
  <c r="AF159" i="2" s="1"/>
  <c r="AF109" i="2"/>
  <c r="AF153" i="2" s="1"/>
  <c r="AG109" i="2"/>
  <c r="AG153" i="2" s="1"/>
  <c r="N109" i="2"/>
  <c r="N153" i="2" s="1"/>
  <c r="J109" i="2"/>
  <c r="J153" i="2" s="1"/>
  <c r="AF110" i="2"/>
  <c r="AF154" i="2" s="1"/>
  <c r="AL109" i="2"/>
  <c r="AL153" i="2" s="1"/>
  <c r="AG110" i="2"/>
  <c r="AG154" i="2" s="1"/>
  <c r="AB12" i="2"/>
  <c r="AM115" i="2"/>
  <c r="AM159" i="2" s="1"/>
  <c r="AH115" i="2"/>
  <c r="AH159" i="2" s="1"/>
  <c r="G115" i="2"/>
  <c r="G159" i="2" s="1"/>
  <c r="AM111" i="2"/>
  <c r="AM155" i="2" s="1"/>
  <c r="AH111" i="2"/>
  <c r="AH155" i="2" s="1"/>
  <c r="G111" i="2"/>
  <c r="G155" i="2" s="1"/>
  <c r="AB8" i="2"/>
  <c r="AM116" i="2"/>
  <c r="AM160" i="2" s="1"/>
  <c r="AH116" i="2"/>
  <c r="AH160" i="2" s="1"/>
  <c r="AB13" i="2"/>
  <c r="AB116" i="2" s="1"/>
  <c r="AB160" i="2" s="1"/>
  <c r="G116" i="2"/>
  <c r="G160" i="2" s="1"/>
  <c r="AM114" i="2"/>
  <c r="AM158" i="2" s="1"/>
  <c r="AB11" i="2"/>
  <c r="AH114" i="2"/>
  <c r="AH158" i="2" s="1"/>
  <c r="G114" i="2"/>
  <c r="G158" i="2" s="1"/>
  <c r="AH112" i="2"/>
  <c r="AH156" i="2" s="1"/>
  <c r="G112" i="2"/>
  <c r="G156" i="2" s="1"/>
  <c r="AB9" i="2"/>
  <c r="AM112" i="2"/>
  <c r="AM156" i="2" s="1"/>
  <c r="AB7" i="2"/>
  <c r="G110" i="2"/>
  <c r="G154" i="2" s="1"/>
  <c r="AM110" i="2"/>
  <c r="AM154" i="2" s="1"/>
  <c r="AH110" i="2"/>
  <c r="AH154" i="2" s="1"/>
  <c r="AC106" i="2"/>
  <c r="AC150" i="2" s="1"/>
  <c r="O111" i="2"/>
  <c r="O155" i="2" s="1"/>
  <c r="O115" i="2"/>
  <c r="O159" i="2" s="1"/>
  <c r="L110" i="2"/>
  <c r="L154" i="2" s="1"/>
  <c r="P111" i="2"/>
  <c r="P155" i="2" s="1"/>
  <c r="L114" i="2"/>
  <c r="L158" i="2" s="1"/>
  <c r="P115" i="2"/>
  <c r="P159" i="2" s="1"/>
  <c r="AG112" i="2"/>
  <c r="AG156" i="2" s="1"/>
  <c r="AG114" i="2"/>
  <c r="AG158" i="2" s="1"/>
  <c r="M110" i="2"/>
  <c r="M154" i="2" s="1"/>
  <c r="M114" i="2"/>
  <c r="M158" i="2" s="1"/>
  <c r="N110" i="2"/>
  <c r="N154" i="2" s="1"/>
  <c r="N114" i="2"/>
  <c r="N158" i="2" s="1"/>
  <c r="I110" i="2"/>
  <c r="I154" i="2" s="1"/>
  <c r="L109" i="2"/>
  <c r="L153" i="2" s="1"/>
  <c r="L113" i="2"/>
  <c r="L157" i="2" s="1"/>
  <c r="P114" i="2"/>
  <c r="P158" i="2" s="1"/>
  <c r="M109" i="2"/>
  <c r="M153" i="2" s="1"/>
  <c r="M113" i="2"/>
  <c r="M157" i="2" s="1"/>
  <c r="I114" i="2"/>
  <c r="I158" i="2" s="1"/>
  <c r="E113" i="2"/>
  <c r="E157" i="2" s="1"/>
  <c r="O109" i="2"/>
  <c r="O153" i="2" s="1"/>
  <c r="O113" i="2"/>
  <c r="O157" i="2" s="1"/>
  <c r="L106" i="2"/>
  <c r="L150" i="2" s="1"/>
  <c r="L112" i="2"/>
  <c r="L156" i="2" s="1"/>
  <c r="L116" i="2"/>
  <c r="L160" i="2" s="1"/>
  <c r="N106" i="2"/>
  <c r="N150" i="2" s="1"/>
  <c r="L108" i="2"/>
  <c r="L152" i="2" s="1"/>
  <c r="N112" i="2"/>
  <c r="N156" i="2" s="1"/>
  <c r="N116" i="2"/>
  <c r="N160" i="2" s="1"/>
  <c r="AZ5" i="2"/>
  <c r="BS63" i="5"/>
  <c r="BT92" i="5"/>
  <c r="BR49" i="5"/>
  <c r="BP56" i="5"/>
  <c r="BT73" i="5"/>
  <c r="BR44" i="5"/>
  <c r="BU11" i="5"/>
  <c r="BP54" i="5"/>
  <c r="BR80" i="5"/>
  <c r="BU16" i="5"/>
  <c r="BT33" i="5"/>
  <c r="BS45" i="5"/>
  <c r="BP99" i="5"/>
  <c r="BS76" i="5"/>
  <c r="BU15" i="5"/>
  <c r="BP17" i="5"/>
  <c r="BR56" i="5"/>
  <c r="BS127" i="5"/>
  <c r="BP19" i="5"/>
  <c r="BU102" i="5"/>
  <c r="BR82" i="5"/>
  <c r="BP14" i="5"/>
  <c r="BS65" i="5"/>
  <c r="BP89" i="5"/>
  <c r="BU47" i="5"/>
  <c r="BU84" i="5"/>
  <c r="BQ23" i="5"/>
  <c r="BR10" i="5"/>
  <c r="BR40" i="5"/>
  <c r="BS74" i="5"/>
  <c r="BP13" i="5"/>
  <c r="BP86" i="5"/>
  <c r="BU48" i="5"/>
  <c r="BS26" i="5"/>
  <c r="BQ49" i="5"/>
  <c r="BP52" i="5"/>
  <c r="BS75" i="5"/>
  <c r="BQ78" i="5"/>
  <c r="BR17" i="5"/>
  <c r="BP91" i="5"/>
  <c r="BP33" i="5"/>
  <c r="BQ37" i="5"/>
  <c r="BU104" i="5"/>
  <c r="BP93" i="5"/>
  <c r="BS112" i="5"/>
  <c r="BT26" i="5"/>
  <c r="BS30" i="5"/>
  <c r="BU38" i="5"/>
  <c r="BQ72" i="5"/>
  <c r="BQ66" i="5"/>
  <c r="BT29" i="5"/>
  <c r="BU62" i="5"/>
  <c r="BP35" i="5"/>
  <c r="BP49" i="5"/>
  <c r="BQ34" i="5"/>
  <c r="BR88" i="5"/>
  <c r="BR97" i="5"/>
  <c r="BS64" i="5"/>
  <c r="BT59" i="5"/>
  <c r="BQ19" i="5"/>
  <c r="BR87" i="5"/>
  <c r="BR76" i="5"/>
  <c r="BU12" i="5"/>
  <c r="BQ20" i="5"/>
  <c r="BU23" i="5"/>
  <c r="BQ58" i="5"/>
  <c r="BQ118" i="5"/>
  <c r="BQ15" i="5"/>
  <c r="BQ21" i="5"/>
  <c r="BR21" i="5"/>
  <c r="BU36" i="5"/>
  <c r="BQ104" i="5"/>
  <c r="BT105" i="5"/>
  <c r="BQ109" i="5"/>
  <c r="BS69" i="5"/>
  <c r="BT81" i="5"/>
  <c r="BS32" i="5"/>
  <c r="BT47" i="5"/>
  <c r="BQ65" i="5"/>
  <c r="BP96" i="5"/>
  <c r="BQ122" i="5"/>
  <c r="BU123" i="5"/>
  <c r="BU6" i="5"/>
  <c r="BT82" i="5"/>
  <c r="BR91" i="5"/>
  <c r="BT46" i="5"/>
  <c r="BU90" i="5"/>
  <c r="BS24" i="5"/>
  <c r="BT9" i="5"/>
  <c r="BU59" i="5"/>
  <c r="BP47" i="5"/>
  <c r="BT57" i="5"/>
  <c r="BT7" i="5"/>
  <c r="BT8" i="5"/>
  <c r="BR18" i="5"/>
  <c r="BQ62" i="5"/>
  <c r="BP126" i="5"/>
  <c r="BU116" i="5"/>
  <c r="A4" i="2" l="1"/>
  <c r="BX7" i="5"/>
  <c r="A416" i="8"/>
  <c r="C415" i="8"/>
  <c r="AU14" i="2"/>
  <c r="AY4" i="2"/>
  <c r="AT4" i="2" s="1"/>
  <c r="F29" i="9"/>
  <c r="G11" i="9"/>
  <c r="F73" i="9"/>
  <c r="G27" i="9"/>
  <c r="F89" i="9"/>
  <c r="F3" i="9"/>
  <c r="F91" i="9"/>
  <c r="G10" i="9"/>
  <c r="G116" i="9"/>
  <c r="G26" i="9"/>
  <c r="F6" i="9"/>
  <c r="F127" i="9"/>
  <c r="G122" i="9"/>
  <c r="F79" i="9"/>
  <c r="G82" i="9"/>
  <c r="F119" i="9"/>
  <c r="G101" i="9"/>
  <c r="G123" i="9"/>
  <c r="F96" i="9"/>
  <c r="F41" i="9"/>
  <c r="G110" i="9"/>
  <c r="G38" i="9"/>
  <c r="G13" i="9"/>
  <c r="G76" i="9"/>
  <c r="F88" i="9"/>
  <c r="F16" i="9"/>
  <c r="F81" i="9"/>
  <c r="G80" i="9"/>
  <c r="F95" i="9"/>
  <c r="F108" i="9"/>
  <c r="F55" i="9"/>
  <c r="G37" i="9"/>
  <c r="F71" i="9"/>
  <c r="G53" i="9"/>
  <c r="F67" i="9"/>
  <c r="G43" i="9"/>
  <c r="F22" i="9"/>
  <c r="F32" i="9"/>
  <c r="F56" i="9"/>
  <c r="G128" i="9"/>
  <c r="G44" i="9"/>
  <c r="F23" i="9"/>
  <c r="F99" i="9"/>
  <c r="F36" i="9"/>
  <c r="G12" i="9"/>
  <c r="F65" i="9"/>
  <c r="G79" i="9"/>
  <c r="F24" i="9"/>
  <c r="G95" i="9"/>
  <c r="F117" i="9"/>
  <c r="F4" i="9"/>
  <c r="G124" i="9"/>
  <c r="G24" i="9"/>
  <c r="F14" i="9"/>
  <c r="F25" i="9"/>
  <c r="F45" i="9"/>
  <c r="F87" i="9"/>
  <c r="G69" i="9"/>
  <c r="F114" i="9"/>
  <c r="G125" i="9"/>
  <c r="G73" i="9"/>
  <c r="F104" i="9"/>
  <c r="G102" i="9"/>
  <c r="G47" i="9"/>
  <c r="F106" i="9"/>
  <c r="F77" i="9"/>
  <c r="F33" i="9"/>
  <c r="F57" i="9"/>
  <c r="F8" i="9"/>
  <c r="G64" i="9"/>
  <c r="G87" i="9"/>
  <c r="G96" i="9"/>
  <c r="G62" i="9"/>
  <c r="G19" i="9"/>
  <c r="G61" i="9"/>
  <c r="G120" i="9"/>
  <c r="G77" i="9"/>
  <c r="G29" i="9"/>
  <c r="G83" i="9"/>
  <c r="G3" i="9"/>
  <c r="G88" i="9"/>
  <c r="G107" i="9"/>
  <c r="G46" i="9"/>
  <c r="G54" i="9"/>
  <c r="G48" i="9"/>
  <c r="G39" i="9"/>
  <c r="F123" i="9"/>
  <c r="F72" i="9"/>
  <c r="F98" i="9"/>
  <c r="G31" i="9"/>
  <c r="F49" i="9"/>
  <c r="G126" i="9"/>
  <c r="G71" i="9"/>
  <c r="G49" i="9"/>
  <c r="G23" i="9"/>
  <c r="G65" i="9"/>
  <c r="F75" i="9"/>
  <c r="F7" i="9"/>
  <c r="F105" i="9"/>
  <c r="G117" i="9"/>
  <c r="F121" i="9"/>
  <c r="F60" i="9"/>
  <c r="F80" i="9"/>
  <c r="G93" i="9"/>
  <c r="G70" i="9"/>
  <c r="F43" i="9"/>
  <c r="G118" i="9"/>
  <c r="G63" i="9"/>
  <c r="G7" i="9"/>
  <c r="F109" i="9"/>
  <c r="F84" i="9"/>
  <c r="F125" i="9"/>
  <c r="F62" i="9"/>
  <c r="F97" i="9"/>
  <c r="F42" i="9"/>
  <c r="F113" i="9"/>
  <c r="F58" i="9"/>
  <c r="G35" i="9"/>
  <c r="G55" i="9"/>
  <c r="G15" i="9"/>
  <c r="F68" i="9"/>
  <c r="F78" i="9"/>
  <c r="F27" i="9"/>
  <c r="F94" i="9"/>
  <c r="G67" i="9"/>
  <c r="F34" i="9"/>
  <c r="G111" i="9"/>
  <c r="F50" i="9"/>
  <c r="G127" i="9"/>
  <c r="G85" i="9"/>
  <c r="G5" i="9"/>
  <c r="F74" i="9"/>
  <c r="G21" i="9"/>
  <c r="F35" i="9"/>
  <c r="F76" i="9"/>
  <c r="G22" i="9"/>
  <c r="F107" i="9"/>
  <c r="G105" i="9"/>
  <c r="F46" i="9"/>
  <c r="F115" i="9"/>
  <c r="G33" i="9"/>
  <c r="F11" i="9"/>
  <c r="F21" i="9"/>
  <c r="G74" i="9"/>
  <c r="G100" i="9"/>
  <c r="F64" i="9"/>
  <c r="G103" i="9"/>
  <c r="G112" i="9"/>
  <c r="G119" i="9"/>
  <c r="F18" i="9"/>
  <c r="G57" i="9"/>
  <c r="F66" i="9"/>
  <c r="F17" i="9"/>
  <c r="F12" i="9"/>
  <c r="G104" i="9"/>
  <c r="F19" i="9"/>
  <c r="F83" i="9"/>
  <c r="F124" i="9"/>
  <c r="G25" i="9"/>
  <c r="G115" i="9"/>
  <c r="G16" i="9"/>
  <c r="G86" i="9"/>
  <c r="F52" i="9"/>
  <c r="F93" i="9"/>
  <c r="G58" i="9"/>
  <c r="G84" i="9"/>
  <c r="F118" i="9"/>
  <c r="G20" i="9"/>
  <c r="G6" i="9"/>
  <c r="G40" i="9"/>
  <c r="G81" i="9"/>
  <c r="G56" i="9"/>
  <c r="G97" i="9"/>
  <c r="F15" i="9"/>
  <c r="F9" i="9"/>
  <c r="F44" i="9"/>
  <c r="G59" i="9"/>
  <c r="G41" i="9"/>
  <c r="G98" i="9"/>
  <c r="F26" i="9"/>
  <c r="F61" i="9"/>
  <c r="F70" i="9"/>
  <c r="G52" i="9"/>
  <c r="G121" i="9"/>
  <c r="F5" i="9"/>
  <c r="F102" i="9"/>
  <c r="G4" i="9"/>
  <c r="F39" i="9"/>
  <c r="F82" i="9"/>
  <c r="F2" i="9"/>
  <c r="F100" i="9"/>
  <c r="G17" i="9"/>
  <c r="F116" i="9"/>
  <c r="G50" i="9"/>
  <c r="F122" i="9"/>
  <c r="G72" i="9"/>
  <c r="G113" i="9"/>
  <c r="F103" i="9"/>
  <c r="F101" i="9"/>
  <c r="G51" i="9"/>
  <c r="G89" i="9"/>
  <c r="F20" i="9"/>
  <c r="F13" i="9"/>
  <c r="F112" i="9"/>
  <c r="G94" i="9"/>
  <c r="G30" i="9"/>
  <c r="G42" i="9"/>
  <c r="G68" i="9"/>
  <c r="G92" i="9"/>
  <c r="F85" i="9"/>
  <c r="G108" i="9"/>
  <c r="F40" i="9"/>
  <c r="G78" i="9"/>
  <c r="F37" i="9"/>
  <c r="F110" i="9"/>
  <c r="F53" i="9"/>
  <c r="F126" i="9"/>
  <c r="F92" i="9"/>
  <c r="G8" i="9"/>
  <c r="G66" i="9"/>
  <c r="G109" i="9"/>
  <c r="F28" i="9"/>
  <c r="F111" i="9"/>
  <c r="G9" i="9"/>
  <c r="G99" i="9"/>
  <c r="G60" i="9"/>
  <c r="G91" i="9"/>
  <c r="G34" i="9"/>
  <c r="F86" i="9"/>
  <c r="F128" i="9"/>
  <c r="G28" i="9"/>
  <c r="F51" i="9"/>
  <c r="G45" i="9"/>
  <c r="F90" i="9"/>
  <c r="G14" i="9"/>
  <c r="G90" i="9"/>
  <c r="F47" i="9"/>
  <c r="G106" i="9"/>
  <c r="F63" i="9"/>
  <c r="G114" i="9"/>
  <c r="F69" i="9"/>
  <c r="G18" i="9"/>
  <c r="F59" i="9"/>
  <c r="G75" i="9"/>
  <c r="F48" i="9"/>
  <c r="F54" i="9"/>
  <c r="G36" i="9"/>
  <c r="F120" i="9"/>
  <c r="F38" i="9"/>
  <c r="F10" i="9"/>
  <c r="BW14" i="5"/>
  <c r="AB106" i="2"/>
  <c r="AB150" i="2" s="1"/>
  <c r="G32" i="9"/>
  <c r="BW16" i="5"/>
  <c r="F31" i="9"/>
  <c r="BW5" i="5"/>
  <c r="BX5" i="5"/>
  <c r="BW8" i="5"/>
  <c r="BX18" i="5"/>
  <c r="BW9" i="5"/>
  <c r="BX9" i="5"/>
  <c r="BW6" i="5"/>
  <c r="BX6" i="5"/>
  <c r="BX12" i="5"/>
  <c r="BW12" i="5"/>
  <c r="BX13" i="5"/>
  <c r="BW13" i="5"/>
  <c r="BX15" i="5"/>
  <c r="BW15" i="5"/>
  <c r="F30" i="9"/>
  <c r="BX10" i="5"/>
  <c r="BW10" i="5"/>
  <c r="BW11" i="5"/>
  <c r="BX11" i="5"/>
  <c r="BX17" i="5"/>
  <c r="BW17" i="5"/>
  <c r="A103" i="2"/>
  <c r="A147" i="2" s="1"/>
  <c r="E116" i="2"/>
  <c r="E160" i="2" s="1"/>
  <c r="AE116" i="2"/>
  <c r="AE160" i="2" s="1"/>
  <c r="AB114" i="2"/>
  <c r="AB158" i="2" s="1"/>
  <c r="AB111" i="2"/>
  <c r="AB155" i="2" s="1"/>
  <c r="E112" i="2"/>
  <c r="E156" i="2" s="1"/>
  <c r="AE112" i="2"/>
  <c r="AE156" i="2" s="1"/>
  <c r="AB112" i="2"/>
  <c r="AB156" i="2" s="1"/>
  <c r="AE110" i="2"/>
  <c r="AE154" i="2" s="1"/>
  <c r="E110" i="2"/>
  <c r="E154" i="2" s="1"/>
  <c r="AB10" i="2"/>
  <c r="G113" i="2"/>
  <c r="G157" i="2" s="1"/>
  <c r="AM113" i="2"/>
  <c r="AM157" i="2" s="1"/>
  <c r="AH113" i="2"/>
  <c r="AH157" i="2" s="1"/>
  <c r="AE114" i="2"/>
  <c r="AE158" i="2" s="1"/>
  <c r="E114" i="2"/>
  <c r="E158" i="2" s="1"/>
  <c r="AB110" i="2"/>
  <c r="AB154" i="2" s="1"/>
  <c r="AB115" i="2"/>
  <c r="AB159" i="2" s="1"/>
  <c r="AZ6" i="2"/>
  <c r="A104" i="2" l="1"/>
  <c r="A148" i="2" s="1"/>
  <c r="A5" i="2"/>
  <c r="A6" i="2" s="1"/>
  <c r="AY5" i="2"/>
  <c r="AT5" i="2" s="1"/>
  <c r="C416" i="8"/>
  <c r="A417" i="8"/>
  <c r="AB113" i="2"/>
  <c r="AB157" i="2" s="1"/>
  <c r="AZ7" i="2"/>
  <c r="A105" i="2" l="1"/>
  <c r="A149" i="2" s="1"/>
  <c r="AY6" i="2"/>
  <c r="AT6" i="2" s="1"/>
  <c r="C417" i="8"/>
  <c r="A418" i="8"/>
  <c r="A7" i="2"/>
  <c r="A8" i="2" s="1"/>
  <c r="A106" i="2"/>
  <c r="A150" i="2" s="1"/>
  <c r="AZ8" i="2"/>
  <c r="AY7" i="2" l="1"/>
  <c r="AT7" i="2" s="1"/>
  <c r="A419" i="8"/>
  <c r="C418" i="8"/>
  <c r="A107" i="2"/>
  <c r="A151" i="2" s="1"/>
  <c r="AZ9" i="2"/>
  <c r="A9" i="2"/>
  <c r="A108" i="2"/>
  <c r="A152" i="2" s="1"/>
  <c r="AY8" i="2" l="1"/>
  <c r="AT8" i="2" s="1"/>
  <c r="A420" i="8"/>
  <c r="C419" i="8"/>
  <c r="AZ10" i="2"/>
  <c r="A109" i="2"/>
  <c r="A153" i="2" s="1"/>
  <c r="A10" i="2"/>
  <c r="AY9" i="2" l="1"/>
  <c r="AT9" i="2" s="1"/>
  <c r="C420" i="8"/>
  <c r="A421" i="8"/>
  <c r="AZ11" i="2"/>
  <c r="A110" i="2"/>
  <c r="A154" i="2" s="1"/>
  <c r="A11" i="2"/>
  <c r="AY10" i="2" l="1"/>
  <c r="AT10" i="2" s="1"/>
  <c r="C421" i="8"/>
  <c r="A422" i="8"/>
  <c r="AZ12" i="2"/>
  <c r="A12" i="2"/>
  <c r="A111" i="2"/>
  <c r="A155" i="2" s="1"/>
  <c r="AY11" i="2" l="1"/>
  <c r="AT11" i="2" s="1"/>
  <c r="A423" i="8"/>
  <c r="C422" i="8"/>
  <c r="AZ13" i="2"/>
  <c r="AZ14" i="2" s="1"/>
  <c r="A13" i="2"/>
  <c r="A112" i="2"/>
  <c r="A156" i="2" s="1"/>
  <c r="AY12" i="2" l="1"/>
  <c r="AT12" i="2" s="1"/>
  <c r="C423" i="8"/>
  <c r="A424" i="8"/>
  <c r="A113" i="2"/>
  <c r="A157" i="2" s="1"/>
  <c r="A14" i="2"/>
  <c r="A114" i="2" l="1"/>
  <c r="A158" i="2" s="1"/>
  <c r="C1" i="15" a="1"/>
  <c r="AY13" i="2"/>
  <c r="AT13" i="2" s="1"/>
  <c r="C424" i="8"/>
  <c r="A425" i="8"/>
  <c r="D1" i="15" l="1"/>
  <c r="E1" i="15"/>
  <c r="F1" i="15"/>
  <c r="G1" i="15"/>
  <c r="H1" i="15"/>
  <c r="I1" i="15"/>
  <c r="J1" i="15"/>
  <c r="K1" i="15"/>
  <c r="L1" i="15"/>
  <c r="M1" i="15"/>
  <c r="N1" i="15"/>
  <c r="C1" i="15"/>
  <c r="AY14" i="2"/>
  <c r="AT14" i="2" s="1"/>
  <c r="C425" i="8"/>
  <c r="A426" i="8"/>
  <c r="AG107" i="2"/>
  <c r="AG151" i="2" s="1"/>
  <c r="O107" i="2"/>
  <c r="O151" i="2" s="1"/>
  <c r="AP107" i="2"/>
  <c r="AP151" i="2" s="1"/>
  <c r="B107" i="2"/>
  <c r="B151" i="2" s="1"/>
  <c r="P107" i="2"/>
  <c r="P151" i="2" s="1"/>
  <c r="C3" i="15" l="1"/>
  <c r="C4" i="15"/>
  <c r="C8" i="15"/>
  <c r="C12" i="15"/>
  <c r="C13" i="15"/>
  <c r="C16" i="15"/>
  <c r="C20" i="15"/>
  <c r="C24" i="15"/>
  <c r="C5" i="15"/>
  <c r="C10" i="15"/>
  <c r="C19" i="15"/>
  <c r="C21" i="15"/>
  <c r="C25" i="15"/>
  <c r="C18" i="15"/>
  <c r="C14" i="15"/>
  <c r="C23" i="15"/>
  <c r="C7" i="15"/>
  <c r="C27" i="15"/>
  <c r="C15" i="15"/>
  <c r="C9" i="15"/>
  <c r="C22" i="15"/>
  <c r="C11" i="15"/>
  <c r="C26" i="15"/>
  <c r="C28" i="15"/>
  <c r="C6" i="15"/>
  <c r="C17" i="15"/>
  <c r="N3" i="15"/>
  <c r="N11" i="15"/>
  <c r="N20" i="15"/>
  <c r="N22" i="15"/>
  <c r="N6" i="15"/>
  <c r="N28" i="15"/>
  <c r="N8" i="15"/>
  <c r="N26" i="15"/>
  <c r="N15" i="15"/>
  <c r="N17" i="15"/>
  <c r="N4" i="15"/>
  <c r="N10" i="15"/>
  <c r="N24" i="15"/>
  <c r="N13" i="15"/>
  <c r="N19" i="15"/>
  <c r="N14" i="15"/>
  <c r="N21" i="15"/>
  <c r="N12" i="15"/>
  <c r="N7" i="15"/>
  <c r="N5" i="15"/>
  <c r="N16" i="15"/>
  <c r="N23" i="15"/>
  <c r="N25" i="15"/>
  <c r="N27" i="15"/>
  <c r="N9" i="15"/>
  <c r="N18" i="15"/>
  <c r="M3" i="15"/>
  <c r="M6" i="15"/>
  <c r="M10" i="15"/>
  <c r="M14" i="15"/>
  <c r="M18" i="15"/>
  <c r="M22" i="15"/>
  <c r="M4" i="15"/>
  <c r="M8" i="15"/>
  <c r="M12" i="15"/>
  <c r="M20" i="15"/>
  <c r="M26" i="15"/>
  <c r="M15" i="15"/>
  <c r="M17" i="15"/>
  <c r="M28" i="15"/>
  <c r="M24" i="15"/>
  <c r="M13" i="15"/>
  <c r="M19" i="15"/>
  <c r="M21" i="15"/>
  <c r="M5" i="15"/>
  <c r="M16" i="15"/>
  <c r="M23" i="15"/>
  <c r="M25" i="15"/>
  <c r="M27" i="15"/>
  <c r="M7" i="15"/>
  <c r="M9" i="15"/>
  <c r="M11" i="15"/>
  <c r="L3" i="15"/>
  <c r="L6" i="15"/>
  <c r="L10" i="15"/>
  <c r="L14" i="15"/>
  <c r="L18" i="15"/>
  <c r="L22" i="15"/>
  <c r="L27" i="15"/>
  <c r="L28" i="15"/>
  <c r="L4" i="15"/>
  <c r="L8" i="15"/>
  <c r="L12" i="15"/>
  <c r="L13" i="15"/>
  <c r="L16" i="15"/>
  <c r="L20" i="15"/>
  <c r="L24" i="15"/>
  <c r="L26" i="15"/>
  <c r="L15" i="15"/>
  <c r="L17" i="15"/>
  <c r="L21" i="15"/>
  <c r="L23" i="15"/>
  <c r="L25" i="15"/>
  <c r="L5" i="15"/>
  <c r="L7" i="15"/>
  <c r="L9" i="15"/>
  <c r="L11" i="15"/>
  <c r="L19" i="15"/>
  <c r="K3" i="15"/>
  <c r="K6" i="15"/>
  <c r="K10" i="15"/>
  <c r="K14" i="15"/>
  <c r="K18" i="15"/>
  <c r="K22" i="15"/>
  <c r="K27" i="15"/>
  <c r="K28" i="15"/>
  <c r="K20" i="15"/>
  <c r="K26" i="15"/>
  <c r="K15" i="15"/>
  <c r="K24" i="15"/>
  <c r="K12" i="15"/>
  <c r="K19" i="15"/>
  <c r="K17" i="15"/>
  <c r="K4" i="15"/>
  <c r="K8" i="15"/>
  <c r="K23" i="15"/>
  <c r="K25" i="15"/>
  <c r="K9" i="15"/>
  <c r="K13" i="15"/>
  <c r="K7" i="15"/>
  <c r="K16" i="15"/>
  <c r="K21" i="15"/>
  <c r="K5" i="15"/>
  <c r="K11" i="15"/>
  <c r="J3" i="15"/>
  <c r="J26" i="15"/>
  <c r="J15" i="15"/>
  <c r="J22" i="15"/>
  <c r="J17" i="15"/>
  <c r="J24" i="15"/>
  <c r="J8" i="15"/>
  <c r="J10" i="15"/>
  <c r="J12" i="15"/>
  <c r="J28" i="15"/>
  <c r="J6" i="15"/>
  <c r="J19" i="15"/>
  <c r="J21" i="15"/>
  <c r="J4" i="15"/>
  <c r="J25" i="15"/>
  <c r="J11" i="15"/>
  <c r="J5" i="15"/>
  <c r="J14" i="15"/>
  <c r="J23" i="15"/>
  <c r="J27" i="15"/>
  <c r="J7" i="15"/>
  <c r="J9" i="15"/>
  <c r="J16" i="15"/>
  <c r="J20" i="15"/>
  <c r="J13" i="15"/>
  <c r="J18" i="15"/>
  <c r="I3" i="15"/>
  <c r="I5" i="15"/>
  <c r="I9" i="15"/>
  <c r="I17" i="15"/>
  <c r="I21" i="15"/>
  <c r="I7" i="15"/>
  <c r="I11" i="15"/>
  <c r="I26" i="15"/>
  <c r="I15" i="15"/>
  <c r="I22" i="15"/>
  <c r="I24" i="15"/>
  <c r="I28" i="15"/>
  <c r="I4" i="15"/>
  <c r="I6" i="15"/>
  <c r="I8" i="15"/>
  <c r="I10" i="15"/>
  <c r="I19" i="15"/>
  <c r="I12" i="15"/>
  <c r="I13" i="15"/>
  <c r="I14" i="15"/>
  <c r="I23" i="15"/>
  <c r="I25" i="15"/>
  <c r="I16" i="15"/>
  <c r="I27" i="15"/>
  <c r="I18" i="15"/>
  <c r="I20" i="15"/>
  <c r="H3" i="15"/>
  <c r="H9" i="15"/>
  <c r="H17" i="15"/>
  <c r="H21" i="15"/>
  <c r="H25" i="15"/>
  <c r="H5" i="15"/>
  <c r="H26" i="15"/>
  <c r="H7" i="15"/>
  <c r="H11" i="15"/>
  <c r="H15" i="15"/>
  <c r="H19" i="15"/>
  <c r="H23" i="15"/>
  <c r="H22" i="15"/>
  <c r="H24" i="15"/>
  <c r="H28" i="15"/>
  <c r="H4" i="15"/>
  <c r="H6" i="15"/>
  <c r="H8" i="15"/>
  <c r="H10" i="15"/>
  <c r="H12" i="15"/>
  <c r="H13" i="15"/>
  <c r="H14" i="15"/>
  <c r="H16" i="15"/>
  <c r="H18" i="15"/>
  <c r="H27" i="15"/>
  <c r="H20" i="15"/>
  <c r="G3" i="15"/>
  <c r="G5" i="15"/>
  <c r="G9" i="15"/>
  <c r="G17" i="15"/>
  <c r="G21" i="15"/>
  <c r="G25" i="15"/>
  <c r="G26" i="15"/>
  <c r="G15" i="15"/>
  <c r="G24" i="15"/>
  <c r="G28" i="15"/>
  <c r="G4" i="15"/>
  <c r="G6" i="15"/>
  <c r="G8" i="15"/>
  <c r="G10" i="15"/>
  <c r="G12" i="15"/>
  <c r="G13" i="15"/>
  <c r="G19" i="15"/>
  <c r="G14" i="15"/>
  <c r="G16" i="15"/>
  <c r="G27" i="15"/>
  <c r="G23" i="15"/>
  <c r="G7" i="15"/>
  <c r="G11" i="15"/>
  <c r="G20" i="15"/>
  <c r="G18" i="15"/>
  <c r="G22" i="15"/>
  <c r="F3" i="15"/>
  <c r="F4" i="15"/>
  <c r="F6" i="15"/>
  <c r="F8" i="15"/>
  <c r="F10" i="15"/>
  <c r="F12" i="15"/>
  <c r="F17" i="15"/>
  <c r="F13" i="15"/>
  <c r="F14" i="15"/>
  <c r="F21" i="15"/>
  <c r="F16" i="15"/>
  <c r="F19" i="15"/>
  <c r="F23" i="15"/>
  <c r="F27" i="15"/>
  <c r="F5" i="15"/>
  <c r="F7" i="15"/>
  <c r="F24" i="15"/>
  <c r="F28" i="15"/>
  <c r="F9" i="15"/>
  <c r="F11" i="15"/>
  <c r="F18" i="15"/>
  <c r="F26" i="15"/>
  <c r="F25" i="15"/>
  <c r="F20" i="15"/>
  <c r="F22" i="15"/>
  <c r="F15" i="15"/>
  <c r="E3" i="15"/>
  <c r="E4" i="15"/>
  <c r="E8" i="15"/>
  <c r="E13" i="15"/>
  <c r="E16" i="15"/>
  <c r="E20" i="15"/>
  <c r="E12" i="15"/>
  <c r="E24" i="15"/>
  <c r="E6" i="15"/>
  <c r="E10" i="15"/>
  <c r="E17" i="15"/>
  <c r="E19" i="15"/>
  <c r="E25" i="15"/>
  <c r="E5" i="15"/>
  <c r="E14" i="15"/>
  <c r="E21" i="15"/>
  <c r="E23" i="15"/>
  <c r="E9" i="15"/>
  <c r="E11" i="15"/>
  <c r="E18" i="15"/>
  <c r="E7" i="15"/>
  <c r="E22" i="15"/>
  <c r="E15" i="15"/>
  <c r="E26" i="15"/>
  <c r="E28" i="15"/>
  <c r="E27" i="15"/>
  <c r="D3" i="15"/>
  <c r="D4" i="15"/>
  <c r="D8" i="15"/>
  <c r="D12" i="15"/>
  <c r="D13" i="15"/>
  <c r="D16" i="15"/>
  <c r="D20" i="15"/>
  <c r="D24" i="15"/>
  <c r="D6" i="15"/>
  <c r="D10" i="15"/>
  <c r="D14" i="15"/>
  <c r="D18" i="15"/>
  <c r="D22" i="15"/>
  <c r="D27" i="15"/>
  <c r="D28" i="15"/>
  <c r="D17" i="15"/>
  <c r="D19" i="15"/>
  <c r="D23" i="15"/>
  <c r="D25" i="15"/>
  <c r="D7" i="15"/>
  <c r="D21" i="15"/>
  <c r="D5" i="15"/>
  <c r="D11" i="15"/>
  <c r="D15" i="15"/>
  <c r="D26" i="15"/>
  <c r="D9" i="15"/>
  <c r="C426" i="8"/>
  <c r="A427" i="8"/>
  <c r="N107" i="2"/>
  <c r="N151" i="2" s="1"/>
  <c r="I107" i="2"/>
  <c r="I151" i="2" s="1"/>
  <c r="J107" i="2"/>
  <c r="J151" i="2" s="1"/>
  <c r="M107" i="2"/>
  <c r="M151" i="2" s="1"/>
  <c r="L107" i="2"/>
  <c r="L151" i="2" s="1"/>
  <c r="C427" i="8" l="1"/>
  <c r="A428" i="8"/>
  <c r="C428" i="8" l="1"/>
  <c r="A429" i="8"/>
  <c r="C429" i="8" l="1"/>
  <c r="A430" i="8"/>
  <c r="A431" i="8" l="1"/>
  <c r="C430" i="8"/>
  <c r="A432" i="8" l="1"/>
  <c r="C431" i="8"/>
  <c r="A433" i="8" l="1"/>
  <c r="C432" i="8"/>
  <c r="A434" i="8" l="1"/>
  <c r="C433" i="8"/>
  <c r="A435" i="8" l="1"/>
  <c r="C434" i="8"/>
  <c r="C435" i="8" l="1"/>
  <c r="A436" i="8"/>
  <c r="C436" i="8" l="1"/>
  <c r="A437" i="8"/>
  <c r="A438" i="8" l="1"/>
  <c r="C437" i="8"/>
  <c r="A439" i="8" l="1"/>
  <c r="C439" i="8" s="1"/>
  <c r="C438" i="8"/>
  <c r="G378" i="8" l="1"/>
  <c r="F278" i="8"/>
  <c r="F280" i="8"/>
  <c r="F230" i="8"/>
  <c r="F357" i="8"/>
  <c r="F69" i="8"/>
  <c r="G195" i="8"/>
  <c r="G35" i="8"/>
  <c r="G286" i="8"/>
  <c r="F90" i="8"/>
  <c r="G337" i="8"/>
  <c r="G265" i="8"/>
  <c r="F208" i="8"/>
  <c r="F113" i="8"/>
  <c r="F64" i="8"/>
  <c r="F231" i="8"/>
  <c r="G283" i="8"/>
  <c r="F93" i="8"/>
  <c r="F195" i="8"/>
  <c r="F239" i="8"/>
  <c r="F65" i="8"/>
  <c r="G17" i="8"/>
  <c r="G114" i="8"/>
  <c r="F327" i="8"/>
  <c r="F218" i="8"/>
  <c r="G66" i="8"/>
  <c r="G349" i="8"/>
  <c r="F257" i="8"/>
  <c r="G184" i="8"/>
  <c r="F264" i="8"/>
  <c r="G31" i="8"/>
  <c r="F300" i="8"/>
  <c r="F49" i="8"/>
  <c r="F235" i="8"/>
  <c r="G370" i="8"/>
  <c r="F193" i="8"/>
  <c r="F291" i="8"/>
  <c r="G340" i="8"/>
  <c r="F219" i="8"/>
  <c r="G217" i="8"/>
  <c r="G328" i="8"/>
  <c r="F76" i="8"/>
  <c r="F354" i="8"/>
  <c r="G379" i="8"/>
  <c r="G116" i="8"/>
  <c r="G368" i="8"/>
  <c r="G266" i="8"/>
  <c r="G181" i="8"/>
  <c r="F61" i="8"/>
  <c r="F371" i="8"/>
  <c r="G137" i="8"/>
  <c r="F119" i="8"/>
  <c r="F43" i="8"/>
  <c r="G285" i="8"/>
  <c r="F125" i="8"/>
  <c r="G18" i="8"/>
  <c r="F99" i="8"/>
  <c r="G52" i="8"/>
  <c r="F252" i="8"/>
  <c r="F373" i="8"/>
  <c r="G73" i="8"/>
  <c r="G294" i="8"/>
  <c r="G193" i="8"/>
  <c r="F72" i="8"/>
  <c r="F318" i="8"/>
  <c r="G235" i="8"/>
  <c r="F288" i="8"/>
  <c r="F87" i="8"/>
  <c r="G161" i="8"/>
  <c r="G139" i="8"/>
  <c r="F284" i="8"/>
  <c r="F302" i="8"/>
  <c r="G277" i="8"/>
  <c r="F39" i="8"/>
  <c r="G155" i="8"/>
  <c r="F135" i="8"/>
  <c r="G220" i="8"/>
  <c r="G372" i="8"/>
  <c r="G365" i="8"/>
  <c r="F163" i="8"/>
  <c r="G375" i="8"/>
  <c r="G282" i="8"/>
  <c r="F315" i="8"/>
  <c r="F294" i="8"/>
  <c r="F314" i="8"/>
  <c r="F370" i="8"/>
  <c r="G331" i="8"/>
  <c r="G348" i="8"/>
  <c r="F379" i="8"/>
  <c r="F188" i="8"/>
  <c r="G347" i="8"/>
  <c r="F116" i="8"/>
  <c r="F13" i="8"/>
  <c r="G295" i="8"/>
  <c r="G90" i="8"/>
  <c r="F267" i="8"/>
  <c r="F263" i="8"/>
  <c r="G147" i="8"/>
  <c r="G247" i="8"/>
  <c r="G280" i="8"/>
  <c r="F353" i="8"/>
  <c r="F80" i="8"/>
  <c r="G185" i="8"/>
  <c r="G69" i="8"/>
  <c r="F9" i="8"/>
  <c r="F317" i="8"/>
  <c r="G188" i="8"/>
  <c r="F377" i="8"/>
  <c r="G308" i="8"/>
  <c r="F192" i="8"/>
  <c r="G302" i="8"/>
  <c r="F254" i="8"/>
  <c r="G21" i="8"/>
  <c r="F174" i="8"/>
  <c r="F303" i="8"/>
  <c r="G38" i="8"/>
  <c r="F51" i="8"/>
  <c r="G10" i="8"/>
  <c r="G225" i="8"/>
  <c r="F368" i="8"/>
  <c r="F145" i="8"/>
  <c r="F5" i="8"/>
  <c r="G81" i="8"/>
  <c r="G257" i="8"/>
  <c r="F187" i="8"/>
  <c r="F214" i="8"/>
  <c r="G209" i="8"/>
  <c r="G268" i="8"/>
  <c r="G5" i="8"/>
  <c r="G74" i="8"/>
  <c r="F253" i="8"/>
  <c r="F308" i="8"/>
  <c r="F138" i="8"/>
  <c r="F356" i="8"/>
  <c r="G44" i="8"/>
  <c r="F70" i="8"/>
  <c r="F382" i="8"/>
  <c r="G174" i="8"/>
  <c r="G361" i="8"/>
  <c r="G152" i="8"/>
  <c r="F341" i="8"/>
  <c r="G63" i="8"/>
  <c r="F265" i="8"/>
  <c r="G105" i="8"/>
  <c r="G109" i="8"/>
  <c r="G312" i="8"/>
  <c r="G262" i="8"/>
  <c r="F361" i="8"/>
  <c r="G333" i="8"/>
  <c r="F32" i="8"/>
  <c r="G239" i="8"/>
  <c r="F228" i="8"/>
  <c r="F212" i="8"/>
  <c r="F3" i="8"/>
  <c r="F167" i="8"/>
  <c r="F11" i="8"/>
  <c r="F62" i="8"/>
  <c r="F268" i="8"/>
  <c r="F287" i="8"/>
  <c r="F324" i="8"/>
  <c r="F57" i="8"/>
  <c r="G335" i="8"/>
  <c r="F149" i="8"/>
  <c r="F293" i="8"/>
  <c r="G45" i="8"/>
  <c r="F118" i="8"/>
  <c r="G187" i="8"/>
  <c r="G115" i="8"/>
  <c r="F23" i="8"/>
  <c r="F103" i="8"/>
  <c r="G6" i="8"/>
  <c r="F201" i="8"/>
  <c r="G212" i="8"/>
  <c r="G327" i="8"/>
  <c r="G132" i="8"/>
  <c r="G254" i="8"/>
  <c r="G7" i="8"/>
  <c r="F334" i="8"/>
  <c r="F4" i="8"/>
  <c r="G12" i="8"/>
  <c r="F164" i="8"/>
  <c r="G216" i="8"/>
  <c r="F44" i="8"/>
  <c r="G50" i="8"/>
  <c r="G332" i="8"/>
  <c r="G51" i="8"/>
  <c r="F183" i="8"/>
  <c r="F126" i="8"/>
  <c r="G107" i="8"/>
  <c r="F289" i="8"/>
  <c r="F305" i="8"/>
  <c r="F337" i="8"/>
  <c r="F271" i="8"/>
  <c r="G196" i="8"/>
  <c r="G199" i="8"/>
  <c r="F179" i="8"/>
  <c r="F140" i="8"/>
  <c r="F275" i="8"/>
  <c r="F178" i="8"/>
  <c r="G154" i="8"/>
  <c r="F147" i="8"/>
  <c r="G371" i="8"/>
  <c r="G236" i="8"/>
  <c r="G157" i="8"/>
  <c r="G231" i="8"/>
  <c r="G97" i="8"/>
  <c r="F276" i="8"/>
  <c r="F74" i="8"/>
  <c r="F374" i="8"/>
  <c r="F47" i="8"/>
  <c r="G288" i="8"/>
  <c r="F216" i="8"/>
  <c r="G14" i="8"/>
  <c r="G261" i="8"/>
  <c r="G289" i="8"/>
  <c r="F310" i="8"/>
  <c r="G299" i="8"/>
  <c r="G238" i="8"/>
  <c r="F285" i="8"/>
  <c r="G91" i="8"/>
  <c r="F364" i="8"/>
  <c r="G316" i="8"/>
  <c r="F210" i="8"/>
  <c r="F129" i="8"/>
  <c r="G346" i="8"/>
  <c r="G281" i="8"/>
  <c r="G78" i="8"/>
  <c r="G22" i="8"/>
  <c r="F206" i="8"/>
  <c r="G182" i="8"/>
  <c r="F54" i="8"/>
  <c r="G4" i="8"/>
  <c r="F328" i="8"/>
  <c r="F170" i="8"/>
  <c r="G276" i="8"/>
  <c r="F227" i="8"/>
  <c r="F108" i="8"/>
  <c r="F372" i="8"/>
  <c r="F102" i="8"/>
  <c r="G250" i="8"/>
  <c r="F232" i="8"/>
  <c r="G126" i="8"/>
  <c r="F143" i="8"/>
  <c r="G80" i="8"/>
  <c r="F6" i="8"/>
  <c r="F38" i="8"/>
  <c r="F92" i="8"/>
  <c r="G205" i="8"/>
  <c r="G382" i="8"/>
  <c r="G234" i="8"/>
  <c r="G233" i="8"/>
  <c r="G120" i="8"/>
  <c r="F340" i="8"/>
  <c r="F342" i="8"/>
  <c r="F142" i="8"/>
  <c r="F191" i="8"/>
  <c r="F359" i="8"/>
  <c r="F100" i="8"/>
  <c r="G125" i="8"/>
  <c r="G218" i="8"/>
  <c r="G151" i="8"/>
  <c r="G110" i="8"/>
  <c r="G186" i="8"/>
  <c r="G30" i="8"/>
  <c r="G306" i="8"/>
  <c r="F346" i="8"/>
  <c r="F37" i="8"/>
  <c r="F17" i="8"/>
  <c r="G343" i="8"/>
  <c r="G244" i="8"/>
  <c r="F139" i="8"/>
  <c r="F30" i="8"/>
  <c r="F242" i="8"/>
  <c r="G29" i="8"/>
  <c r="G224" i="8"/>
  <c r="F68" i="8"/>
  <c r="F309" i="8"/>
  <c r="F12" i="8"/>
  <c r="F344" i="8"/>
  <c r="F34" i="8"/>
  <c r="F326" i="8"/>
  <c r="G324" i="8"/>
  <c r="F58" i="8"/>
  <c r="G273" i="8"/>
  <c r="F20" i="8"/>
  <c r="F151" i="8"/>
  <c r="G194" i="8"/>
  <c r="G93" i="8"/>
  <c r="F249" i="8"/>
  <c r="F169" i="8"/>
  <c r="F244" i="8"/>
  <c r="F104" i="8"/>
  <c r="G325" i="8"/>
  <c r="F46" i="8"/>
  <c r="F307" i="8"/>
  <c r="G373" i="8"/>
  <c r="F16" i="8"/>
  <c r="F31" i="8"/>
  <c r="G179" i="8"/>
  <c r="F89" i="8"/>
  <c r="G159" i="8"/>
  <c r="F48" i="8"/>
  <c r="F290" i="8"/>
  <c r="G8" i="8"/>
  <c r="G169" i="8"/>
  <c r="G278" i="8"/>
  <c r="F184" i="8"/>
  <c r="G70" i="8"/>
  <c r="F369" i="8"/>
  <c r="F84" i="8"/>
  <c r="G275" i="8"/>
  <c r="F215" i="8"/>
  <c r="F355" i="8"/>
  <c r="G34" i="8"/>
  <c r="F321" i="8"/>
  <c r="F155" i="8"/>
  <c r="F154" i="8"/>
  <c r="G353" i="8"/>
  <c r="F186" i="8"/>
  <c r="G19" i="8"/>
  <c r="G62" i="8"/>
  <c r="G202" i="8"/>
  <c r="G263" i="8"/>
  <c r="G130" i="8"/>
  <c r="F67" i="8"/>
  <c r="F177" i="8"/>
  <c r="F165" i="8"/>
  <c r="G16" i="8"/>
  <c r="F111" i="8"/>
  <c r="F248" i="8"/>
  <c r="F262" i="8"/>
  <c r="G127" i="8"/>
  <c r="F243" i="8"/>
  <c r="F338" i="8"/>
  <c r="F123" i="8"/>
  <c r="F304" i="8"/>
  <c r="G173" i="8"/>
  <c r="G350" i="8"/>
  <c r="F161" i="8"/>
  <c r="G53" i="8"/>
  <c r="F185" i="8"/>
  <c r="G58" i="8"/>
  <c r="F245" i="8"/>
  <c r="G219" i="8"/>
  <c r="F81" i="8"/>
  <c r="F40" i="8"/>
  <c r="F63" i="8"/>
  <c r="F209" i="8"/>
  <c r="F75" i="8"/>
  <c r="F320" i="8"/>
  <c r="G143" i="8"/>
  <c r="F8" i="8"/>
  <c r="G326" i="8"/>
  <c r="G198" i="8"/>
  <c r="G264" i="8"/>
  <c r="F347" i="8"/>
  <c r="F78" i="8"/>
  <c r="F24" i="8"/>
  <c r="F152" i="8"/>
  <c r="F59" i="8"/>
  <c r="F207" i="8"/>
  <c r="G305" i="8"/>
  <c r="G118" i="8"/>
  <c r="G165" i="8"/>
  <c r="F134" i="8"/>
  <c r="F365" i="8"/>
  <c r="F199" i="8"/>
  <c r="G304" i="8"/>
  <c r="F221" i="8"/>
  <c r="G72" i="8"/>
  <c r="G221" i="8"/>
  <c r="F158" i="8"/>
  <c r="G336" i="8"/>
  <c r="G15" i="8"/>
  <c r="G293" i="8"/>
  <c r="F7" i="8"/>
  <c r="F255" i="8"/>
  <c r="G237" i="8"/>
  <c r="F312" i="8"/>
  <c r="G75" i="8"/>
  <c r="G68" i="8"/>
  <c r="G23" i="8"/>
  <c r="G94" i="8"/>
  <c r="F196" i="8"/>
  <c r="F224" i="8"/>
  <c r="G141" i="8"/>
  <c r="F21" i="8"/>
  <c r="F352" i="8"/>
  <c r="F106" i="8"/>
  <c r="G149" i="8"/>
  <c r="G223" i="8"/>
  <c r="F115" i="8"/>
  <c r="G113" i="8"/>
  <c r="G158" i="8"/>
  <c r="G101" i="8"/>
  <c r="F360" i="8"/>
  <c r="G367" i="8"/>
  <c r="G251" i="8"/>
  <c r="G82" i="8"/>
  <c r="F77" i="8"/>
  <c r="F273" i="8"/>
  <c r="G352" i="8"/>
  <c r="G37" i="8"/>
  <c r="F176" i="8"/>
  <c r="F332" i="8"/>
  <c r="G67" i="8"/>
  <c r="F141" i="8"/>
  <c r="G79" i="8"/>
  <c r="G287" i="8"/>
  <c r="F298" i="8"/>
  <c r="G26" i="8"/>
  <c r="G47" i="8"/>
  <c r="G112" i="8"/>
  <c r="G145" i="8"/>
  <c r="F50" i="8"/>
  <c r="F343" i="8"/>
  <c r="F376" i="8"/>
  <c r="F362" i="8"/>
  <c r="F240" i="8"/>
  <c r="F246" i="8"/>
  <c r="G164" i="8"/>
  <c r="F238" i="8"/>
  <c r="G144" i="8"/>
  <c r="F156" i="8"/>
  <c r="F66" i="8"/>
  <c r="G272" i="8"/>
  <c r="G309" i="8"/>
  <c r="F311" i="8"/>
  <c r="F53" i="8"/>
  <c r="F204" i="8"/>
  <c r="G222" i="8"/>
  <c r="F375" i="8"/>
  <c r="G64" i="8"/>
  <c r="F378" i="8"/>
  <c r="F131" i="8"/>
  <c r="F97" i="8"/>
  <c r="F127" i="8"/>
  <c r="G61" i="8"/>
  <c r="G230" i="8"/>
  <c r="G380" i="8"/>
  <c r="G339" i="8"/>
  <c r="G300" i="8"/>
  <c r="G260" i="8"/>
  <c r="G168" i="8"/>
  <c r="F168" i="8"/>
  <c r="G311" i="8"/>
  <c r="G131" i="8"/>
  <c r="F260" i="8"/>
  <c r="G20" i="8"/>
  <c r="G253" i="8"/>
  <c r="G171" i="8"/>
  <c r="G27" i="8"/>
  <c r="G89" i="8"/>
  <c r="G148" i="8"/>
  <c r="F28" i="8"/>
  <c r="F336" i="8"/>
  <c r="G208" i="8"/>
  <c r="G298" i="8"/>
  <c r="G177" i="8"/>
  <c r="G160" i="8"/>
  <c r="F159" i="8"/>
  <c r="G201" i="8"/>
  <c r="F251" i="8"/>
  <c r="G71" i="8"/>
  <c r="F203" i="8"/>
  <c r="G59" i="8"/>
  <c r="G210" i="8"/>
  <c r="G243" i="8"/>
  <c r="G32" i="8"/>
  <c r="G11" i="8"/>
  <c r="G357" i="8"/>
  <c r="G36" i="8"/>
  <c r="G134" i="8"/>
  <c r="G242" i="8"/>
  <c r="G303" i="8"/>
  <c r="F250" i="8"/>
  <c r="F350" i="8"/>
  <c r="F83" i="8"/>
  <c r="G172" i="8"/>
  <c r="F358" i="8"/>
  <c r="F144" i="8"/>
  <c r="F247" i="8"/>
  <c r="G270" i="8"/>
  <c r="F107" i="8"/>
  <c r="G133" i="8"/>
  <c r="G119" i="8"/>
  <c r="G192" i="8"/>
  <c r="F105" i="8"/>
  <c r="G232" i="8"/>
  <c r="G40" i="8"/>
  <c r="G129" i="8"/>
  <c r="G92" i="8"/>
  <c r="G321" i="8"/>
  <c r="G122" i="8"/>
  <c r="F124" i="8"/>
  <c r="F286" i="8"/>
  <c r="G317" i="8"/>
  <c r="F133" i="8"/>
  <c r="F348" i="8"/>
  <c r="F282" i="8"/>
  <c r="G108" i="8"/>
  <c r="G111" i="8"/>
  <c r="G334" i="8"/>
  <c r="G48" i="8"/>
  <c r="F277" i="8"/>
  <c r="F112" i="8"/>
  <c r="F211" i="8"/>
  <c r="G228" i="8"/>
  <c r="F85" i="8"/>
  <c r="F10" i="8"/>
  <c r="G156" i="8"/>
  <c r="G211" i="8"/>
  <c r="G323" i="8"/>
  <c r="G41" i="8"/>
  <c r="G319" i="8"/>
  <c r="G180" i="8"/>
  <c r="F73" i="8"/>
  <c r="G249" i="8"/>
  <c r="F197" i="8"/>
  <c r="F35" i="8"/>
  <c r="G214" i="8"/>
  <c r="G267" i="8"/>
  <c r="G49" i="8"/>
  <c r="F380" i="8"/>
  <c r="G100" i="8"/>
  <c r="G175" i="8"/>
  <c r="F281" i="8"/>
  <c r="G98" i="8"/>
  <c r="F18" i="8"/>
  <c r="F117" i="8"/>
  <c r="F198" i="8"/>
  <c r="F331" i="8"/>
  <c r="G85" i="8"/>
  <c r="G296" i="8"/>
  <c r="G360" i="8"/>
  <c r="F279" i="8"/>
  <c r="F173" i="8"/>
  <c r="G203" i="8"/>
  <c r="G104" i="8"/>
  <c r="F323" i="8"/>
  <c r="F322" i="8"/>
  <c r="G284" i="8"/>
  <c r="F22" i="8"/>
  <c r="F29" i="8"/>
  <c r="F351" i="8"/>
  <c r="F88" i="8"/>
  <c r="G215" i="8"/>
  <c r="G57" i="8"/>
  <c r="G345" i="8"/>
  <c r="G377" i="8"/>
  <c r="G87" i="8"/>
  <c r="G65" i="8"/>
  <c r="G259" i="8"/>
  <c r="F313" i="8"/>
  <c r="G46" i="8"/>
  <c r="G271" i="8"/>
  <c r="F91" i="8"/>
  <c r="G135" i="8"/>
  <c r="G344" i="8"/>
  <c r="F15" i="8"/>
  <c r="F130" i="8"/>
  <c r="F237" i="8"/>
  <c r="F79" i="8"/>
  <c r="F329" i="8"/>
  <c r="G95" i="8"/>
  <c r="G55" i="8"/>
  <c r="F14" i="8"/>
  <c r="G269" i="8"/>
  <c r="G150" i="8"/>
  <c r="G338" i="8"/>
  <c r="F166" i="8"/>
  <c r="G76" i="8"/>
  <c r="F194" i="8"/>
  <c r="F205" i="8"/>
  <c r="F236" i="8"/>
  <c r="F367" i="8"/>
  <c r="F45" i="8"/>
  <c r="G252" i="8"/>
  <c r="G84" i="8"/>
  <c r="G142" i="8"/>
  <c r="G146" i="8"/>
  <c r="G54" i="8"/>
  <c r="G248" i="8"/>
  <c r="G359" i="8"/>
  <c r="G240" i="8"/>
  <c r="F223" i="8"/>
  <c r="G255" i="8"/>
  <c r="G341" i="8"/>
  <c r="F381" i="8"/>
  <c r="F296" i="8"/>
  <c r="F272" i="8"/>
  <c r="G245" i="8"/>
  <c r="F160" i="8"/>
  <c r="G279" i="8"/>
  <c r="G121" i="8"/>
  <c r="G342" i="8"/>
  <c r="G356" i="8"/>
  <c r="F225" i="8"/>
  <c r="G320" i="8"/>
  <c r="F270" i="8"/>
  <c r="F259" i="8"/>
  <c r="F306" i="8"/>
  <c r="G88" i="8"/>
  <c r="G292" i="8"/>
  <c r="G355" i="8"/>
  <c r="G374" i="8"/>
  <c r="F146" i="8"/>
  <c r="G322" i="8"/>
  <c r="F150" i="8"/>
  <c r="F258" i="8"/>
  <c r="F213" i="8"/>
  <c r="G140" i="8"/>
  <c r="G163" i="8"/>
  <c r="F121" i="8"/>
  <c r="F349" i="8"/>
  <c r="F101" i="8"/>
  <c r="G123" i="8"/>
  <c r="G83" i="8"/>
  <c r="G153" i="8"/>
  <c r="G183" i="8"/>
  <c r="F363" i="8"/>
  <c r="F60" i="8"/>
  <c r="G226" i="8"/>
  <c r="F202" i="8"/>
  <c r="F335" i="8"/>
  <c r="G376" i="8"/>
  <c r="F345" i="8"/>
  <c r="F148" i="8"/>
  <c r="G102" i="8"/>
  <c r="G190" i="8"/>
  <c r="F301" i="8"/>
  <c r="G176" i="8"/>
  <c r="F366" i="8"/>
  <c r="G207" i="8"/>
  <c r="F283" i="8"/>
  <c r="F157" i="8"/>
  <c r="F234" i="8"/>
  <c r="G274" i="8"/>
  <c r="G136" i="8"/>
  <c r="F222" i="8"/>
  <c r="F162" i="8"/>
  <c r="G200" i="8"/>
  <c r="F269" i="8"/>
  <c r="F56" i="8"/>
  <c r="G213" i="8"/>
  <c r="F316" i="8"/>
  <c r="G42" i="8"/>
  <c r="F299" i="8"/>
  <c r="F295" i="8"/>
  <c r="F52" i="8"/>
  <c r="F26" i="8"/>
  <c r="G291" i="8"/>
  <c r="G369" i="8"/>
  <c r="G315" i="8"/>
  <c r="G366" i="8"/>
  <c r="F256" i="8"/>
  <c r="F220" i="8"/>
  <c r="G86" i="8"/>
  <c r="G167" i="8"/>
  <c r="F325" i="8"/>
  <c r="G229" i="8"/>
  <c r="F109" i="8"/>
  <c r="G25" i="8"/>
  <c r="G56" i="8"/>
  <c r="F190" i="8"/>
  <c r="G96" i="8"/>
  <c r="G28" i="8"/>
  <c r="F110" i="8"/>
  <c r="G364" i="8"/>
  <c r="F94" i="8"/>
  <c r="F82" i="8"/>
  <c r="G307" i="8"/>
  <c r="F229" i="8"/>
  <c r="F181" i="8"/>
  <c r="F200" i="8"/>
  <c r="F36" i="8"/>
  <c r="G138" i="8"/>
  <c r="F189" i="8"/>
  <c r="G227" i="8"/>
  <c r="F339" i="8"/>
  <c r="G189" i="8"/>
  <c r="F153" i="8"/>
  <c r="G191" i="8"/>
  <c r="G124" i="8"/>
  <c r="G166" i="8"/>
  <c r="G99" i="8"/>
  <c r="G246" i="8"/>
  <c r="G103" i="8"/>
  <c r="F261" i="8"/>
  <c r="F33" i="8"/>
  <c r="G381" i="8"/>
  <c r="F136" i="8"/>
  <c r="F27" i="8"/>
  <c r="F120" i="8"/>
  <c r="F175" i="8"/>
  <c r="G33" i="8"/>
  <c r="F182" i="8"/>
  <c r="G354" i="8"/>
  <c r="F86" i="8"/>
  <c r="G206" i="8"/>
  <c r="F71" i="8"/>
  <c r="G351" i="8"/>
  <c r="G106" i="8"/>
  <c r="F122" i="8"/>
  <c r="G318" i="8"/>
  <c r="G297" i="8"/>
  <c r="G258" i="8"/>
  <c r="F25" i="8"/>
  <c r="F137" i="8"/>
  <c r="F98" i="8"/>
  <c r="F226" i="8"/>
  <c r="G256" i="8"/>
  <c r="G128" i="8"/>
  <c r="G43" i="8"/>
  <c r="F233" i="8"/>
  <c r="F171" i="8"/>
  <c r="G313" i="8"/>
  <c r="G197" i="8"/>
  <c r="G13" i="8"/>
  <c r="F128" i="8"/>
  <c r="F114" i="8"/>
  <c r="F132" i="8"/>
  <c r="F95" i="8"/>
  <c r="F297" i="8"/>
  <c r="G301" i="8"/>
  <c r="G362" i="8"/>
  <c r="G178" i="8"/>
  <c r="F292" i="8"/>
  <c r="F274" i="8"/>
  <c r="F266" i="8"/>
  <c r="F96" i="8"/>
  <c r="F172" i="8"/>
  <c r="F55" i="8"/>
  <c r="F180" i="8"/>
  <c r="F217" i="8"/>
  <c r="F41" i="8"/>
  <c r="F319" i="8"/>
  <c r="G358" i="8"/>
  <c r="F42" i="8"/>
  <c r="G170" i="8"/>
  <c r="G24" i="8"/>
  <c r="G314" i="8"/>
  <c r="G363" i="8"/>
  <c r="G117" i="8"/>
  <c r="G162" i="8"/>
  <c r="G39" i="8"/>
  <c r="G77" i="8"/>
  <c r="F333" i="8"/>
  <c r="G329" i="8"/>
  <c r="G330" i="8"/>
  <c r="G310" i="8"/>
  <c r="G241" i="8"/>
  <c r="G204" i="8"/>
  <c r="F241" i="8"/>
  <c r="G290" i="8"/>
  <c r="F19" i="8"/>
  <c r="G60" i="8"/>
  <c r="G9" i="8"/>
  <c r="F330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Stephane Monnard</author>
  </authors>
  <commentList>
    <comment ref="Q72" authorId="0" shapeId="0" xr:uid="{C3E84A18-CC7D-48E0-8A7F-2E4F403AE967}">
      <text>
        <r>
          <rPr>
            <b/>
            <sz val="9"/>
            <color indexed="81"/>
            <rFont val="Tahoma"/>
            <family val="2"/>
          </rPr>
          <t xml:space="preserve">Value corrected at 13-févr.-2025 23:03:15_x000D_
</t>
        </r>
      </text>
    </comment>
    <comment ref="R72" authorId="0" shapeId="0" xr:uid="{34240012-5400-47E4-A430-CE88868BEA6A}">
      <text>
        <r>
          <rPr>
            <b/>
            <sz val="9"/>
            <color indexed="81"/>
            <rFont val="Tahoma"/>
            <family val="2"/>
          </rPr>
          <t xml:space="preserve">Value corrected at 13-févr.-2025 23:03:15_x000D_
</t>
        </r>
      </text>
    </comment>
    <comment ref="S72" authorId="0" shapeId="0" xr:uid="{F43BB3D1-6BBA-4A91-A471-1CF9C8D9AC36}">
      <text>
        <r>
          <rPr>
            <b/>
            <sz val="9"/>
            <color indexed="81"/>
            <rFont val="Tahoma"/>
            <family val="2"/>
          </rPr>
          <t xml:space="preserve">Value corrected at 13-févr.-2025 23:03:15_x000D_
</t>
        </r>
      </text>
    </comment>
    <comment ref="AL140" authorId="0" shapeId="0" xr:uid="{E37AAB93-89DE-43A9-B7EB-08E120AAA67F}">
      <text>
        <r>
          <rPr>
            <b/>
            <sz val="9"/>
            <color indexed="81"/>
            <rFont val="Tahoma"/>
            <family val="2"/>
          </rPr>
          <t xml:space="preserve">Value corrected at 27-oct.-2023 14:16:13_x000D_
</t>
        </r>
      </text>
    </comment>
    <comment ref="AM140" authorId="0" shapeId="0" xr:uid="{9B62511F-7F45-4F20-9775-EDAC51C1C03E}">
      <text>
        <r>
          <rPr>
            <b/>
            <sz val="9"/>
            <color indexed="81"/>
            <rFont val="Tahoma"/>
            <family val="2"/>
          </rPr>
          <t xml:space="preserve">Value corrected at 27-oct.-2023 14:16:13_x000D_
</t>
        </r>
      </text>
    </comment>
    <comment ref="AN140" authorId="0" shapeId="0" xr:uid="{AC16161F-D072-4818-9214-83AA64846A3A}">
      <text>
        <r>
          <rPr>
            <b/>
            <sz val="9"/>
            <color indexed="81"/>
            <rFont val="Tahoma"/>
            <family val="2"/>
          </rPr>
          <t xml:space="preserve">Value corrected at 27-oct.-2023 14:16:13_x000D_
</t>
        </r>
      </text>
    </comment>
    <comment ref="AX140" authorId="0" shapeId="0" xr:uid="{59614BA2-5B5C-409D-9BBD-8B0F891E27E1}">
      <text>
        <r>
          <rPr>
            <b/>
            <sz val="9"/>
            <color indexed="81"/>
            <rFont val="Tahoma"/>
            <family val="2"/>
          </rPr>
          <t xml:space="preserve">Value corrected at 27-oct.-2023 14:16:13_x000D_
</t>
        </r>
      </text>
    </comment>
    <comment ref="AY140" authorId="0" shapeId="0" xr:uid="{C9C68CBC-D5DD-4522-AED5-5DE5B60575E4}">
      <text>
        <r>
          <rPr>
            <b/>
            <sz val="9"/>
            <color indexed="81"/>
            <rFont val="Tahoma"/>
            <family val="2"/>
          </rPr>
          <t xml:space="preserve">Value corrected at 27-oct.-2023 14:16:13_x000D_
</t>
        </r>
      </text>
    </comment>
    <comment ref="AZ140" authorId="0" shapeId="0" xr:uid="{BEA46EAB-A47E-4FA2-8D5F-1FA4205748CA}">
      <text>
        <r>
          <rPr>
            <b/>
            <sz val="9"/>
            <color indexed="81"/>
            <rFont val="Tahoma"/>
            <family val="2"/>
          </rPr>
          <t xml:space="preserve">Value corrected at 27-oct.-2023 14:16:13_x000D_
</t>
        </r>
      </text>
    </comment>
    <comment ref="B175" authorId="0" shapeId="0" xr:uid="{438D0932-DBD8-4FBC-8F3E-A2A90FC4DDCF}">
      <text>
        <r>
          <rPr>
            <b/>
            <sz val="9"/>
            <color indexed="81"/>
            <rFont val="Tahoma"/>
            <family val="2"/>
          </rPr>
          <t xml:space="preserve">Value corrected at 09-févr.-2023 23:53:38_x000D_
</t>
        </r>
      </text>
    </comment>
    <comment ref="C175" authorId="0" shapeId="0" xr:uid="{648FC4CD-D424-4BA7-B0E0-45BAF690A804}">
      <text>
        <r>
          <rPr>
            <b/>
            <sz val="9"/>
            <color indexed="81"/>
            <rFont val="Tahoma"/>
            <family val="2"/>
          </rPr>
          <t xml:space="preserve">Value corrected at 09-févr.-2023 23:53:38_x000D_
</t>
        </r>
      </text>
    </comment>
    <comment ref="D175" authorId="0" shapeId="0" xr:uid="{2D804C91-7788-4B14-BE45-F636CAB20B02}">
      <text>
        <r>
          <rPr>
            <b/>
            <sz val="9"/>
            <color indexed="81"/>
            <rFont val="Tahoma"/>
            <family val="2"/>
          </rPr>
          <t xml:space="preserve">Value corrected at 09-févr.-2023 23:53:38_x000D_
</t>
        </r>
      </text>
    </comment>
    <comment ref="H175" authorId="0" shapeId="0" xr:uid="{52F39EA7-41ED-408A-9464-1BA67C8C21FA}">
      <text>
        <r>
          <rPr>
            <b/>
            <sz val="9"/>
            <color indexed="81"/>
            <rFont val="Tahoma"/>
            <family val="2"/>
          </rPr>
          <t xml:space="preserve">Value corrected at 09-févr.-2023 23:53:38_x000D_
</t>
        </r>
      </text>
    </comment>
    <comment ref="I175" authorId="0" shapeId="0" xr:uid="{21BE53AA-C226-44AE-B4AC-1D805FC315D5}">
      <text>
        <r>
          <rPr>
            <b/>
            <sz val="9"/>
            <color indexed="81"/>
            <rFont val="Tahoma"/>
            <family val="2"/>
          </rPr>
          <t xml:space="preserve">Value corrected at 09-févr.-2023 23:53:38_x000D_
</t>
        </r>
      </text>
    </comment>
    <comment ref="J175" authorId="0" shapeId="0" xr:uid="{AAE27D38-BE7E-4BE1-95C9-D0B8771D4BEA}">
      <text>
        <r>
          <rPr>
            <b/>
            <sz val="9"/>
            <color indexed="81"/>
            <rFont val="Tahoma"/>
            <family val="2"/>
          </rPr>
          <t xml:space="preserve">Value corrected at 09-févr.-2023 23:53:38_x000D_
</t>
        </r>
      </text>
    </comment>
    <comment ref="BP200" authorId="0" shapeId="0" xr:uid="{16BD8A14-F973-4ED2-8779-D58F70C6B25B}">
      <text>
        <r>
          <rPr>
            <b/>
            <sz val="9"/>
            <color indexed="81"/>
            <rFont val="Tahoma"/>
            <family val="2"/>
          </rPr>
          <t xml:space="preserve">Value corrected at 15-août-2022 14:25:15_x000D_
</t>
        </r>
      </text>
    </comment>
    <comment ref="BQ200" authorId="0" shapeId="0" xr:uid="{A4E9D16A-CBA1-498B-BB63-AB3B1694BC26}">
      <text>
        <r>
          <rPr>
            <b/>
            <sz val="9"/>
            <color indexed="81"/>
            <rFont val="Tahoma"/>
            <family val="2"/>
          </rPr>
          <t xml:space="preserve">Value corrected at 15-août-2022 14:25:15_x000D_
</t>
        </r>
      </text>
    </comment>
    <comment ref="BR200" authorId="0" shapeId="0" xr:uid="{04A569AB-82D3-44D5-AF23-D99FF4443750}">
      <text>
        <r>
          <rPr>
            <b/>
            <sz val="9"/>
            <color indexed="81"/>
            <rFont val="Tahoma"/>
            <family val="2"/>
          </rPr>
          <t xml:space="preserve">Value corrected at 15-août-2022 14:25:15_x000D_
</t>
        </r>
      </text>
    </comment>
    <comment ref="K282" authorId="0" shapeId="0" xr:uid="{E65D0B44-F313-42CB-8A56-C78E3522B01E}">
      <text>
        <r>
          <rPr>
            <b/>
            <sz val="9"/>
            <color indexed="81"/>
            <rFont val="Tahoma"/>
            <family val="2"/>
          </rPr>
          <t xml:space="preserve">Value corrected at 08-janv.-2021 00:30:50_x000D_
</t>
        </r>
      </text>
    </comment>
    <comment ref="L282" authorId="0" shapeId="0" xr:uid="{91542FD2-F510-4AFE-B98B-A181EC027099}">
      <text>
        <r>
          <rPr>
            <b/>
            <sz val="9"/>
            <color indexed="81"/>
            <rFont val="Tahoma"/>
            <family val="2"/>
          </rPr>
          <t xml:space="preserve">Value corrected at 08-janv.-2021 00:30:50_x000D_
</t>
        </r>
      </text>
    </comment>
    <comment ref="M282" authorId="0" shapeId="0" xr:uid="{2AFD761D-05A8-4998-94DD-967CBED27D27}">
      <text>
        <r>
          <rPr>
            <b/>
            <sz val="9"/>
            <color indexed="81"/>
            <rFont val="Tahoma"/>
            <family val="2"/>
          </rPr>
          <t xml:space="preserve">Value corrected at 08-janv.-2021 00:30:50_x000D_
</t>
        </r>
      </text>
    </comment>
    <comment ref="BP289" authorId="0" shapeId="0" xr:uid="{3B26ADDF-9149-4C88-A9FF-7DC5F9C5440D}">
      <text>
        <r>
          <rPr>
            <b/>
            <sz val="9"/>
            <color indexed="81"/>
            <rFont val="Tahoma"/>
            <family val="2"/>
          </rPr>
          <t xml:space="preserve">Value corrected at 13-nov.-2020 17:19:05_x000D_
</t>
        </r>
      </text>
    </comment>
    <comment ref="BQ289" authorId="0" shapeId="0" xr:uid="{3E31A39A-78D5-4115-8CA4-32EF9622B01A}">
      <text>
        <r>
          <rPr>
            <b/>
            <sz val="9"/>
            <color indexed="81"/>
            <rFont val="Tahoma"/>
            <family val="2"/>
          </rPr>
          <t xml:space="preserve">Value corrected at 13-nov.-2020 17:19:05_x000D_
</t>
        </r>
      </text>
    </comment>
    <comment ref="BR289" authorId="0" shapeId="0" xr:uid="{BF908250-A770-4125-8015-BE5DB5041589}">
      <text>
        <r>
          <rPr>
            <b/>
            <sz val="9"/>
            <color indexed="81"/>
            <rFont val="Tahoma"/>
            <family val="2"/>
          </rPr>
          <t xml:space="preserve">Value corrected at 13-nov.-2020 17:19:05_x000D_
</t>
        </r>
      </text>
    </comment>
    <comment ref="K331" authorId="0" shapeId="0" xr:uid="{4ADBB902-94A5-40D8-9081-836D95B76DCC}">
      <text>
        <r>
          <rPr>
            <b/>
            <sz val="9"/>
            <color indexed="81"/>
            <rFont val="Tahoma"/>
            <family val="2"/>
          </rPr>
          <t xml:space="preserve">Value corrected at 24-janv.-2020 01:21:40_x000D_
</t>
        </r>
      </text>
    </comment>
    <comment ref="L331" authorId="0" shapeId="0" xr:uid="{F77A442E-ACF6-4078-ACAB-8609EA8E9E8D}">
      <text>
        <r>
          <rPr>
            <b/>
            <sz val="9"/>
            <color indexed="81"/>
            <rFont val="Tahoma"/>
            <family val="2"/>
          </rPr>
          <t xml:space="preserve">Value corrected at 24-janv.-2020 01:21:40_x000D_
</t>
        </r>
      </text>
    </comment>
    <comment ref="M331" authorId="0" shapeId="0" xr:uid="{6E4612F7-09D2-41C7-B221-5DAC0E75F744}">
      <text>
        <r>
          <rPr>
            <b/>
            <sz val="9"/>
            <color indexed="81"/>
            <rFont val="Tahoma"/>
            <family val="2"/>
          </rPr>
          <t xml:space="preserve">Value corrected at 24-janv.-2020 01:21:40_x000D_
</t>
        </r>
      </text>
    </comment>
  </commentList>
</comments>
</file>

<file path=xl/sharedStrings.xml><?xml version="1.0" encoding="utf-8"?>
<sst xmlns="http://schemas.openxmlformats.org/spreadsheetml/2006/main" count="6292" uniqueCount="419">
  <si>
    <t>Any discontinued series will be shown in grey.</t>
  </si>
  <si>
    <t>To view prices as assessed by ICIS, please download series in their original published frequency.</t>
  </si>
  <si>
    <t>For prices downloaded in any frequency other than the original frequency, ICIS has made some assumptions in averaging (see methodology for frequency).</t>
  </si>
  <si>
    <t>When exporting multiple quote series, empty cells may appear in the quote table as publishing dates may not align or may vary over holiday periods.</t>
  </si>
  <si>
    <t>Prices that have been converted from the originally quoted unit or currency are shown to two decimal places.</t>
  </si>
  <si>
    <t>UNAUTHORISED REPRODUCTION / TRANSMISSION PROHIBITED.</t>
  </si>
  <si>
    <t>ICIS accepts no liability for commercial decisions based on the content of this report.</t>
  </si>
  <si>
    <t>Sulphuric Acid FOB NWE Assessment Export Bulk Spot 4-6 Weeks Full Market Range Weekly (Mid) : USD/tonne</t>
  </si>
  <si>
    <t>Sulphuric Acid FOB NWE Assessment Export Bulk Spot 4-6 Weeks Full Market Range Weekly (High) : USD/tonne</t>
  </si>
  <si>
    <t>Sulphuric Acid FOB NWE Assessment Export Bulk Spot 4-6 Weeks Full Market Range Weekly (Low) : USD/tonne</t>
  </si>
  <si>
    <t>Sulphuric Acid FOB Med Assessment Export Bulk Spot 4-6 Weeks Full Market Range Weekly (Mid) : USD/tonne</t>
  </si>
  <si>
    <t>Sulphuric Acid FOB Med Assessment Export Bulk Spot 4-6 Weeks Full Market Range Weekly (High) : USD/tonne</t>
  </si>
  <si>
    <t>Sulphuric Acid FOB Med Assessment Export Bulk Spot 4-6 Weeks Full Market Range Weekly (Low) : USD/tonne</t>
  </si>
  <si>
    <t>Sulphuric Acid CFR USG Assessment Spot 4-6 Weeks Full Market Range Weekly (Mid) : USD/tonne</t>
  </si>
  <si>
    <t>Sulphuric Acid CFR USG Assessment Spot 4-6 Weeks Full Market Range Weekly (High) : USD/tonne</t>
  </si>
  <si>
    <t>Sulphuric Acid CFR USG Assessment Spot 4-6 Weeks Full Market Range Weekly (Low) : USD/tonne</t>
  </si>
  <si>
    <t>Sulphuric Acid CFR Chile Assessment Spot 4-6 Weeks Full Market Range Weekly (Mid) : USD/tonne</t>
  </si>
  <si>
    <t>Sulphuric Acid CFR Chile Assessment Spot 4-6 Weeks Full Market Range Weekly (High) : USD/tonne</t>
  </si>
  <si>
    <t>Sulphuric Acid CFR Chile Assessment Spot 4-6 Weeks Full Market Range Weekly (Low) : USD/tonne</t>
  </si>
  <si>
    <t>Sulphuric Acid CFR Brazil Assessment Spot 4-6 Weeks Full Market Range Weekly (Mid) : USD/tonne</t>
  </si>
  <si>
    <t>Sulphuric Acid CFR Brazil Assessment Spot 4-6 Weeks Full Market Range Weekly (High) : USD/tonne</t>
  </si>
  <si>
    <t>Sulphuric Acid CFR Brazil Assessment Spot 4-6 Weeks Full Market Range Weekly (Low) : USD/tonne</t>
  </si>
  <si>
    <t>Sulphuric Acid CFR Africa N Assessment Spot 4-6 Weeks Full Market Range Weekly (Mid) : USD/tonne</t>
  </si>
  <si>
    <t>Sulphuric Acid CFR Africa N Assessment Spot 4-6 Weeks Full Market Range Weekly (High) : USD/tonne</t>
  </si>
  <si>
    <t>Sulphuric Acid CFR Africa N Assessment Spot 4-6 Weeks Full Market Range Weekly (Low) : USD/tonne</t>
  </si>
  <si>
    <t>Date</t>
  </si>
  <si>
    <t>Original Quoted Frequency</t>
  </si>
  <si>
    <t>Selected Frequency</t>
  </si>
  <si>
    <t>Original Quoted Unit</t>
  </si>
  <si>
    <t>Selected Unit</t>
  </si>
  <si>
    <t>Original Quoted Currency</t>
  </si>
  <si>
    <t>Selected Currency</t>
  </si>
  <si>
    <t>Weekly</t>
  </si>
  <si>
    <t>Original Frequency</t>
  </si>
  <si>
    <t>tonne</t>
  </si>
  <si>
    <t>Original Unit</t>
  </si>
  <si>
    <t>USD</t>
  </si>
  <si>
    <t>Original Currency</t>
  </si>
  <si>
    <t>Date Range</t>
  </si>
  <si>
    <t>Generated</t>
  </si>
  <si>
    <t>ICIS Dashboard Price History</t>
  </si>
  <si>
    <t>FFOBJSK</t>
  </si>
  <si>
    <t>FFOBNWE</t>
  </si>
  <si>
    <t>FFOBPRC</t>
  </si>
  <si>
    <t>FCFRCHS</t>
  </si>
  <si>
    <t>FCFRBRA</t>
  </si>
  <si>
    <t>FCFRIND</t>
  </si>
  <si>
    <t>FCFRUSG</t>
  </si>
  <si>
    <t>FCFRSTO</t>
  </si>
  <si>
    <t>FCFRSEA</t>
  </si>
  <si>
    <t>FFOBPPC</t>
  </si>
  <si>
    <t>FCIFPTT</t>
  </si>
  <si>
    <t>FCFRMAH</t>
  </si>
  <si>
    <t>FCFRPRO</t>
  </si>
  <si>
    <t>FCFRUCH</t>
  </si>
  <si>
    <t>FFRFEST</t>
  </si>
  <si>
    <t>FFRNWBR</t>
  </si>
  <si>
    <t>FFRNWCH</t>
  </si>
  <si>
    <t>FFRNWUS</t>
  </si>
  <si>
    <t>FFRFECH</t>
  </si>
  <si>
    <t>FFRFEEI</t>
  </si>
  <si>
    <t>FFRFEUG</t>
  </si>
  <si>
    <t>FFRFEGL</t>
  </si>
  <si>
    <t>FFRFEAD</t>
  </si>
  <si>
    <t>FFRFEBR</t>
  </si>
  <si>
    <t>FFRJSKT</t>
  </si>
  <si>
    <t>FCFRIFFCO</t>
  </si>
  <si>
    <t>FFOBBOL</t>
  </si>
  <si>
    <t>FFOBACO</t>
  </si>
  <si>
    <t>FKZCHILE</t>
  </si>
  <si>
    <t>FKZUSG</t>
  </si>
  <si>
    <t>FKZUSWC</t>
  </si>
  <si>
    <t>FKZECI</t>
  </si>
  <si>
    <t>FCFRLXML</t>
  </si>
  <si>
    <t>FCFRSATCOAC</t>
  </si>
  <si>
    <t>FCFRSATCOBO</t>
  </si>
  <si>
    <t>FFOBTOFU</t>
  </si>
  <si>
    <t>FCFRTY</t>
  </si>
  <si>
    <t>FFRNWETY</t>
  </si>
  <si>
    <t>FOB Japan/South Korea</t>
  </si>
  <si>
    <t>FOB NWE</t>
  </si>
  <si>
    <t>FOB China</t>
  </si>
  <si>
    <t>CFR Chile</t>
  </si>
  <si>
    <t>CFR Brasil</t>
  </si>
  <si>
    <t>CFR India</t>
  </si>
  <si>
    <t>CFR US Gulf</t>
  </si>
  <si>
    <t>CFR Stockton</t>
  </si>
  <si>
    <t>CFR SEA</t>
  </si>
  <si>
    <t>FOB PPC Thailand</t>
  </si>
  <si>
    <t>CIF PTTAC</t>
  </si>
  <si>
    <t>CFR Mahachai</t>
  </si>
  <si>
    <t>CFR Prommitr</t>
  </si>
  <si>
    <t>CFR UCHA</t>
  </si>
  <si>
    <t>Freight FE / Stockton</t>
  </si>
  <si>
    <t>Freight NWE / Brasil</t>
  </si>
  <si>
    <t>Freight NWE / Chile</t>
  </si>
  <si>
    <t>Freight NWE / US Gulf</t>
  </si>
  <si>
    <t>Freight FE / Chile</t>
  </si>
  <si>
    <t>Freight FE / EC India</t>
  </si>
  <si>
    <t>Freight FE / US Gulf</t>
  </si>
  <si>
    <t>Freight FE / Gladstone</t>
  </si>
  <si>
    <t>Freight FE / Adelaide</t>
  </si>
  <si>
    <t>Freight FE / Brasil</t>
  </si>
  <si>
    <t>Freight J-SK / Thailand</t>
  </si>
  <si>
    <t>CFR IFFCO Formula</t>
  </si>
  <si>
    <t>FOB Boliden</t>
  </si>
  <si>
    <t>FOB Atlantic Copper</t>
  </si>
  <si>
    <t>CFR KZ Formula Chile</t>
  </si>
  <si>
    <t>CFR KZ Formula US Gulf</t>
  </si>
  <si>
    <t>CFR KZ Formula US West Coast</t>
  </si>
  <si>
    <t>CFR KZ Formula East Coast India</t>
  </si>
  <si>
    <t>CFR LXML Fixed price</t>
  </si>
  <si>
    <t>CFR Tampa based on AC + 3 commission ITSA</t>
  </si>
  <si>
    <t>CFR Tampa based on Boliden + 3 commission ITSA</t>
  </si>
  <si>
    <t>FOB Toho/Furu price formula: CFR India -60</t>
  </si>
  <si>
    <t>CFR Turkey</t>
  </si>
  <si>
    <t>Freight NWE / Turkey</t>
  </si>
  <si>
    <t>change every week</t>
  </si>
  <si>
    <t>Sulphuric acid cfr Brazil spot</t>
  </si>
  <si>
    <t>Sulphuric acid cfr Chile spot</t>
  </si>
  <si>
    <t>Sulphuric acid cfr India spot</t>
  </si>
  <si>
    <t>Sulphuric acid cfr North Africa spot</t>
  </si>
  <si>
    <t>Sulphuric acid cfr SE US import spot</t>
  </si>
  <si>
    <t>Sulphuric acid cfr Southeast Asia spot</t>
  </si>
  <si>
    <t>Sulphuric acid fob China spot</t>
  </si>
  <si>
    <t>Sulphuric acid fob Mediterranean spot</t>
  </si>
  <si>
    <t>Sulphuric acid fob NWE spot</t>
  </si>
  <si>
    <t>Sulphuric acid fob South Korea/Japan spot</t>
  </si>
  <si>
    <t>ICFRBRA</t>
  </si>
  <si>
    <t>ICFRCHS</t>
  </si>
  <si>
    <t>ICFRIND</t>
  </si>
  <si>
    <t>ICFRNAF</t>
  </si>
  <si>
    <t>ICFRUSG</t>
  </si>
  <si>
    <t>ICFRSEA</t>
  </si>
  <si>
    <t>IFOBPRC</t>
  </si>
  <si>
    <t>IFOBMED</t>
  </si>
  <si>
    <t>IFOBNWE</t>
  </si>
  <si>
    <t>IFOBJSK</t>
  </si>
  <si>
    <t>DATE</t>
  </si>
  <si>
    <t>px_mean</t>
  </si>
  <si>
    <t>px_high</t>
  </si>
  <si>
    <t>px_low</t>
  </si>
  <si>
    <t>combined_x000D_
description</t>
  </si>
  <si>
    <t>Sulphuric acid cfr Brazil spot, No time stamp, midpoint, USD/t, cfr</t>
  </si>
  <si>
    <t>Sulphuric acid cfr Brazil spot, No time stamp, value high, USD/t, cfr</t>
  </si>
  <si>
    <t>Sulphuric acid cfr Brazil spot, No time stamp, value low, USD/t, cfr</t>
  </si>
  <si>
    <t>Sulphuric acid cfr Chile contract Balance of year, No time stamp, midpoint, USD/t, cfr</t>
  </si>
  <si>
    <t>Sulphuric acid cfr Chile contract Balance of year, No time stamp, value high, USD/t, cfr</t>
  </si>
  <si>
    <t>Sulphuric acid cfr Chile contract Balance of year, No time stamp, value low, USD/t, cfr</t>
  </si>
  <si>
    <t>Sulphuric acid cfr Chile spot, No time stamp, midpoint, USD/t, cfr</t>
  </si>
  <si>
    <t>Sulphuric acid cfr Chile spot, No time stamp, value high, USD/t, cfr</t>
  </si>
  <si>
    <t>Sulphuric acid cfr Chile spot, No time stamp, value low, USD/t, cfr</t>
  </si>
  <si>
    <t>Sulphuric acid cfr India spot, No time stamp, midpoint, USD/t, cfr</t>
  </si>
  <si>
    <t>Sulphuric acid cfr India spot, No time stamp, value high, USD/t, cfr</t>
  </si>
  <si>
    <t>Sulphuric acid cfr India spot, No time stamp, value low, USD/t, cfr</t>
  </si>
  <si>
    <t>Sulphuric acid cfr North Africa spot, No time stamp, midpoint, USD/t, cfr</t>
  </si>
  <si>
    <t>Sulphuric acid cfr North Africa spot, No time stamp, value high, USD/t, cfr</t>
  </si>
  <si>
    <t>Sulphuric acid cfr North Africa spot, No time stamp, value low, USD/t, cfr</t>
  </si>
  <si>
    <t>Sulphuric acid cfr SE US import spot, No time stamp, midpoint, USD/t, cfr</t>
  </si>
  <si>
    <t>Sulphuric acid cfr SE US import spot, No time stamp, value high, USD/t, cfr</t>
  </si>
  <si>
    <t>Sulphuric acid cfr SE US import spot, No time stamp, value low, USD/t, cfr</t>
  </si>
  <si>
    <t>Sulphuric acid cfr Southeast Asia spot, No time stamp, midpoint, USD/t, cfr</t>
  </si>
  <si>
    <t>Sulphuric acid cfr Southeast Asia spot, No time stamp, value high, USD/t, cfr</t>
  </si>
  <si>
    <t>Sulphuric acid cfr Southeast Asia spot, No time stamp, value low, USD/t, cfr</t>
  </si>
  <si>
    <t>Sulphuric acid fob China spot, No time stamp, midpoint, USD/t, fob</t>
  </si>
  <si>
    <t>Sulphuric acid fob China spot, No time stamp, value high, USD/t, fob</t>
  </si>
  <si>
    <t>Sulphuric acid fob China spot, No time stamp, value low, USD/t, fob</t>
  </si>
  <si>
    <t>Sulphuric acid fob Mediterranean spot, No time stamp, midpoint, USD/t, fob</t>
  </si>
  <si>
    <t>Sulphuric acid fob Mediterranean spot, No time stamp, value high, USD/t, fob</t>
  </si>
  <si>
    <t>Sulphuric acid fob Mediterranean spot, No time stamp, value low, USD/t, fob</t>
  </si>
  <si>
    <t>Sulphuric acid fob NWE spot, No time stamp, midpoint, USD/t, fob</t>
  </si>
  <si>
    <t>Sulphuric acid fob NWE spot, No time stamp, value high, USD/t, fob</t>
  </si>
  <si>
    <t>Sulphuric acid fob NWE spot, No time stamp, value low, USD/t, fob</t>
  </si>
  <si>
    <t>Sulphuric acid fob South Korea/Japan spot, No time stamp, midpoint, USD/t, fob</t>
  </si>
  <si>
    <t>Sulphuric acid fob South Korea/Japan spot, No time stamp, value high, USD/t, fob</t>
  </si>
  <si>
    <t>Sulphuric acid fob South Korea/Japan spot, No time stamp, value low, USD/t, fob</t>
  </si>
  <si>
    <t>Sulphur dry bulk cfr India spot, No time stamp, midpoint, USD/t, cfr</t>
  </si>
  <si>
    <t>Sulphur dry bulk cfr India spot, No time stamp, value high, USD/t, cfr</t>
  </si>
  <si>
    <t>Sulphur dry bulk cfr India spot, No time stamp, value low, USD/t, cfr</t>
  </si>
  <si>
    <t>Sulphuric acid cfr Chile contract Balance of year</t>
  </si>
  <si>
    <t>Sulphuric acid freight Mediterranean-North Africa 18-20kt prompt</t>
  </si>
  <si>
    <t>Sulphuric acid freight Mediterranean-US Gulf 18-20kt prompt</t>
  </si>
  <si>
    <t>Sulphuric acid freight NWE-Brazil 18-20kt prompt</t>
  </si>
  <si>
    <t>Sulphuric acid freight NWE-Chile 18-20kt prompt</t>
  </si>
  <si>
    <t>Sulphuric acid freight NWE-North Africa 18-20kt prompt</t>
  </si>
  <si>
    <t>Sulphuric acid freight NWE-US Gulf 18-20kt prompt</t>
  </si>
  <si>
    <t>Sulphuric acid freight South Korea/Japan-Chile 18-20kt prompt</t>
  </si>
  <si>
    <t>Sulphuric acid freight South Korea/Japan-China 18-20kt prompt</t>
  </si>
  <si>
    <t>Sulphuric acid freight South Korea/Japan-EC India 18-20kt prompt</t>
  </si>
  <si>
    <t>Sulphuric acid freight South Korea/Japan-Southeast Asia 18-20kt prompt</t>
  </si>
  <si>
    <t>Sulphuric acid freight South Korea/Japan-US Gulf 18-20kt prompt</t>
  </si>
  <si>
    <t>CFR IFFCO PRICING</t>
  </si>
  <si>
    <t>ACFRBRA</t>
  </si>
  <si>
    <t>ACFRCHC</t>
  </si>
  <si>
    <t>ACFRCHS</t>
  </si>
  <si>
    <t>ACFRIND</t>
  </si>
  <si>
    <t>ACFRNAF</t>
  </si>
  <si>
    <t>ACFRUSG</t>
  </si>
  <si>
    <t>ACFRSEA</t>
  </si>
  <si>
    <t>AFOBPRC</t>
  </si>
  <si>
    <t>AFOBMED</t>
  </si>
  <si>
    <t>AFOBNWE</t>
  </si>
  <si>
    <t>AFOBSKJ</t>
  </si>
  <si>
    <t>AMEDNAF</t>
  </si>
  <si>
    <t>AMEDUSG</t>
  </si>
  <si>
    <t>ANWEBRA</t>
  </si>
  <si>
    <t>ANWECHI</t>
  </si>
  <si>
    <t>ANWENAF</t>
  </si>
  <si>
    <t>ANWEUSG</t>
  </si>
  <si>
    <t>ASKJCHI</t>
  </si>
  <si>
    <t>ASKJPRC</t>
  </si>
  <si>
    <t>ASKJECI</t>
  </si>
  <si>
    <t>AJAPSEA</t>
  </si>
  <si>
    <t>ASKJUSG</t>
  </si>
  <si>
    <t>HCFRIFFCO</t>
  </si>
  <si>
    <t>FCFRCIL</t>
  </si>
  <si>
    <t>CFR CIL Formula</t>
  </si>
  <si>
    <t xml:space="preserve">Discount FOB MMC Thailand </t>
  </si>
  <si>
    <t>DFFOBMMC</t>
  </si>
  <si>
    <t>CFRSTFM</t>
  </si>
  <si>
    <t>CFR Stockton fixed margin</t>
  </si>
  <si>
    <t>BAFTHAI</t>
  </si>
  <si>
    <t>BAF Thailand</t>
  </si>
  <si>
    <t>Peifeng discount to apply</t>
  </si>
  <si>
    <t>Average FOB China low end USD</t>
  </si>
  <si>
    <t>Discount USD</t>
  </si>
  <si>
    <t>Floor or Cap USD</t>
  </si>
  <si>
    <t>&gt; $100.00/MT</t>
  </si>
  <si>
    <t>$25.00/MT</t>
  </si>
  <si>
    <t>Min. FOB $75.00/MT</t>
  </si>
  <si>
    <t>$61.00 - $100.00/MT</t>
  </si>
  <si>
    <t>$20.00/MT</t>
  </si>
  <si>
    <t>Min. FOB $41.00/MT – Max. $75.00/MT</t>
  </si>
  <si>
    <t>$15.00 - $60.99/MT</t>
  </si>
  <si>
    <t>$15.00/MT</t>
  </si>
  <si>
    <t>Min. FOB $0.00/MT – Max. $40.99/MT</t>
  </si>
  <si>
    <t>FOB Peifeng</t>
  </si>
  <si>
    <t>CFR Gladstone</t>
  </si>
  <si>
    <t>Argus China Low end</t>
  </si>
  <si>
    <t>Floor/Cap to check</t>
  </si>
  <si>
    <t>CFRGLAD</t>
  </si>
  <si>
    <t>FOBPEICAK</t>
  </si>
  <si>
    <t>SCFRCIL</t>
  </si>
  <si>
    <t>Historical CFR CIL Formula</t>
  </si>
  <si>
    <t>Acuity</t>
  </si>
  <si>
    <t>FOB SK/J</t>
  </si>
  <si>
    <t>Freight SK/J-India</t>
  </si>
  <si>
    <t>Sulphuric Acid CFR Asia SE Assessment Spot 4-6 Weeks Full Market Range Weekly (Low) : USD/tonne</t>
  </si>
  <si>
    <t>Sulphuric Acid CFR Asia SE Assessment Spot 4-6 Weeks Full Market Range Weekly (High) : USD/tonne</t>
  </si>
  <si>
    <t>Sulphuric Acid CFR Asia SE Assessment Spot 4-6 Weeks Full Market Range Weekly (Mid) : USD/tonne</t>
  </si>
  <si>
    <t>Sulphuric Acid CFR India Assessment Spot 4-6 Weeks Full Market Range Weekly (Low) : USD/tonne</t>
  </si>
  <si>
    <t>Sulphuric Acid CFR India Assessment Spot 4-6 Weeks Full Market Range Weekly (High) : USD/tonne</t>
  </si>
  <si>
    <t>Sulphuric Acid CFR India Assessment Spot 4-6 Weeks Full Market Range Weekly (Mid) : USD/tonne</t>
  </si>
  <si>
    <t>Sulphuric Acid FOB China Assessment Spot 4-6 Weeks Full Market Range Weekly (Low) : USD/tonne</t>
  </si>
  <si>
    <t>Sulphuric Acid FOB China Assessment Spot 4-6 Weeks Full Market Range Weekly (High) : USD/tonne</t>
  </si>
  <si>
    <t>Sulphuric Acid FOB China Assessment Spot 4-6 Weeks Full Market Range Weekly (Mid) : USD/tonne</t>
  </si>
  <si>
    <t>Sulphuric Acid FOB Japan/Korea Assessment Spot 4-6 Weeks Full Market Range Weekly (Low) : USD/tonne</t>
  </si>
  <si>
    <t>Sulphuric Acid FOB Japan/Korea Assessment Spot 4-6 Weeks Full Market Range Weekly (High) : USD/tonne</t>
  </si>
  <si>
    <t>Sulphuric Acid FOB Japan/Korea Assessment Spot 4-6 Weeks Full Market Range Weekly (Mid) : USD/tonne</t>
  </si>
  <si>
    <t>KZ SPOT October 2022</t>
  </si>
  <si>
    <t>KZSPOTOCT22</t>
  </si>
  <si>
    <t>Historical KZ Spot October 2022</t>
  </si>
  <si>
    <t>Sulphuric acid freight Mediterranean-North Africa 18-30kt prompt, No time stamp, midpoint, USD/t, _</t>
  </si>
  <si>
    <t>Sulphuric acid freight Mediterranean-North Africa 18-30kt prompt, No time stamp, value high, USD/t, _</t>
  </si>
  <si>
    <t>Sulphuric acid freight Mediterranean-North Africa 18-30kt prompt, No time stamp, value low, USD/t, _</t>
  </si>
  <si>
    <t>Sulphuric acid freight Mediterranean-US Gulf 18-30kt prompt, No time stamp, midpoint, USD/t, _</t>
  </si>
  <si>
    <t>Sulphuric acid freight Mediterranean-US Gulf 18-30kt prompt, No time stamp, value high, USD/t, _</t>
  </si>
  <si>
    <t>Sulphuric acid freight Mediterranean-US Gulf 18-30kt prompt, No time stamp, value low, USD/t, _</t>
  </si>
  <si>
    <t>Sulphuric acid freight NWE-Brazil 18-30kt prompt, No time stamp, midpoint, USD/t, _</t>
  </si>
  <si>
    <t>Sulphuric acid freight NWE-Brazil 18-30kt prompt, No time stamp, value high, USD/t, _</t>
  </si>
  <si>
    <t>Sulphuric acid freight NWE-Brazil 18-30kt prompt, No time stamp, value low, USD/t, _</t>
  </si>
  <si>
    <t>Sulphuric acid freight NWE-Chile 18-30kt prompt, No time stamp, midpoint, USD/t, _</t>
  </si>
  <si>
    <t>Sulphuric acid freight NWE-Chile 18-30kt prompt, No time stamp, value high, USD/t, _</t>
  </si>
  <si>
    <t>Sulphuric acid freight NWE-Chile 18-30kt prompt, No time stamp, value low, USD/t, _</t>
  </si>
  <si>
    <t>Sulphuric acid freight NWE-North Africa 18-30kt prompt, No time stamp, midpoint, USD/t, _</t>
  </si>
  <si>
    <t>Sulphuric acid freight NWE-North Africa 18-30kt prompt, No time stamp, value high, USD/t, _</t>
  </si>
  <si>
    <t>Sulphuric acid freight NWE-North Africa 18-30kt prompt, No time stamp, value low, USD/t, _</t>
  </si>
  <si>
    <t>Sulphuric acid freight NWE-US Gulf 18-30kt prompt, No time stamp, midpoint, USD/t, _</t>
  </si>
  <si>
    <t>Sulphuric acid freight NWE-US Gulf 18-30kt prompt, No time stamp, value high, USD/t, _</t>
  </si>
  <si>
    <t>Sulphuric acid freight NWE-US Gulf 18-30kt prompt, No time stamp, value low, USD/t, _</t>
  </si>
  <si>
    <t>Sulphuric acid freight South Korea/Japan-Chile 18-30kt prompt, No time stamp, midpoint, USD/t, _</t>
  </si>
  <si>
    <t>Sulphuric acid freight South Korea/Japan-Chile 18-30kt prompt, No time stamp, value high, USD/t, _</t>
  </si>
  <si>
    <t>Sulphuric acid freight South Korea/Japan-Chile 18-30kt prompt, No time stamp, value low, USD/t, _</t>
  </si>
  <si>
    <t>Sulphuric acid freight South Korea/Japan-China 18-30kt prompt, No time stamp, midpoint, USD/t, _</t>
  </si>
  <si>
    <t>Sulphuric acid freight South Korea/Japan-China 18-30kt prompt, No time stamp, value high, USD/t, _</t>
  </si>
  <si>
    <t>Sulphuric acid freight South Korea/Japan-China 18-30kt prompt, No time stamp, value low, USD/t, _</t>
  </si>
  <si>
    <t>Sulphuric acid freight South Korea/Japan-EC India 18-30kt prompt, No time stamp, midpoint, USD/t, _</t>
  </si>
  <si>
    <t>Sulphuric acid freight South Korea/Japan-EC India 18-30kt prompt, No time stamp, value high, USD/t, _</t>
  </si>
  <si>
    <t>Sulphuric acid freight South Korea/Japan-EC India 18-30kt prompt, No time stamp, value low, USD/t, _</t>
  </si>
  <si>
    <t>Sulphuric acid freight South Korea/Japan-Southeast Asia 18-30kt prompt, No time stamp, midpoint, USD/t, _</t>
  </si>
  <si>
    <t>Sulphuric acid freight South Korea/Japan-Southeast Asia 18-30kt prompt, No time stamp, value high, USD/t, _</t>
  </si>
  <si>
    <t>Sulphuric acid freight South Korea/Japan-Southeast Asia 18-30kt prompt, No time stamp, value low, USD/t, _</t>
  </si>
  <si>
    <t>Sulphuric acid freight South Korea/Japan-US Gulf 18-30kt prompt, No time stamp, midpoint, USD/t, _</t>
  </si>
  <si>
    <t>Sulphuric acid freight South Korea/Japan-US Gulf 18-30kt prompt, No time stamp, value high, USD/t, _</t>
  </si>
  <si>
    <t>Sulphuric acid freight South Korea/Japan-US Gulf 18-30kt prompt, No time stamp, value low, USD/t, _</t>
  </si>
  <si>
    <t>DO NOT FORGET THE PROFIT SHARING WHICH HAS AN IMPACT ON MARGIN FOR PROMMITR PRICES</t>
  </si>
  <si>
    <t>FOB July cargo</t>
  </si>
  <si>
    <t>FFRBOLPRE</t>
  </si>
  <si>
    <t>Freight Boliden Premium</t>
  </si>
  <si>
    <t>Quarter minus one month</t>
  </si>
  <si>
    <t>Japan/SK spot FOB</t>
  </si>
  <si>
    <t>China spot FOB</t>
  </si>
  <si>
    <t>NW Europe spot FOB</t>
  </si>
  <si>
    <t>India EC spot CFR</t>
  </si>
  <si>
    <t>Indonesia spot CFR</t>
  </si>
  <si>
    <t>Brazil spot CFR</t>
  </si>
  <si>
    <t>Chile spot CFR</t>
  </si>
  <si>
    <t>Morocco spot CFR</t>
  </si>
  <si>
    <t>US spot CFR</t>
  </si>
  <si>
    <t>NW Europe qtly contract barge CFR</t>
  </si>
  <si>
    <t>NW Europe qtly contract vessel CFR</t>
  </si>
  <si>
    <t>China qtly contract CFR</t>
  </si>
  <si>
    <t>India EC ann contract CFR</t>
  </si>
  <si>
    <t>Chile ann contract CFR</t>
  </si>
  <si>
    <t>-</t>
  </si>
  <si>
    <t>New assessment as of 4/5/19</t>
  </si>
  <si>
    <t>Assessment begins</t>
  </si>
  <si>
    <t>Month invoiced</t>
  </si>
  <si>
    <t>Weekly average Chile</t>
  </si>
  <si>
    <t>Monthly price</t>
  </si>
  <si>
    <t>Month invoiced CR</t>
  </si>
  <si>
    <t>Month CT</t>
  </si>
  <si>
    <t>Target month for pricing</t>
  </si>
  <si>
    <t>MONTH</t>
  </si>
  <si>
    <t>Pricing used for formula -1 month</t>
  </si>
  <si>
    <t>HCFRCOD24</t>
  </si>
  <si>
    <t>Historical CFR CODELCO CAK 24</t>
  </si>
  <si>
    <t>ICIS is part of LexisNexis® Risk Solutions portfolio of brands.</t>
  </si>
  <si>
    <t>Exchange rates supplied by LSEG and XE.com (http://www.XE.com).</t>
  </si>
  <si>
    <t>#ENDPRICES#</t>
  </si>
  <si>
    <t>21381#20252#20249#20254#20251#20256#20250#20253#20255</t>
  </si>
  <si>
    <t>False#</t>
  </si>
  <si>
    <t>Copyright © 2026 LexisNexis Risk Solutions.</t>
  </si>
  <si>
    <t>94160000#8#0#Sulphuric acid cfr Brazil#0#3#44#cfr#0#1#0#0#0#0#0</t>
  </si>
  <si>
    <t>94160000#2#0#Sulphuric acid cfr Brazil#0#3#44#cfr#1#0#0#0#0#0#0</t>
  </si>
  <si>
    <t>94160000#1#0#Sulphuric acid cfr Brazil#0#3#44#cfr#2#0#1#0#0#0#0</t>
  </si>
  <si>
    <t>112760000#8#0#Sulphuric acid cfr Chile contract#0#3#44#cfr#3#1#0#0#0#1#0</t>
  </si>
  <si>
    <t>112760000#2#0#Sulphuric acid cfr Chile contract#0#3#44#cfr#4#0#0#0#0#0#0</t>
  </si>
  <si>
    <t>112760000#1#0#Sulphuric acid cfr Chile contract#0#3#44#cfr#5#0#1#0#0#0#1</t>
  </si>
  <si>
    <t>112740000#8#0#Sulphuric acid cfr Chile spot#0#3#44#cfr#6#1#0#0#0#0#0</t>
  </si>
  <si>
    <t>112740000#2#0#Sulphuric acid cfr Chile spot#0#3#44#cfr#7#0#0#0#0#0#0</t>
  </si>
  <si>
    <t>112740000#1#0#Sulphuric acid cfr Chile spot#0#3#44#cfr#8#0#1#0#0#0#0</t>
  </si>
  <si>
    <t>133050000#8#0#Sulphuric acid cfr India#0#3#44#cfr#9#1#0#0#0#0#0</t>
  </si>
  <si>
    <t>133050000#2#0#Sulphuric acid cfr India#0#3#44#cfr#10#0#0#0#0#0#0</t>
  </si>
  <si>
    <t>133050000#1#0#Sulphuric acid cfr India#0#3#44#cfr#11#0#1#0#0#0#0</t>
  </si>
  <si>
    <t>112750000#8#0#Sulphuric acid cfr North Africa spot#0#3#44#cfr#12#1#0#0#0#0#0</t>
  </si>
  <si>
    <t>112750000#2#0#Sulphuric acid cfr North Africa spot#0#3#44#cfr#13#0#0#0#0#0#0</t>
  </si>
  <si>
    <t>112750000#1#0#Sulphuric acid cfr North Africa spot#0#3#44#cfr#14#0#1#0#0#0#0</t>
  </si>
  <si>
    <t>108200000#8#0#Sulphuric acid cfr SE US import#0#3#44#cfr#15#1#0#0#0#0#0</t>
  </si>
  <si>
    <t>108200000#2#0#Sulphuric acid cfr SE US import#0#3#44#cfr#16#0#0#0#0#0#0</t>
  </si>
  <si>
    <t>108200000#1#0#Sulphuric acid cfr SE US import#0#3#44#cfr#17#0#1#0#0#0#0</t>
  </si>
  <si>
    <t>199750000#8#0#Sulphuric acid cfr Southeast Asia spot#0#3#44#cfr#18#1#0#0#0#0#0</t>
  </si>
  <si>
    <t>199750000#2#0#Sulphuric acid cfr Southeast Asia spot#0#3#44#cfr#19#0#0#0#0#0#0</t>
  </si>
  <si>
    <t>199750000#1#0#Sulphuric acid cfr Southeast Asia spot#0#3#44#cfr#20#0#1#0#0#0#0</t>
  </si>
  <si>
    <t>112730000#8#0#Sulphuric acid fob China spot#0#3#44#fob#21#1#0#0#0#0#0</t>
  </si>
  <si>
    <t>112730000#2#0#Sulphuric acid fob China spot#0#3#44#fob#22#0#0#0#0#0#0</t>
  </si>
  <si>
    <t>112730000#1#0#Sulphuric acid fob China spot#0#3#44#fob#23#0#1#0#0#0#0</t>
  </si>
  <si>
    <t>112710000#8#0#Sulphuric acid fob Mediterranean spot#0#3#44#fob#24#1#0#0#0#0#0</t>
  </si>
  <si>
    <t>112710000#2#0#Sulphuric acid fob Mediterranean spot#0#3#44#fob#25#0#0#0#0#0#0</t>
  </si>
  <si>
    <t>112710000#1#0#Sulphuric acid fob Mediterranean spot#0#3#44#fob#26#0#1#0#0#0#0</t>
  </si>
  <si>
    <t>112700000#8#0#Sulphuric acid fob NWE spot#0#3#44#fob#27#1#0#0#0#0#0</t>
  </si>
  <si>
    <t>112700000#2#0#Sulphuric acid fob NWE spot#0#3#44#fob#28#0#0#0#0#0#0</t>
  </si>
  <si>
    <t>112700000#1#0#Sulphuric acid fob NWE spot#0#3#44#fob#29#0#1#0#0#0#0</t>
  </si>
  <si>
    <t>112720000#8#0#Sulphuric acid fob South Korea/Japan spot#0#3#44#fob#30#1#0#0#0#0#0</t>
  </si>
  <si>
    <t>112720000#2#0#Sulphuric acid fob South Korea/Japan spot#0#3#44#fob#31#0#0#0#0#0#0</t>
  </si>
  <si>
    <t>112720000#1#0#Sulphuric acid fob South Korea/Japan spot#0#3#44#fob#32#0#1#0#0#0#0</t>
  </si>
  <si>
    <t>112840000#8#0#Sulphuric acid freight Mediterranean-North Africa 18-30kt#0#3#44#_#33#1#0#0#0#0#0</t>
  </si>
  <si>
    <t>112840000#2#0#Sulphuric acid freight Mediterranean-North Africa 18-30kt#0#3#44#_#34#0#0#0#0#0#0</t>
  </si>
  <si>
    <t>112840000#1#0#Sulphuric acid freight Mediterranean-North Africa 18-30kt#0#3#44#_#35#0#1#0#0#0#0</t>
  </si>
  <si>
    <t>112830000#8#0#Sulphuric acid freight Mediterranean-US Gulf 18-30kt#0#3#44#_#36#1#0#0#0#0#0</t>
  </si>
  <si>
    <t>112830000#2#0#Sulphuric acid freight Mediterranean-US Gulf 18-30kt#0#3#44#_#37#0#0#0#0#0#0</t>
  </si>
  <si>
    <t>112830000#1#0#Sulphuric acid freight Mediterranean-US Gulf 18-30kt#0#3#44#_#38#0#1#0#0#0#0</t>
  </si>
  <si>
    <t>112810000#8#0#Sulphuric acid freight NWE-Brazil 18-30kt#0#3#44#_#39#1#0#0#0#0#0</t>
  </si>
  <si>
    <t>112810000#2#0#Sulphuric acid freight NWE-Brazil 18-30kt#0#3#44#_#40#0#0#0#0#0#0</t>
  </si>
  <si>
    <t>112810000#1#0#Sulphuric acid freight NWE-Brazil 18-30kt#0#3#44#_#41#0#1#0#0#0#0</t>
  </si>
  <si>
    <t>112820000#8#0#Sulphuric acid freight NWE-Chile 18-30kt#0#3#44#_#42#1#0#0#0#0#0</t>
  </si>
  <si>
    <t>112820000#2#0#Sulphuric acid freight NWE-Chile 18-30kt#0#3#44#_#43#0#0#0#0#0#0</t>
  </si>
  <si>
    <t>112820000#1#0#Sulphuric acid freight NWE-Chile 18-30kt#0#3#44#_#44#0#1#0#0#0#0</t>
  </si>
  <si>
    <t>112800000#8#0#Sulphuric acid freight NWE-North Africa 18-30kt#0#3#44#_#45#1#0#0#0#0#0</t>
  </si>
  <si>
    <t>112800000#2#0#Sulphuric acid freight NWE-North Africa 18-30kt#0#3#44#_#46#0#0#0#0#0#0</t>
  </si>
  <si>
    <t>112800000#1#0#Sulphuric acid freight NWE-North Africa 18-30kt#0#3#44#_#47#0#1#0#0#0#0</t>
  </si>
  <si>
    <t>112790000#8#0#Sulphuric acid freight NWE-US Gulf 18-30kt#0#3#44#_#48#1#0#0#0#0#0</t>
  </si>
  <si>
    <t>112790000#2#0#Sulphuric acid freight NWE-US Gulf 18-30kt#0#3#44#_#49#0#0#0#0#0#0</t>
  </si>
  <si>
    <t>112790000#1#0#Sulphuric acid freight NWE-US Gulf 18-30kt#0#3#44#_#50#0#1#0#0#0#0</t>
  </si>
  <si>
    <t>112860000#8#0#Sulphuric acid freight South Korea/Japan-Chile 18-30kt#0#3#44#_#51#1#0#0#0#0#0</t>
  </si>
  <si>
    <t>112860000#2#0#Sulphuric acid freight South Korea/Japan-Chile 18-30kt#0#3#44#_#52#0#0#0#0#0#0</t>
  </si>
  <si>
    <t>112860000#1#0#Sulphuric acid freight South Korea/Japan-Chile 18-30kt#0#3#44#_#53#0#1#0#0#0#0</t>
  </si>
  <si>
    <t>112850000#8#0#Sulphuric acid freight South Korea/Japan-China 18-30kt#0#3#44#_#54#1#0#0#0#0#0</t>
  </si>
  <si>
    <t>112850000#2#0#Sulphuric acid freight South Korea/Japan-China 18-30kt#0#3#44#_#55#0#0#0#0#0#0</t>
  </si>
  <si>
    <t>112850000#1#0#Sulphuric acid freight South Korea/Japan-China 18-30kt#0#3#44#_#56#0#1#0#0#0#0</t>
  </si>
  <si>
    <t>133450000#8#0#Sulphuric acid freight South Korea/Japan-EC India 18-30kt#0#3#44#_#57#1#0#0#0#0#0</t>
  </si>
  <si>
    <t>133450000#2#0#Sulphuric acid freight South Korea/Japan-EC India 18-30kt#0#3#44#_#58#0#0#0#0#0#0</t>
  </si>
  <si>
    <t>133450000#1#0#Sulphuric acid freight South Korea/Japan-EC India 18-30kt#0#3#44#_#59#0#1#0#0#0#0</t>
  </si>
  <si>
    <t>199770000#8#0#Sulphuric acid freight South Korea/Japan-Southeast Asia 18-30kt#0#3#44#_#60#1#0#0#0#0#0</t>
  </si>
  <si>
    <t>199770000#2#0#Sulphuric acid freight South Korea/Japan-Southeast Asia 18-30kt#0#3#44#_#61#0#0#0#0#0#0</t>
  </si>
  <si>
    <t>199770000#1#0#Sulphuric acid freight South Korea/Japan-Southeast Asia 18-30kt#0#3#44#_#62#0#1#0#0#0#0</t>
  </si>
  <si>
    <t>112870000#8#0#Sulphuric acid freight South Korea/Japan-US Gulf 18-30kt#0#3#44#_#63#1#0#0#0#0#0</t>
  </si>
  <si>
    <t>112870000#2#0#Sulphuric acid freight South Korea/Japan-US Gulf 18-30kt#0#3#44#_#64#0#0#0#0#0#0</t>
  </si>
  <si>
    <t>112870000#1#0#Sulphuric acid freight South Korea/Japan-US Gulf 18-30kt#0#3#44#_#65#0#1#0#0#0#0</t>
  </si>
  <si>
    <t>94020000#8#0#Sulphur dry bulk cfr India#0#3#44#cfr#66#1#0#0#0#0#0</t>
  </si>
  <si>
    <t>94020000#2#0#Sulphur dry bulk cfr India#0#3#44#cfr#67#0#0#0#0#0#0</t>
  </si>
  <si>
    <t>94020000#1#0#Sulphur dry bulk cfr India#0#3#44#cfr#68#0#1#0#0#0#0</t>
  </si>
  <si>
    <t>price_index</t>
  </si>
  <si>
    <t>price_date</t>
  </si>
  <si>
    <t>2026-07</t>
  </si>
  <si>
    <t>2026-08</t>
  </si>
  <si>
    <t>2026-09</t>
  </si>
  <si>
    <t>2026-10</t>
  </si>
  <si>
    <t>2026-11</t>
  </si>
  <si>
    <t>2026-12</t>
  </si>
  <si>
    <t>2027-01</t>
  </si>
  <si>
    <t>2027-02</t>
  </si>
  <si>
    <t>2027-03</t>
  </si>
  <si>
    <t>2027-04</t>
  </si>
  <si>
    <t>2027-05</t>
  </si>
  <si>
    <t>2027-06</t>
  </si>
  <si>
    <t>From 01 janv. 2010 To 19 juin 2026</t>
  </si>
  <si>
    <t>Copyright 2026 Argus Media group. Ref: 303867. Updated at 19-juin-2026 10:39:35</t>
  </si>
  <si>
    <t>43191#46192#0#0#9#1#True#0#-1,0#Prices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</si>
</sst>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(* #,##0.00_);_(* \(#,##0.00\);_(* &quot;-&quot;??_);_(@_)"/>
    <numFmt numFmtId="164" formatCode="_-* #,##0.00_-;\-* #,##0.00_-;_-* &quot;-&quot;??_-;_-@_-"/>
    <numFmt numFmtId="165" formatCode="0.0"/>
    <numFmt numFmtId="166" formatCode="dd\-mmm\-yyyy"/>
    <numFmt numFmtId="167" formatCode="dd\ mmm\ yyyy\ hh:mm:ss"/>
    <numFmt numFmtId="168" formatCode="[$-409]d\-mmm\-yy;@"/>
    <numFmt numFmtId="169" formatCode="mmm\-yyyy"/>
    <numFmt numFmtId="170" formatCode="[$-F800]dddd\,\ mmmm\ dd\,\ yyyy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1"/>
      <color rgb="FF000000"/>
      <name val="Calibri"/>
      <family val="2"/>
      <scheme val="minor"/>
    </font>
    <font>
      <b/>
      <sz val="15"/>
      <color theme="1"/>
      <name val="Calibri"/>
      <family val="2"/>
      <scheme val="minor"/>
    </font>
    <font>
      <b/>
      <sz val="11"/>
      <color rgb="FFFF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rgb="FFFF000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Yu Gothic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8"/>
      <name val="Arial"/>
      <family val="2"/>
    </font>
    <font>
      <sz val="12"/>
      <color rgb="FF000000"/>
      <name val="Calibri"/>
      <family val="2"/>
      <scheme val="minor"/>
    </font>
    <font>
      <i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8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C5D9F1"/>
        <bgColor indexed="64"/>
      </patternFill>
    </fill>
    <fill>
      <patternFill patternType="solid">
        <fgColor rgb="FF8DB4E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CDCDCD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ck">
        <color indexed="64"/>
      </left>
      <right style="thick">
        <color auto="1"/>
      </right>
      <top style="thick">
        <color indexed="64"/>
      </top>
      <bottom style="thick">
        <color indexed="64"/>
      </bottom>
      <diagonal/>
    </border>
    <border>
      <left style="thick">
        <color auto="1"/>
      </left>
      <right style="thick">
        <color auto="1"/>
      </right>
      <top style="thick">
        <color indexed="64"/>
      </top>
      <bottom style="thick">
        <color indexed="64"/>
      </bottom>
      <diagonal/>
    </border>
    <border>
      <left style="thick">
        <color auto="1"/>
      </left>
      <right style="thin">
        <color indexed="64"/>
      </right>
      <top style="thick">
        <color indexed="64"/>
      </top>
      <bottom/>
      <diagonal/>
    </border>
    <border>
      <left style="thick">
        <color auto="1"/>
      </left>
      <right style="thin">
        <color indexed="64"/>
      </right>
      <top/>
      <bottom/>
      <diagonal/>
    </border>
    <border>
      <left style="thick">
        <color indexed="64"/>
      </left>
      <right style="thick">
        <color auto="1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auto="1"/>
      </right>
      <top style="thick">
        <color indexed="64"/>
      </top>
      <bottom/>
      <diagonal/>
    </border>
    <border>
      <left style="thin">
        <color indexed="64"/>
      </left>
      <right style="thick">
        <color auto="1"/>
      </right>
      <top/>
      <bottom/>
      <diagonal/>
    </border>
    <border>
      <left style="thick">
        <color auto="1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auto="1"/>
      </right>
      <top/>
      <bottom style="thick">
        <color indexed="64"/>
      </bottom>
      <diagonal/>
    </border>
  </borders>
  <cellStyleXfs count="3">
    <xf numFmtId="0" fontId="0" fillId="0" borderId="0"/>
    <xf numFmtId="0" fontId="18" fillId="0" borderId="0"/>
    <xf numFmtId="164" fontId="18" fillId="0" borderId="0" applyFont="0" applyFill="0" applyBorder="0" applyAlignment="0" applyProtection="0"/>
  </cellStyleXfs>
  <cellXfs count="136">
    <xf numFmtId="0" fontId="0" fillId="0" borderId="0" xfId="0"/>
    <xf numFmtId="0" fontId="4" fillId="0" borderId="0" xfId="0" applyFont="1"/>
    <xf numFmtId="0" fontId="2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14" fontId="1" fillId="0" borderId="0" xfId="0" applyNumberFormat="1" applyFon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8" fillId="0" borderId="3" xfId="0" applyFont="1" applyBorder="1"/>
    <xf numFmtId="0" fontId="0" fillId="0" borderId="0" xfId="0" applyAlignment="1">
      <alignment horizontal="center" vertical="center" wrapText="1"/>
    </xf>
    <xf numFmtId="17" fontId="8" fillId="0" borderId="3" xfId="0" applyNumberFormat="1" applyFont="1" applyBorder="1" applyAlignment="1">
      <alignment horizontal="center"/>
    </xf>
    <xf numFmtId="43" fontId="0" fillId="5" borderId="0" xfId="0" applyNumberFormat="1" applyFill="1" applyAlignment="1">
      <alignment horizontal="center" vertical="center"/>
    </xf>
    <xf numFmtId="2" fontId="0" fillId="4" borderId="0" xfId="0" applyNumberFormat="1" applyFill="1" applyAlignment="1">
      <alignment horizontal="center" vertical="center"/>
    </xf>
    <xf numFmtId="2" fontId="0" fillId="5" borderId="0" xfId="0" applyNumberFormat="1" applyFill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168" fontId="0" fillId="0" borderId="0" xfId="0" applyNumberFormat="1" applyAlignment="1">
      <alignment horizontal="left" vertical="center"/>
    </xf>
    <xf numFmtId="168" fontId="0" fillId="0" borderId="0" xfId="0" applyNumberFormat="1"/>
    <xf numFmtId="168" fontId="9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168" fontId="3" fillId="0" borderId="0" xfId="0" applyNumberFormat="1" applyFont="1" applyAlignment="1">
      <alignment horizontal="center" vertical="center" wrapText="1"/>
    </xf>
    <xf numFmtId="17" fontId="0" fillId="0" borderId="0" xfId="0" applyNumberFormat="1"/>
    <xf numFmtId="2" fontId="0" fillId="0" borderId="0" xfId="0" applyNumberFormat="1"/>
    <xf numFmtId="0" fontId="10" fillId="5" borderId="4" xfId="0" applyFont="1" applyFill="1" applyBorder="1" applyAlignment="1" applyProtection="1">
      <alignment horizontal="center" vertical="center"/>
      <protection locked="0"/>
    </xf>
    <xf numFmtId="0" fontId="0" fillId="0" borderId="0" xfId="0" applyProtection="1">
      <protection locked="0"/>
    </xf>
    <xf numFmtId="0" fontId="11" fillId="5" borderId="6" xfId="0" applyFont="1" applyFill="1" applyBorder="1" applyAlignment="1" applyProtection="1">
      <alignment horizontal="center" vertical="center" wrapText="1"/>
      <protection locked="0"/>
    </xf>
    <xf numFmtId="0" fontId="11" fillId="5" borderId="5" xfId="0" applyFont="1" applyFill="1" applyBorder="1" applyAlignment="1" applyProtection="1">
      <alignment horizontal="center" wrapText="1"/>
      <protection locked="0"/>
    </xf>
    <xf numFmtId="0" fontId="11" fillId="5" borderId="6" xfId="0" applyFont="1" applyFill="1" applyBorder="1" applyAlignment="1" applyProtection="1">
      <alignment horizontal="center" vertical="center"/>
      <protection locked="0"/>
    </xf>
    <xf numFmtId="0" fontId="11" fillId="5" borderId="5" xfId="0" applyFont="1" applyFill="1" applyBorder="1" applyAlignment="1" applyProtection="1">
      <alignment horizontal="center"/>
      <protection locked="0"/>
    </xf>
    <xf numFmtId="0" fontId="11" fillId="5" borderId="7" xfId="0" applyFont="1" applyFill="1" applyBorder="1" applyAlignment="1" applyProtection="1">
      <alignment horizontal="center" vertical="center"/>
      <protection locked="0"/>
    </xf>
    <xf numFmtId="168" fontId="0" fillId="0" borderId="0" xfId="0" applyNumberFormat="1" applyProtection="1">
      <protection locked="0"/>
    </xf>
    <xf numFmtId="2" fontId="0" fillId="0" borderId="0" xfId="0" applyNumberFormat="1" applyAlignment="1" applyProtection="1">
      <alignment horizontal="center"/>
      <protection locked="0"/>
    </xf>
    <xf numFmtId="2" fontId="0" fillId="0" borderId="0" xfId="0" applyNumberFormat="1" applyProtection="1">
      <protection locked="0"/>
    </xf>
    <xf numFmtId="0" fontId="11" fillId="5" borderId="5" xfId="0" applyFont="1" applyFill="1" applyBorder="1" applyAlignment="1" applyProtection="1">
      <alignment horizontal="center" vertical="center"/>
      <protection locked="0"/>
    </xf>
    <xf numFmtId="0" fontId="11" fillId="5" borderId="13" xfId="0" applyFont="1" applyFill="1" applyBorder="1" applyAlignment="1" applyProtection="1">
      <alignment horizontal="center" vertical="center"/>
      <protection locked="0"/>
    </xf>
    <xf numFmtId="2" fontId="0" fillId="4" borderId="0" xfId="0" applyNumberFormat="1" applyFill="1" applyAlignment="1">
      <alignment horizontal="center"/>
    </xf>
    <xf numFmtId="1" fontId="0" fillId="0" borderId="0" xfId="0" applyNumberFormat="1" applyAlignment="1">
      <alignment wrapText="1"/>
    </xf>
    <xf numFmtId="0" fontId="9" fillId="0" borderId="0" xfId="0" applyFont="1"/>
    <xf numFmtId="0" fontId="12" fillId="0" borderId="14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12" fillId="0" borderId="16" xfId="0" applyFont="1" applyBorder="1" applyAlignment="1">
      <alignment vertical="center" wrapText="1"/>
    </xf>
    <xf numFmtId="0" fontId="12" fillId="0" borderId="17" xfId="0" applyFont="1" applyBorder="1" applyAlignment="1">
      <alignment vertical="center" wrapText="1"/>
    </xf>
    <xf numFmtId="0" fontId="2" fillId="0" borderId="0" xfId="0" applyFont="1"/>
    <xf numFmtId="0" fontId="0" fillId="4" borderId="0" xfId="0" applyFill="1" applyAlignment="1">
      <alignment horizontal="center" vertical="center"/>
    </xf>
    <xf numFmtId="2" fontId="0" fillId="7" borderId="0" xfId="0" applyNumberFormat="1" applyFill="1" applyProtection="1">
      <protection locked="0"/>
    </xf>
    <xf numFmtId="168" fontId="3" fillId="4" borderId="0" xfId="0" applyNumberFormat="1" applyFont="1" applyFill="1"/>
    <xf numFmtId="2" fontId="3" fillId="4" borderId="0" xfId="0" applyNumberFormat="1" applyFont="1" applyFill="1"/>
    <xf numFmtId="2" fontId="0" fillId="8" borderId="0" xfId="0" applyNumberFormat="1" applyFill="1" applyAlignment="1">
      <alignment horizontal="center"/>
    </xf>
    <xf numFmtId="2" fontId="0" fillId="0" borderId="0" xfId="0" applyNumberFormat="1" applyAlignment="1">
      <alignment horizontal="center"/>
    </xf>
    <xf numFmtId="2" fontId="13" fillId="4" borderId="0" xfId="0" applyNumberFormat="1" applyFont="1" applyFill="1"/>
    <xf numFmtId="2" fontId="14" fillId="0" borderId="0" xfId="0" applyNumberFormat="1" applyFont="1"/>
    <xf numFmtId="0" fontId="14" fillId="0" borderId="0" xfId="0" applyFont="1"/>
    <xf numFmtId="0" fontId="9" fillId="0" borderId="0" xfId="0" applyFont="1" applyAlignment="1">
      <alignment horizontal="center" wrapText="1"/>
    </xf>
    <xf numFmtId="2" fontId="9" fillId="8" borderId="0" xfId="0" applyNumberFormat="1" applyFont="1" applyFill="1" applyAlignment="1">
      <alignment horizontal="center" vertical="center"/>
    </xf>
    <xf numFmtId="2" fontId="0" fillId="8" borderId="0" xfId="0" applyNumberFormat="1" applyFill="1" applyAlignment="1">
      <alignment horizontal="center" vertical="center"/>
    </xf>
    <xf numFmtId="168" fontId="9" fillId="4" borderId="0" xfId="0" applyNumberFormat="1" applyFont="1" applyFill="1"/>
    <xf numFmtId="2" fontId="9" fillId="4" borderId="0" xfId="0" applyNumberFormat="1" applyFont="1" applyFill="1"/>
    <xf numFmtId="2" fontId="2" fillId="0" borderId="0" xfId="0" applyNumberFormat="1" applyFont="1"/>
    <xf numFmtId="0" fontId="0" fillId="6" borderId="0" xfId="0" applyFill="1" applyAlignment="1">
      <alignment wrapText="1"/>
    </xf>
    <xf numFmtId="166" fontId="0" fillId="6" borderId="0" xfId="0" applyNumberFormat="1" applyFill="1" applyAlignment="1">
      <alignment horizontal="center" wrapText="1"/>
    </xf>
    <xf numFmtId="165" fontId="0" fillId="6" borderId="0" xfId="0" applyNumberFormat="1" applyFill="1" applyAlignment="1">
      <alignment wrapText="1"/>
    </xf>
    <xf numFmtId="1" fontId="0" fillId="6" borderId="0" xfId="0" applyNumberFormat="1" applyFill="1" applyAlignment="1">
      <alignment wrapText="1"/>
    </xf>
    <xf numFmtId="2" fontId="2" fillId="8" borderId="0" xfId="0" applyNumberFormat="1" applyFont="1" applyFill="1" applyAlignment="1">
      <alignment horizontal="center"/>
    </xf>
    <xf numFmtId="2" fontId="3" fillId="8" borderId="0" xfId="0" applyNumberFormat="1" applyFont="1" applyFill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wrapText="1"/>
    </xf>
    <xf numFmtId="2" fontId="2" fillId="4" borderId="0" xfId="0" applyNumberFormat="1" applyFont="1" applyFill="1" applyAlignment="1">
      <alignment horizontal="center" vertical="center"/>
    </xf>
    <xf numFmtId="14" fontId="0" fillId="0" borderId="0" xfId="0" applyNumberFormat="1"/>
    <xf numFmtId="0" fontId="15" fillId="0" borderId="0" xfId="0" applyFont="1" applyAlignment="1">
      <alignment horizontal="center"/>
    </xf>
    <xf numFmtId="0" fontId="0" fillId="0" borderId="3" xfId="0" applyBorder="1" applyAlignment="1">
      <alignment horizontal="left"/>
    </xf>
    <xf numFmtId="0" fontId="0" fillId="0" borderId="0" xfId="0" applyAlignment="1">
      <alignment horizontal="right"/>
    </xf>
    <xf numFmtId="14" fontId="0" fillId="0" borderId="9" xfId="0" applyNumberFormat="1" applyBorder="1"/>
    <xf numFmtId="0" fontId="0" fillId="0" borderId="9" xfId="0" applyBorder="1"/>
    <xf numFmtId="0" fontId="15" fillId="0" borderId="9" xfId="0" applyFont="1" applyBorder="1" applyAlignment="1">
      <alignment horizontal="center"/>
    </xf>
    <xf numFmtId="0" fontId="0" fillId="0" borderId="19" xfId="0" applyBorder="1" applyAlignment="1">
      <alignment horizontal="left"/>
    </xf>
    <xf numFmtId="0" fontId="0" fillId="0" borderId="8" xfId="0" applyBorder="1"/>
    <xf numFmtId="0" fontId="0" fillId="0" borderId="9" xfId="0" applyBorder="1" applyAlignment="1">
      <alignment horizontal="right"/>
    </xf>
    <xf numFmtId="0" fontId="0" fillId="0" borderId="20" xfId="0" applyBorder="1"/>
    <xf numFmtId="0" fontId="0" fillId="0" borderId="21" xfId="0" applyBorder="1" applyAlignment="1">
      <alignment horizontal="left"/>
    </xf>
    <xf numFmtId="0" fontId="16" fillId="0" borderId="0" xfId="0" applyFont="1"/>
    <xf numFmtId="0" fontId="16" fillId="0" borderId="9" xfId="0" applyFont="1" applyBorder="1"/>
    <xf numFmtId="0" fontId="17" fillId="0" borderId="0" xfId="0" applyFont="1"/>
    <xf numFmtId="0" fontId="12" fillId="0" borderId="0" xfId="0" applyFont="1" applyAlignment="1">
      <alignment horizontal="center" vertical="center" wrapText="1"/>
    </xf>
    <xf numFmtId="0" fontId="12" fillId="0" borderId="0" xfId="0" applyFont="1" applyAlignment="1">
      <alignment vertical="center" wrapText="1"/>
    </xf>
    <xf numFmtId="0" fontId="0" fillId="4" borderId="0" xfId="0" applyFill="1"/>
    <xf numFmtId="17" fontId="0" fillId="4" borderId="0" xfId="0" applyNumberFormat="1" applyFill="1"/>
    <xf numFmtId="2" fontId="0" fillId="4" borderId="0" xfId="0" applyNumberFormat="1" applyFill="1"/>
    <xf numFmtId="170" fontId="0" fillId="0" borderId="0" xfId="0" applyNumberFormat="1"/>
    <xf numFmtId="0" fontId="11" fillId="0" borderId="9" xfId="0" applyFont="1" applyBorder="1" applyAlignment="1">
      <alignment horizontal="center" vertical="center"/>
    </xf>
    <xf numFmtId="0" fontId="11" fillId="4" borderId="9" xfId="0" applyFont="1" applyFill="1" applyBorder="1" applyAlignment="1">
      <alignment horizontal="center" vertical="center" wrapText="1"/>
    </xf>
    <xf numFmtId="0" fontId="0" fillId="4" borderId="5" xfId="0" applyFill="1" applyBorder="1"/>
    <xf numFmtId="169" fontId="0" fillId="4" borderId="5" xfId="0" applyNumberFormat="1" applyFill="1" applyBorder="1"/>
    <xf numFmtId="0" fontId="0" fillId="0" borderId="5" xfId="0" applyBorder="1"/>
    <xf numFmtId="0" fontId="0" fillId="9" borderId="0" xfId="0" applyFill="1"/>
    <xf numFmtId="17" fontId="0" fillId="9" borderId="5" xfId="0" applyNumberFormat="1" applyFill="1" applyBorder="1"/>
    <xf numFmtId="2" fontId="0" fillId="5" borderId="0" xfId="0" applyNumberFormat="1" applyFill="1" applyAlignment="1">
      <alignment horizontal="center"/>
    </xf>
    <xf numFmtId="0" fontId="18" fillId="0" borderId="0" xfId="1"/>
    <xf numFmtId="0" fontId="18" fillId="0" borderId="0" xfId="1" applyAlignment="1">
      <alignment horizontal="right"/>
    </xf>
    <xf numFmtId="0" fontId="15" fillId="0" borderId="0" xfId="1" applyFont="1" applyAlignment="1">
      <alignment horizontal="center"/>
    </xf>
    <xf numFmtId="0" fontId="18" fillId="0" borderId="3" xfId="1" applyBorder="1" applyAlignment="1">
      <alignment horizontal="left"/>
    </xf>
    <xf numFmtId="0" fontId="16" fillId="0" borderId="0" xfId="1" applyFont="1"/>
    <xf numFmtId="168" fontId="7" fillId="4" borderId="3" xfId="0" applyNumberFormat="1" applyFont="1" applyFill="1" applyBorder="1" applyAlignment="1">
      <alignment horizontal="center"/>
    </xf>
    <xf numFmtId="0" fontId="18" fillId="0" borderId="3" xfId="1" applyBorder="1"/>
    <xf numFmtId="0" fontId="0" fillId="0" borderId="0" xfId="0" applyAlignment="1">
      <alignment horizontal="center"/>
    </xf>
    <xf numFmtId="168" fontId="0" fillId="0" borderId="0" xfId="0" applyNumberFormat="1" applyAlignment="1">
      <alignment horizontal="center" vertical="center"/>
    </xf>
    <xf numFmtId="168" fontId="0" fillId="0" borderId="0" xfId="0" applyNumberFormat="1" applyAlignment="1">
      <alignment horizontal="center"/>
    </xf>
    <xf numFmtId="2" fontId="9" fillId="4" borderId="0" xfId="0" applyNumberFormat="1" applyFont="1" applyFill="1" applyAlignment="1">
      <alignment horizontal="center" vertical="center"/>
    </xf>
    <xf numFmtId="0" fontId="11" fillId="5" borderId="5" xfId="0" applyFont="1" applyFill="1" applyBorder="1" applyAlignment="1" applyProtection="1">
      <alignment vertical="center" wrapText="1"/>
      <protection locked="0"/>
    </xf>
    <xf numFmtId="0" fontId="11" fillId="5" borderId="10" xfId="0" applyFont="1" applyFill="1" applyBorder="1" applyAlignment="1" applyProtection="1">
      <alignment vertical="center" wrapText="1"/>
      <protection locked="0"/>
    </xf>
    <xf numFmtId="0" fontId="11" fillId="5" borderId="11" xfId="0" applyFont="1" applyFill="1" applyBorder="1" applyAlignment="1" applyProtection="1">
      <alignment vertical="center" wrapText="1"/>
      <protection locked="0"/>
    </xf>
    <xf numFmtId="0" fontId="11" fillId="5" borderId="12" xfId="0" applyFont="1" applyFill="1" applyBorder="1" applyAlignment="1" applyProtection="1">
      <alignment vertical="center" wrapText="1"/>
      <protection locked="0"/>
    </xf>
    <xf numFmtId="0" fontId="3" fillId="0" borderId="0" xfId="0" applyFont="1"/>
    <xf numFmtId="17" fontId="0" fillId="0" borderId="0" xfId="0" applyNumberFormat="1" applyAlignment="1">
      <alignment horizontal="center" vertical="center"/>
    </xf>
    <xf numFmtId="0" fontId="5" fillId="3" borderId="22" xfId="0" applyFont="1" applyFill="1" applyBorder="1" applyAlignment="1">
      <alignment horizontal="center" vertical="center" wrapText="1"/>
    </xf>
    <xf numFmtId="0" fontId="0" fillId="0" borderId="0" xfId="0" applyAlignment="1">
      <alignment horizontal="left"/>
    </xf>
    <xf numFmtId="167" fontId="0" fillId="0" borderId="0" xfId="0" applyNumberFormat="1" applyAlignment="1">
      <alignment horizontal="left"/>
    </xf>
    <xf numFmtId="0" fontId="5" fillId="3" borderId="23" xfId="0" applyFont="1" applyFill="1" applyBorder="1" applyAlignment="1">
      <alignment horizontal="center" vertical="center" wrapText="1"/>
    </xf>
    <xf numFmtId="166" fontId="0" fillId="2" borderId="25" xfId="0" applyNumberFormat="1" applyFill="1" applyBorder="1" applyAlignment="1">
      <alignment horizontal="right" wrapText="1"/>
    </xf>
    <xf numFmtId="0" fontId="0" fillId="2" borderId="2" xfId="0" applyFill="1" applyBorder="1" applyAlignment="1">
      <alignment horizontal="right" wrapText="1"/>
    </xf>
    <xf numFmtId="0" fontId="5" fillId="3" borderId="26" xfId="0" applyFont="1" applyFill="1" applyBorder="1" applyAlignment="1">
      <alignment horizontal="center" vertical="center" wrapText="1"/>
    </xf>
    <xf numFmtId="0" fontId="0" fillId="2" borderId="28" xfId="0" applyFill="1" applyBorder="1" applyAlignment="1">
      <alignment horizontal="right" wrapText="1"/>
    </xf>
    <xf numFmtId="166" fontId="0" fillId="2" borderId="29" xfId="0" applyNumberFormat="1" applyFill="1" applyBorder="1" applyAlignment="1">
      <alignment horizontal="right" wrapText="1"/>
    </xf>
    <xf numFmtId="0" fontId="0" fillId="2" borderId="1" xfId="0" applyFill="1" applyBorder="1" applyAlignment="1">
      <alignment horizontal="right" wrapText="1"/>
    </xf>
    <xf numFmtId="0" fontId="0" fillId="2" borderId="30" xfId="0" applyFill="1" applyBorder="1" applyAlignment="1">
      <alignment horizontal="right" wrapText="1"/>
    </xf>
    <xf numFmtId="166" fontId="2" fillId="2" borderId="24" xfId="0" applyNumberFormat="1" applyFont="1" applyFill="1" applyBorder="1" applyAlignment="1">
      <alignment horizontal="right" wrapText="1"/>
    </xf>
    <xf numFmtId="0" fontId="2" fillId="2" borderId="18" xfId="0" applyFont="1" applyFill="1" applyBorder="1" applyAlignment="1">
      <alignment horizontal="right" wrapText="1"/>
    </xf>
    <xf numFmtId="0" fontId="2" fillId="2" borderId="27" xfId="0" applyFont="1" applyFill="1" applyBorder="1" applyAlignment="1">
      <alignment horizontal="right" wrapText="1"/>
    </xf>
    <xf numFmtId="0" fontId="0" fillId="6" borderId="0" xfId="0" applyFill="1"/>
    <xf numFmtId="0" fontId="10" fillId="5" borderId="5" xfId="0" applyFont="1" applyFill="1" applyBorder="1" applyAlignment="1" applyProtection="1">
      <alignment horizontal="center" vertical="center"/>
      <protection locked="0"/>
    </xf>
    <xf numFmtId="0" fontId="10" fillId="5" borderId="8" xfId="0" applyFont="1" applyFill="1" applyBorder="1" applyAlignment="1" applyProtection="1">
      <alignment horizontal="center" vertical="center"/>
      <protection locked="0"/>
    </xf>
    <xf numFmtId="0" fontId="10" fillId="5" borderId="9" xfId="0" applyFont="1" applyFill="1" applyBorder="1" applyAlignment="1" applyProtection="1">
      <alignment horizontal="center" vertical="center"/>
      <protection locked="0"/>
    </xf>
    <xf numFmtId="0" fontId="11" fillId="5" borderId="5" xfId="0" applyFont="1" applyFill="1" applyBorder="1" applyAlignment="1" applyProtection="1">
      <alignment horizontal="center" vertical="center" wrapText="1"/>
      <protection locked="0"/>
    </xf>
    <xf numFmtId="0" fontId="11" fillId="5" borderId="10" xfId="0" applyFont="1" applyFill="1" applyBorder="1" applyAlignment="1" applyProtection="1">
      <alignment horizontal="center" vertical="center" wrapText="1"/>
      <protection locked="0"/>
    </xf>
    <xf numFmtId="0" fontId="11" fillId="5" borderId="11" xfId="0" applyFont="1" applyFill="1" applyBorder="1" applyAlignment="1" applyProtection="1">
      <alignment horizontal="center" vertical="center" wrapText="1"/>
      <protection locked="0"/>
    </xf>
    <xf numFmtId="0" fontId="11" fillId="0" borderId="9" xfId="0" applyFont="1" applyBorder="1" applyAlignment="1">
      <alignment horizontal="center" vertical="center"/>
    </xf>
    <xf numFmtId="0" fontId="11" fillId="0" borderId="19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</cellXfs>
  <cellStyles count="3">
    <cellStyle name="Comma 2" xfId="2" xr:uid="{DE53541C-5A55-4A6D-BBAD-2F4ACCE383F4}"/>
    <cellStyle name="Normal" xfId="0" builtinId="0"/>
    <cellStyle name="Normal 2" xfId="1" xr:uid="{2AEC492A-5376-4B86-BA66-7F3DFF90F676}"/>
  </cellStyles>
  <dxfs count="1">
    <dxf>
      <fill>
        <patternFill>
          <bgColor theme="6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171450</xdr:colOff>
      <xdr:row>0</xdr:row>
      <xdr:rowOff>57150</xdr:rowOff>
    </xdr:from>
    <xdr:to>
      <xdr:col>20</xdr:col>
      <xdr:colOff>390896</xdr:colOff>
      <xdr:row>33</xdr:row>
      <xdr:rowOff>181870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FAC7C45-6927-2D20-9383-D476DEAF9A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458700" y="57150"/>
          <a:ext cx="2657846" cy="641122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3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customProperty" Target="../customProperty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.bin"/><Relationship Id="rId1" Type="http://schemas.openxmlformats.org/officeDocument/2006/relationships/customProperty" Target="../customProperty4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customProperty" Target="../customProperty12.bin"/><Relationship Id="rId13" Type="http://schemas.openxmlformats.org/officeDocument/2006/relationships/customProperty" Target="../customProperty17.bin"/><Relationship Id="rId18" Type="http://schemas.openxmlformats.org/officeDocument/2006/relationships/customProperty" Target="../customProperty22.bin"/><Relationship Id="rId3" Type="http://schemas.openxmlformats.org/officeDocument/2006/relationships/customProperty" Target="../customProperty7.bin"/><Relationship Id="rId21" Type="http://schemas.openxmlformats.org/officeDocument/2006/relationships/customProperty" Target="../customProperty25.bin"/><Relationship Id="rId7" Type="http://schemas.openxmlformats.org/officeDocument/2006/relationships/customProperty" Target="../customProperty11.bin"/><Relationship Id="rId12" Type="http://schemas.openxmlformats.org/officeDocument/2006/relationships/customProperty" Target="../customProperty16.bin"/><Relationship Id="rId17" Type="http://schemas.openxmlformats.org/officeDocument/2006/relationships/customProperty" Target="../customProperty21.bin"/><Relationship Id="rId2" Type="http://schemas.openxmlformats.org/officeDocument/2006/relationships/customProperty" Target="../customProperty6.bin"/><Relationship Id="rId16" Type="http://schemas.openxmlformats.org/officeDocument/2006/relationships/customProperty" Target="../customProperty20.bin"/><Relationship Id="rId20" Type="http://schemas.openxmlformats.org/officeDocument/2006/relationships/customProperty" Target="../customProperty24.bin"/><Relationship Id="rId1" Type="http://schemas.openxmlformats.org/officeDocument/2006/relationships/printerSettings" Target="../printerSettings/printerSettings2.bin"/><Relationship Id="rId6" Type="http://schemas.openxmlformats.org/officeDocument/2006/relationships/customProperty" Target="../customProperty10.bin"/><Relationship Id="rId11" Type="http://schemas.openxmlformats.org/officeDocument/2006/relationships/customProperty" Target="../customProperty15.bin"/><Relationship Id="rId5" Type="http://schemas.openxmlformats.org/officeDocument/2006/relationships/customProperty" Target="../customProperty9.bin"/><Relationship Id="rId15" Type="http://schemas.openxmlformats.org/officeDocument/2006/relationships/customProperty" Target="../customProperty19.bin"/><Relationship Id="rId10" Type="http://schemas.openxmlformats.org/officeDocument/2006/relationships/customProperty" Target="../customProperty14.bin"/><Relationship Id="rId19" Type="http://schemas.openxmlformats.org/officeDocument/2006/relationships/customProperty" Target="../customProperty23.bin"/><Relationship Id="rId4" Type="http://schemas.openxmlformats.org/officeDocument/2006/relationships/customProperty" Target="../customProperty8.bin"/><Relationship Id="rId9" Type="http://schemas.openxmlformats.org/officeDocument/2006/relationships/customProperty" Target="../customProperty13.bin"/><Relationship Id="rId14" Type="http://schemas.openxmlformats.org/officeDocument/2006/relationships/customProperty" Target="../customProperty18.bin"/><Relationship Id="rId22" Type="http://schemas.openxmlformats.org/officeDocument/2006/relationships/customProperty" Target="../customProperty26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7.bin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28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29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customProperty" Target="../customProperty30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2114BB-D593-49F9-BC95-7BEDA7B8751D}">
  <dimension ref="A1:A80"/>
  <sheetViews>
    <sheetView workbookViewId="0"/>
  </sheetViews>
  <sheetFormatPr defaultColWidth="8.7109375" defaultRowHeight="15" x14ac:dyDescent="0.25"/>
  <sheetData>
    <row r="1" spans="1:1" x14ac:dyDescent="0.25">
      <c r="A1" t="str">
        <f>'Argus Download'!A1</f>
        <v>Copyright 2026 Argus Media group. Ref: 303867. Updated at 19-juin-2026 10:39:35</v>
      </c>
    </row>
    <row r="2" spans="1:1" x14ac:dyDescent="0.25">
      <c r="A2" t="str">
        <f>'Argus Download'!A1:BR423</f>
        <v>combined_x000D_
description</v>
      </c>
    </row>
    <row r="3" spans="1:1" x14ac:dyDescent="0.25">
      <c r="A3">
        <f>'Argus Download'!A3:BR423</f>
        <v>46191</v>
      </c>
    </row>
    <row r="4" spans="1:1" x14ac:dyDescent="0.25">
      <c r="A4" t="s">
        <v>333</v>
      </c>
    </row>
    <row r="5" spans="1:1" x14ac:dyDescent="0.25">
      <c r="A5" t="s">
        <v>334</v>
      </c>
    </row>
    <row r="6" spans="1:1" x14ac:dyDescent="0.25">
      <c r="A6" t="s">
        <v>335</v>
      </c>
    </row>
    <row r="7" spans="1:1" x14ac:dyDescent="0.25">
      <c r="A7" t="s">
        <v>336</v>
      </c>
    </row>
    <row r="8" spans="1:1" x14ac:dyDescent="0.25">
      <c r="A8" t="s">
        <v>337</v>
      </c>
    </row>
    <row r="9" spans="1:1" x14ac:dyDescent="0.25">
      <c r="A9" t="s">
        <v>338</v>
      </c>
    </row>
    <row r="10" spans="1:1" x14ac:dyDescent="0.25">
      <c r="A10" t="s">
        <v>339</v>
      </c>
    </row>
    <row r="11" spans="1:1" x14ac:dyDescent="0.25">
      <c r="A11" t="s">
        <v>340</v>
      </c>
    </row>
    <row r="12" spans="1:1" x14ac:dyDescent="0.25">
      <c r="A12" t="s">
        <v>341</v>
      </c>
    </row>
    <row r="13" spans="1:1" x14ac:dyDescent="0.25">
      <c r="A13" t="s">
        <v>342</v>
      </c>
    </row>
    <row r="14" spans="1:1" x14ac:dyDescent="0.25">
      <c r="A14" t="s">
        <v>343</v>
      </c>
    </row>
    <row r="15" spans="1:1" x14ac:dyDescent="0.25">
      <c r="A15" t="s">
        <v>344</v>
      </c>
    </row>
    <row r="16" spans="1:1" x14ac:dyDescent="0.25">
      <c r="A16" t="s">
        <v>345</v>
      </c>
    </row>
    <row r="17" spans="1:1" x14ac:dyDescent="0.25">
      <c r="A17" t="s">
        <v>346</v>
      </c>
    </row>
    <row r="18" spans="1:1" x14ac:dyDescent="0.25">
      <c r="A18" t="s">
        <v>347</v>
      </c>
    </row>
    <row r="19" spans="1:1" x14ac:dyDescent="0.25">
      <c r="A19" t="s">
        <v>348</v>
      </c>
    </row>
    <row r="20" spans="1:1" x14ac:dyDescent="0.25">
      <c r="A20" t="s">
        <v>349</v>
      </c>
    </row>
    <row r="21" spans="1:1" x14ac:dyDescent="0.25">
      <c r="A21" t="s">
        <v>350</v>
      </c>
    </row>
    <row r="22" spans="1:1" x14ac:dyDescent="0.25">
      <c r="A22" t="s">
        <v>351</v>
      </c>
    </row>
    <row r="23" spans="1:1" x14ac:dyDescent="0.25">
      <c r="A23" t="s">
        <v>352</v>
      </c>
    </row>
    <row r="24" spans="1:1" x14ac:dyDescent="0.25">
      <c r="A24" t="s">
        <v>353</v>
      </c>
    </row>
    <row r="25" spans="1:1" x14ac:dyDescent="0.25">
      <c r="A25" t="s">
        <v>354</v>
      </c>
    </row>
    <row r="26" spans="1:1" x14ac:dyDescent="0.25">
      <c r="A26" t="s">
        <v>355</v>
      </c>
    </row>
    <row r="27" spans="1:1" x14ac:dyDescent="0.25">
      <c r="A27" t="s">
        <v>356</v>
      </c>
    </row>
    <row r="28" spans="1:1" x14ac:dyDescent="0.25">
      <c r="A28" t="s">
        <v>357</v>
      </c>
    </row>
    <row r="29" spans="1:1" x14ac:dyDescent="0.25">
      <c r="A29" t="s">
        <v>358</v>
      </c>
    </row>
    <row r="30" spans="1:1" x14ac:dyDescent="0.25">
      <c r="A30" t="s">
        <v>359</v>
      </c>
    </row>
    <row r="31" spans="1:1" x14ac:dyDescent="0.25">
      <c r="A31" t="s">
        <v>360</v>
      </c>
    </row>
    <row r="32" spans="1:1" x14ac:dyDescent="0.25">
      <c r="A32" t="s">
        <v>361</v>
      </c>
    </row>
    <row r="33" spans="1:1" x14ac:dyDescent="0.25">
      <c r="A33" t="s">
        <v>362</v>
      </c>
    </row>
    <row r="34" spans="1:1" x14ac:dyDescent="0.25">
      <c r="A34" t="s">
        <v>363</v>
      </c>
    </row>
    <row r="35" spans="1:1" x14ac:dyDescent="0.25">
      <c r="A35" t="s">
        <v>364</v>
      </c>
    </row>
    <row r="36" spans="1:1" x14ac:dyDescent="0.25">
      <c r="A36" t="s">
        <v>365</v>
      </c>
    </row>
    <row r="37" spans="1:1" x14ac:dyDescent="0.25">
      <c r="A37" t="s">
        <v>366</v>
      </c>
    </row>
    <row r="38" spans="1:1" x14ac:dyDescent="0.25">
      <c r="A38" t="s">
        <v>367</v>
      </c>
    </row>
    <row r="39" spans="1:1" x14ac:dyDescent="0.25">
      <c r="A39" t="s">
        <v>368</v>
      </c>
    </row>
    <row r="40" spans="1:1" x14ac:dyDescent="0.25">
      <c r="A40" t="s">
        <v>369</v>
      </c>
    </row>
    <row r="41" spans="1:1" x14ac:dyDescent="0.25">
      <c r="A41" t="s">
        <v>370</v>
      </c>
    </row>
    <row r="42" spans="1:1" x14ac:dyDescent="0.25">
      <c r="A42" t="s">
        <v>371</v>
      </c>
    </row>
    <row r="43" spans="1:1" x14ac:dyDescent="0.25">
      <c r="A43" t="s">
        <v>372</v>
      </c>
    </row>
    <row r="44" spans="1:1" x14ac:dyDescent="0.25">
      <c r="A44" t="s">
        <v>373</v>
      </c>
    </row>
    <row r="45" spans="1:1" x14ac:dyDescent="0.25">
      <c r="A45" t="s">
        <v>374</v>
      </c>
    </row>
    <row r="46" spans="1:1" x14ac:dyDescent="0.25">
      <c r="A46" t="s">
        <v>375</v>
      </c>
    </row>
    <row r="47" spans="1:1" x14ac:dyDescent="0.25">
      <c r="A47" t="s">
        <v>376</v>
      </c>
    </row>
    <row r="48" spans="1:1" x14ac:dyDescent="0.25">
      <c r="A48" t="s">
        <v>377</v>
      </c>
    </row>
    <row r="49" spans="1:1" x14ac:dyDescent="0.25">
      <c r="A49" t="s">
        <v>378</v>
      </c>
    </row>
    <row r="50" spans="1:1" x14ac:dyDescent="0.25">
      <c r="A50" t="s">
        <v>379</v>
      </c>
    </row>
    <row r="51" spans="1:1" x14ac:dyDescent="0.25">
      <c r="A51" t="s">
        <v>380</v>
      </c>
    </row>
    <row r="52" spans="1:1" x14ac:dyDescent="0.25">
      <c r="A52" t="s">
        <v>381</v>
      </c>
    </row>
    <row r="53" spans="1:1" x14ac:dyDescent="0.25">
      <c r="A53" t="s">
        <v>382</v>
      </c>
    </row>
    <row r="54" spans="1:1" x14ac:dyDescent="0.25">
      <c r="A54" t="s">
        <v>383</v>
      </c>
    </row>
    <row r="55" spans="1:1" x14ac:dyDescent="0.25">
      <c r="A55" t="s">
        <v>384</v>
      </c>
    </row>
    <row r="56" spans="1:1" x14ac:dyDescent="0.25">
      <c r="A56" t="s">
        <v>385</v>
      </c>
    </row>
    <row r="57" spans="1:1" x14ac:dyDescent="0.25">
      <c r="A57" t="s">
        <v>386</v>
      </c>
    </row>
    <row r="58" spans="1:1" x14ac:dyDescent="0.25">
      <c r="A58" t="s">
        <v>387</v>
      </c>
    </row>
    <row r="59" spans="1:1" x14ac:dyDescent="0.25">
      <c r="A59" t="s">
        <v>388</v>
      </c>
    </row>
    <row r="60" spans="1:1" x14ac:dyDescent="0.25">
      <c r="A60" t="s">
        <v>389</v>
      </c>
    </row>
    <row r="61" spans="1:1" x14ac:dyDescent="0.25">
      <c r="A61" t="s">
        <v>390</v>
      </c>
    </row>
    <row r="62" spans="1:1" x14ac:dyDescent="0.25">
      <c r="A62" t="s">
        <v>391</v>
      </c>
    </row>
    <row r="63" spans="1:1" x14ac:dyDescent="0.25">
      <c r="A63" t="s">
        <v>392</v>
      </c>
    </row>
    <row r="64" spans="1:1" x14ac:dyDescent="0.25">
      <c r="A64" t="s">
        <v>393</v>
      </c>
    </row>
    <row r="65" spans="1:1" x14ac:dyDescent="0.25">
      <c r="A65" t="s">
        <v>394</v>
      </c>
    </row>
    <row r="66" spans="1:1" x14ac:dyDescent="0.25">
      <c r="A66" t="s">
        <v>395</v>
      </c>
    </row>
    <row r="67" spans="1:1" x14ac:dyDescent="0.25">
      <c r="A67" t="s">
        <v>396</v>
      </c>
    </row>
    <row r="68" spans="1:1" x14ac:dyDescent="0.25">
      <c r="A68" t="s">
        <v>397</v>
      </c>
    </row>
    <row r="69" spans="1:1" x14ac:dyDescent="0.25">
      <c r="A69" t="s">
        <v>398</v>
      </c>
    </row>
    <row r="70" spans="1:1" x14ac:dyDescent="0.25">
      <c r="A70" t="s">
        <v>399</v>
      </c>
    </row>
    <row r="71" spans="1:1" x14ac:dyDescent="0.25">
      <c r="A71" t="s">
        <v>400</v>
      </c>
    </row>
    <row r="72" spans="1:1" x14ac:dyDescent="0.25">
      <c r="A72" t="s">
        <v>401</v>
      </c>
    </row>
    <row r="73" spans="1:1" x14ac:dyDescent="0.25">
      <c r="A73" t="s">
        <v>329</v>
      </c>
    </row>
    <row r="74" spans="1:1" x14ac:dyDescent="0.25">
      <c r="A74" t="s">
        <v>418</v>
      </c>
    </row>
    <row r="75" spans="1:1" x14ac:dyDescent="0.25">
      <c r="A75">
        <v>6</v>
      </c>
    </row>
    <row r="76" spans="1:1" x14ac:dyDescent="0.25">
      <c r="A76" t="b">
        <v>0</v>
      </c>
    </row>
    <row r="77" spans="1:1" x14ac:dyDescent="0.25">
      <c r="A77">
        <v>0</v>
      </c>
    </row>
    <row r="79" spans="1:1" x14ac:dyDescent="0.25">
      <c r="A79" t="s">
        <v>330</v>
      </c>
    </row>
    <row r="80" spans="1:1" x14ac:dyDescent="0.25">
      <c r="A80" t="s">
        <v>331</v>
      </c>
    </row>
  </sheetData>
  <pageMargins left="0.7" right="0.7" top="0.75" bottom="0.75" header="0.3" footer="0.3"/>
  <customProperties>
    <customPr name="GUID" r:id="rId1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55313A-C32A-4D52-86E4-4334B9C1443E}">
  <dimension ref="A1"/>
  <sheetViews>
    <sheetView workbookViewId="0">
      <selection activeCell="K13" sqref="K13"/>
    </sheetView>
  </sheetViews>
  <sheetFormatPr defaultRowHeight="15" x14ac:dyDescent="0.25"/>
  <sheetData/>
  <pageMargins left="0.7" right="0.7" top="0.75" bottom="0.75" header="0.3" footer="0.3"/>
  <customProperties>
    <customPr name="GUID" r:id="rId1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AB8A0A-998E-4618-BD8B-CA4BDBBFFD17}">
  <dimension ref="A1:CE127"/>
  <sheetViews>
    <sheetView topLeftCell="AN1" zoomScale="70" zoomScaleNormal="70" workbookViewId="0">
      <pane ySplit="4" topLeftCell="A73" activePane="bottomLeft" state="frozen"/>
      <selection pane="bottomLeft" activeCell="BG97" sqref="BG97"/>
    </sheetView>
  </sheetViews>
  <sheetFormatPr defaultColWidth="9.140625" defaultRowHeight="15" x14ac:dyDescent="0.25"/>
  <cols>
    <col min="1" max="1" width="12.140625" bestFit="1" customWidth="1"/>
    <col min="74" max="74" width="32.140625" bestFit="1" customWidth="1"/>
    <col min="75" max="76" width="15.140625" bestFit="1" customWidth="1"/>
    <col min="77" max="77" width="11.7109375" bestFit="1" customWidth="1"/>
    <col min="78" max="78" width="14.42578125" bestFit="1" customWidth="1"/>
  </cols>
  <sheetData>
    <row r="1" spans="1:83" ht="21" x14ac:dyDescent="0.25">
      <c r="A1" s="21"/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  <c r="Q1" s="127"/>
      <c r="R1" s="127"/>
      <c r="S1" s="127"/>
      <c r="T1" s="127"/>
      <c r="U1" s="127"/>
      <c r="V1" s="127"/>
      <c r="W1" s="127"/>
      <c r="X1" s="127"/>
      <c r="Y1" s="127"/>
      <c r="Z1" s="127"/>
      <c r="AA1" s="127"/>
      <c r="AB1" s="127"/>
      <c r="AC1" s="127"/>
      <c r="AD1" s="127"/>
      <c r="AE1" s="127"/>
      <c r="AF1" s="127"/>
      <c r="AG1" s="127"/>
      <c r="AH1" s="127"/>
      <c r="AI1" s="127"/>
      <c r="AJ1" s="127"/>
      <c r="AK1" s="127"/>
      <c r="AL1" s="127"/>
      <c r="AM1" s="127"/>
      <c r="AN1" s="127"/>
      <c r="AO1" s="127"/>
      <c r="AP1" s="127"/>
      <c r="AQ1" s="127"/>
      <c r="AR1" s="127"/>
      <c r="AS1" s="127"/>
      <c r="AT1" s="127"/>
      <c r="AU1" s="127"/>
      <c r="AV1" s="127"/>
      <c r="AW1" s="127"/>
      <c r="AX1" s="127"/>
      <c r="AY1" s="127"/>
      <c r="AZ1" s="127"/>
      <c r="BA1" s="127"/>
      <c r="BB1" s="127"/>
      <c r="BC1" s="127"/>
      <c r="BD1" s="128"/>
      <c r="BE1" s="129"/>
      <c r="BF1" s="129"/>
      <c r="BG1" s="129"/>
      <c r="BH1" s="129"/>
      <c r="BI1" s="129"/>
      <c r="BJ1" s="129"/>
      <c r="BK1" s="129"/>
      <c r="BL1" s="129"/>
      <c r="BM1" s="129"/>
      <c r="BN1" s="129"/>
      <c r="BO1" s="129"/>
      <c r="BP1" s="129"/>
      <c r="BQ1" s="129"/>
      <c r="BR1" s="129"/>
      <c r="BS1" s="128"/>
      <c r="BT1" s="129"/>
      <c r="BU1" s="129"/>
      <c r="BV1" s="129"/>
      <c r="BW1" s="129"/>
      <c r="BX1" s="129"/>
      <c r="BY1" s="129"/>
      <c r="BZ1" s="129"/>
      <c r="CA1" s="129"/>
      <c r="CB1" s="129"/>
      <c r="CC1" s="129"/>
      <c r="CD1" s="129"/>
      <c r="CE1" s="129"/>
    </row>
    <row r="2" spans="1:83" ht="15.75" customHeight="1" x14ac:dyDescent="0.25">
      <c r="A2" s="23"/>
      <c r="B2" s="106" t="s">
        <v>118</v>
      </c>
      <c r="C2" s="106"/>
      <c r="D2" s="106"/>
      <c r="E2" s="106" t="s">
        <v>179</v>
      </c>
      <c r="F2" s="106"/>
      <c r="G2" s="106"/>
      <c r="H2" s="106" t="s">
        <v>119</v>
      </c>
      <c r="I2" s="106"/>
      <c r="J2" s="106"/>
      <c r="K2" s="106" t="s">
        <v>120</v>
      </c>
      <c r="L2" s="106"/>
      <c r="M2" s="106"/>
      <c r="N2" s="106" t="s">
        <v>121</v>
      </c>
      <c r="O2" s="106"/>
      <c r="P2" s="106"/>
      <c r="Q2" s="106" t="s">
        <v>122</v>
      </c>
      <c r="R2" s="106"/>
      <c r="S2" s="106"/>
      <c r="T2" s="106" t="s">
        <v>123</v>
      </c>
      <c r="U2" s="106"/>
      <c r="V2" s="106"/>
      <c r="W2" s="106" t="s">
        <v>124</v>
      </c>
      <c r="X2" s="106"/>
      <c r="Y2" s="106"/>
      <c r="Z2" s="106" t="s">
        <v>125</v>
      </c>
      <c r="AA2" s="106"/>
      <c r="AB2" s="106"/>
      <c r="AC2" s="106" t="s">
        <v>126</v>
      </c>
      <c r="AD2" s="106"/>
      <c r="AE2" s="106"/>
      <c r="AF2" s="106" t="s">
        <v>127</v>
      </c>
      <c r="AG2" s="106"/>
      <c r="AH2" s="106"/>
      <c r="AI2" s="107" t="s">
        <v>180</v>
      </c>
      <c r="AJ2" s="108"/>
      <c r="AK2" s="109"/>
      <c r="AL2" s="106" t="s">
        <v>181</v>
      </c>
      <c r="AM2" s="106"/>
      <c r="AN2" s="106"/>
      <c r="AO2" s="106" t="s">
        <v>182</v>
      </c>
      <c r="AP2" s="106"/>
      <c r="AQ2" s="106"/>
      <c r="AR2" s="106" t="s">
        <v>183</v>
      </c>
      <c r="AS2" s="106"/>
      <c r="AT2" s="106"/>
      <c r="AU2" s="106" t="s">
        <v>184</v>
      </c>
      <c r="AV2" s="106"/>
      <c r="AW2" s="106"/>
      <c r="AX2" s="106" t="s">
        <v>185</v>
      </c>
      <c r="AY2" s="106"/>
      <c r="AZ2" s="106"/>
      <c r="BA2" s="106" t="s">
        <v>186</v>
      </c>
      <c r="BB2" s="106"/>
      <c r="BC2" s="106"/>
      <c r="BD2" s="106" t="s">
        <v>187</v>
      </c>
      <c r="BE2" s="106"/>
      <c r="BF2" s="106"/>
      <c r="BG2" s="106" t="s">
        <v>188</v>
      </c>
      <c r="BH2" s="106"/>
      <c r="BI2" s="106"/>
      <c r="BJ2" s="106" t="s">
        <v>189</v>
      </c>
      <c r="BK2" s="106"/>
      <c r="BL2" s="106"/>
      <c r="BM2" s="106" t="s">
        <v>190</v>
      </c>
      <c r="BN2" s="106"/>
      <c r="BO2" s="106"/>
      <c r="BP2" s="130" t="s">
        <v>191</v>
      </c>
      <c r="BQ2" s="130"/>
      <c r="BR2" s="130"/>
      <c r="BS2" s="130" t="s">
        <v>243</v>
      </c>
      <c r="BT2" s="130"/>
      <c r="BU2" s="130"/>
      <c r="BV2" s="131" t="s">
        <v>261</v>
      </c>
      <c r="BW2" s="132"/>
      <c r="BX2" s="132"/>
      <c r="BZ2" t="s">
        <v>244</v>
      </c>
      <c r="CA2" t="s">
        <v>245</v>
      </c>
      <c r="CB2" t="s">
        <v>246</v>
      </c>
      <c r="CD2" t="s">
        <v>82</v>
      </c>
    </row>
    <row r="3" spans="1:83" ht="15.75" x14ac:dyDescent="0.25">
      <c r="A3" s="25"/>
      <c r="B3" s="31" t="s">
        <v>192</v>
      </c>
      <c r="C3" s="31" t="s">
        <v>192</v>
      </c>
      <c r="D3" s="31" t="s">
        <v>192</v>
      </c>
      <c r="E3" s="31" t="s">
        <v>193</v>
      </c>
      <c r="F3" s="31" t="s">
        <v>193</v>
      </c>
      <c r="G3" s="31" t="s">
        <v>193</v>
      </c>
      <c r="H3" s="31" t="s">
        <v>194</v>
      </c>
      <c r="I3" s="31" t="s">
        <v>194</v>
      </c>
      <c r="J3" s="31" t="s">
        <v>194</v>
      </c>
      <c r="K3" s="31" t="s">
        <v>195</v>
      </c>
      <c r="L3" s="31" t="s">
        <v>195</v>
      </c>
      <c r="M3" s="31" t="s">
        <v>195</v>
      </c>
      <c r="N3" s="31" t="s">
        <v>196</v>
      </c>
      <c r="O3" s="31" t="s">
        <v>196</v>
      </c>
      <c r="P3" s="31" t="s">
        <v>196</v>
      </c>
      <c r="Q3" s="31" t="s">
        <v>197</v>
      </c>
      <c r="R3" s="31" t="s">
        <v>197</v>
      </c>
      <c r="S3" s="31" t="s">
        <v>197</v>
      </c>
      <c r="T3" s="31" t="s">
        <v>198</v>
      </c>
      <c r="U3" s="31" t="s">
        <v>198</v>
      </c>
      <c r="V3" s="31" t="s">
        <v>198</v>
      </c>
      <c r="W3" s="31" t="s">
        <v>199</v>
      </c>
      <c r="X3" s="31" t="s">
        <v>199</v>
      </c>
      <c r="Y3" s="31" t="s">
        <v>199</v>
      </c>
      <c r="Z3" s="31" t="s">
        <v>200</v>
      </c>
      <c r="AA3" s="31" t="s">
        <v>200</v>
      </c>
      <c r="AB3" s="31" t="s">
        <v>200</v>
      </c>
      <c r="AC3" s="31" t="s">
        <v>201</v>
      </c>
      <c r="AD3" s="31" t="s">
        <v>201</v>
      </c>
      <c r="AE3" s="31" t="s">
        <v>201</v>
      </c>
      <c r="AF3" s="31" t="s">
        <v>202</v>
      </c>
      <c r="AG3" s="31" t="s">
        <v>202</v>
      </c>
      <c r="AH3" s="31" t="s">
        <v>202</v>
      </c>
      <c r="AI3" s="31" t="s">
        <v>203</v>
      </c>
      <c r="AJ3" s="31" t="s">
        <v>203</v>
      </c>
      <c r="AK3" s="31" t="s">
        <v>203</v>
      </c>
      <c r="AL3" s="31" t="s">
        <v>204</v>
      </c>
      <c r="AM3" s="31" t="s">
        <v>204</v>
      </c>
      <c r="AN3" s="31" t="s">
        <v>204</v>
      </c>
      <c r="AO3" s="31" t="s">
        <v>205</v>
      </c>
      <c r="AP3" s="31" t="s">
        <v>205</v>
      </c>
      <c r="AQ3" s="31" t="s">
        <v>205</v>
      </c>
      <c r="AR3" s="31" t="s">
        <v>206</v>
      </c>
      <c r="AS3" s="31" t="s">
        <v>206</v>
      </c>
      <c r="AT3" s="31" t="s">
        <v>206</v>
      </c>
      <c r="AU3" s="31" t="s">
        <v>207</v>
      </c>
      <c r="AV3" s="31" t="s">
        <v>207</v>
      </c>
      <c r="AW3" s="31" t="s">
        <v>207</v>
      </c>
      <c r="AX3" s="31" t="s">
        <v>208</v>
      </c>
      <c r="AY3" s="31" t="s">
        <v>208</v>
      </c>
      <c r="AZ3" s="31" t="s">
        <v>208</v>
      </c>
      <c r="BA3" s="31" t="s">
        <v>209</v>
      </c>
      <c r="BB3" s="31" t="s">
        <v>209</v>
      </c>
      <c r="BC3" s="31" t="s">
        <v>209</v>
      </c>
      <c r="BD3" s="31" t="s">
        <v>210</v>
      </c>
      <c r="BE3" s="31" t="s">
        <v>210</v>
      </c>
      <c r="BF3" s="31" t="s">
        <v>210</v>
      </c>
      <c r="BG3" s="31" t="s">
        <v>211</v>
      </c>
      <c r="BH3" s="31" t="s">
        <v>211</v>
      </c>
      <c r="BI3" s="31" t="s">
        <v>211</v>
      </c>
      <c r="BJ3" s="31" t="s">
        <v>212</v>
      </c>
      <c r="BK3" s="31" t="s">
        <v>212</v>
      </c>
      <c r="BL3" s="31" t="s">
        <v>212</v>
      </c>
      <c r="BM3" s="31" t="s">
        <v>213</v>
      </c>
      <c r="BN3" s="31" t="s">
        <v>213</v>
      </c>
      <c r="BO3" s="31" t="s">
        <v>213</v>
      </c>
      <c r="BP3" s="31" t="s">
        <v>214</v>
      </c>
      <c r="BQ3" s="31" t="s">
        <v>214</v>
      </c>
      <c r="BR3" s="31" t="s">
        <v>214</v>
      </c>
      <c r="BS3" s="31" t="s">
        <v>242</v>
      </c>
      <c r="BT3" s="31" t="s">
        <v>242</v>
      </c>
      <c r="BU3" s="31" t="s">
        <v>242</v>
      </c>
      <c r="BV3" s="31" t="s">
        <v>260</v>
      </c>
      <c r="BW3" s="31" t="s">
        <v>260</v>
      </c>
      <c r="BX3" s="31" t="s">
        <v>260</v>
      </c>
    </row>
    <row r="4" spans="1:83" ht="16.5" thickBot="1" x14ac:dyDescent="0.3">
      <c r="A4" s="27" t="s">
        <v>138</v>
      </c>
      <c r="B4" s="31" t="s">
        <v>139</v>
      </c>
      <c r="C4" s="31" t="s">
        <v>140</v>
      </c>
      <c r="D4" s="31" t="s">
        <v>141</v>
      </c>
      <c r="E4" s="31" t="s">
        <v>139</v>
      </c>
      <c r="F4" s="31" t="s">
        <v>140</v>
      </c>
      <c r="G4" s="31" t="s">
        <v>141</v>
      </c>
      <c r="H4" s="31" t="s">
        <v>139</v>
      </c>
      <c r="I4" s="31" t="s">
        <v>140</v>
      </c>
      <c r="J4" s="31" t="s">
        <v>141</v>
      </c>
      <c r="K4" s="31" t="s">
        <v>139</v>
      </c>
      <c r="L4" s="31" t="s">
        <v>140</v>
      </c>
      <c r="M4" s="31" t="s">
        <v>141</v>
      </c>
      <c r="N4" s="31" t="s">
        <v>139</v>
      </c>
      <c r="O4" s="31" t="s">
        <v>140</v>
      </c>
      <c r="P4" s="31" t="s">
        <v>141</v>
      </c>
      <c r="Q4" s="31" t="s">
        <v>139</v>
      </c>
      <c r="R4" s="31" t="s">
        <v>140</v>
      </c>
      <c r="S4" s="31" t="s">
        <v>141</v>
      </c>
      <c r="T4" s="31" t="s">
        <v>139</v>
      </c>
      <c r="U4" s="31" t="s">
        <v>140</v>
      </c>
      <c r="V4" s="31" t="s">
        <v>141</v>
      </c>
      <c r="W4" s="31" t="s">
        <v>139</v>
      </c>
      <c r="X4" s="31" t="s">
        <v>140</v>
      </c>
      <c r="Y4" s="31" t="s">
        <v>141</v>
      </c>
      <c r="Z4" s="31" t="s">
        <v>139</v>
      </c>
      <c r="AA4" s="31" t="s">
        <v>140</v>
      </c>
      <c r="AB4" s="31" t="s">
        <v>141</v>
      </c>
      <c r="AC4" s="31" t="s">
        <v>139</v>
      </c>
      <c r="AD4" s="31" t="s">
        <v>140</v>
      </c>
      <c r="AE4" s="31" t="s">
        <v>141</v>
      </c>
      <c r="AF4" s="31" t="s">
        <v>139</v>
      </c>
      <c r="AG4" s="31" t="s">
        <v>140</v>
      </c>
      <c r="AH4" s="31" t="s">
        <v>141</v>
      </c>
      <c r="AI4" s="31" t="s">
        <v>139</v>
      </c>
      <c r="AJ4" s="31" t="s">
        <v>140</v>
      </c>
      <c r="AK4" s="31" t="s">
        <v>141</v>
      </c>
      <c r="AL4" s="31" t="s">
        <v>139</v>
      </c>
      <c r="AM4" s="31" t="s">
        <v>140</v>
      </c>
      <c r="AN4" s="31" t="s">
        <v>141</v>
      </c>
      <c r="AO4" s="31" t="s">
        <v>139</v>
      </c>
      <c r="AP4" s="31" t="s">
        <v>140</v>
      </c>
      <c r="AQ4" s="31" t="s">
        <v>141</v>
      </c>
      <c r="AR4" s="31" t="s">
        <v>139</v>
      </c>
      <c r="AS4" s="31" t="s">
        <v>140</v>
      </c>
      <c r="AT4" s="31" t="s">
        <v>141</v>
      </c>
      <c r="AU4" s="31" t="s">
        <v>139</v>
      </c>
      <c r="AV4" s="31" t="s">
        <v>140</v>
      </c>
      <c r="AW4" s="31" t="s">
        <v>141</v>
      </c>
      <c r="AX4" s="31" t="s">
        <v>139</v>
      </c>
      <c r="AY4" s="31" t="s">
        <v>140</v>
      </c>
      <c r="AZ4" s="31" t="s">
        <v>141</v>
      </c>
      <c r="BA4" s="31" t="s">
        <v>139</v>
      </c>
      <c r="BB4" s="31" t="s">
        <v>140</v>
      </c>
      <c r="BC4" s="31" t="s">
        <v>141</v>
      </c>
      <c r="BD4" s="31" t="s">
        <v>139</v>
      </c>
      <c r="BE4" s="31" t="s">
        <v>140</v>
      </c>
      <c r="BF4" s="31" t="s">
        <v>141</v>
      </c>
      <c r="BG4" s="31" t="s">
        <v>139</v>
      </c>
      <c r="BH4" s="31" t="s">
        <v>140</v>
      </c>
      <c r="BI4" s="31" t="s">
        <v>141</v>
      </c>
      <c r="BJ4" s="31" t="s">
        <v>139</v>
      </c>
      <c r="BK4" s="31" t="s">
        <v>140</v>
      </c>
      <c r="BL4" s="31" t="s">
        <v>141</v>
      </c>
      <c r="BM4" s="32" t="s">
        <v>139</v>
      </c>
      <c r="BN4" s="32" t="s">
        <v>140</v>
      </c>
      <c r="BO4" s="31" t="s">
        <v>141</v>
      </c>
      <c r="BP4" s="32" t="s">
        <v>139</v>
      </c>
      <c r="BQ4" s="32" t="s">
        <v>140</v>
      </c>
      <c r="BR4" s="31" t="s">
        <v>141</v>
      </c>
      <c r="BS4" s="32" t="s">
        <v>139</v>
      </c>
      <c r="BT4" s="32" t="s">
        <v>140</v>
      </c>
      <c r="BU4" s="31" t="s">
        <v>141</v>
      </c>
      <c r="BV4" s="32" t="s">
        <v>139</v>
      </c>
      <c r="BW4" s="32" t="s">
        <v>140</v>
      </c>
      <c r="BX4" s="31" t="s">
        <v>141</v>
      </c>
    </row>
    <row r="5" spans="1:83" x14ac:dyDescent="0.25">
      <c r="A5" s="28">
        <f>'Argus Download'!A3</f>
        <v>46191</v>
      </c>
      <c r="B5" s="30">
        <f>'Argus Download'!B3</f>
        <v>470</v>
      </c>
      <c r="C5" s="30">
        <f>'Argus Download'!C3</f>
        <v>480</v>
      </c>
      <c r="D5" s="30">
        <f>'Argus Download'!D3</f>
        <v>460</v>
      </c>
      <c r="E5" s="30">
        <f>'Argus Download'!E3</f>
        <v>168.5</v>
      </c>
      <c r="F5" s="30">
        <f>'Argus Download'!F3</f>
        <v>175</v>
      </c>
      <c r="G5" s="30">
        <f>'Argus Download'!G3</f>
        <v>162</v>
      </c>
      <c r="H5" s="30">
        <f>'Argus Download'!H3</f>
        <v>485</v>
      </c>
      <c r="I5" s="30">
        <f>'Argus Download'!I3</f>
        <v>495</v>
      </c>
      <c r="J5" s="30">
        <f>'Argus Download'!J3</f>
        <v>475</v>
      </c>
      <c r="K5" s="30">
        <f>'Argus Download'!K3</f>
        <v>400</v>
      </c>
      <c r="L5" s="30">
        <f>'Argus Download'!L3</f>
        <v>410</v>
      </c>
      <c r="M5" s="30">
        <f>'Argus Download'!M3</f>
        <v>390</v>
      </c>
      <c r="N5" s="30">
        <f>'Argus Download'!N3</f>
        <v>420</v>
      </c>
      <c r="O5" s="30">
        <f>'Argus Download'!O3</f>
        <v>430</v>
      </c>
      <c r="P5" s="30">
        <f>'Argus Download'!P3</f>
        <v>410</v>
      </c>
      <c r="Q5" s="30">
        <f>'Argus Download'!Q3</f>
        <v>417.5</v>
      </c>
      <c r="R5" s="30">
        <f>'Argus Download'!R3</f>
        <v>425</v>
      </c>
      <c r="S5" s="30">
        <f>'Argus Download'!S3</f>
        <v>410</v>
      </c>
      <c r="T5" s="30">
        <f>'Argus Download'!T3</f>
        <v>432.5</v>
      </c>
      <c r="U5" s="30">
        <f>'Argus Download'!U3</f>
        <v>445</v>
      </c>
      <c r="V5" s="30">
        <f>'Argus Download'!V3</f>
        <v>420</v>
      </c>
      <c r="W5" s="30">
        <f>'Argus Download'!W3</f>
        <v>382.5</v>
      </c>
      <c r="X5" s="30">
        <f>'Argus Download'!X3</f>
        <v>385</v>
      </c>
      <c r="Y5" s="30">
        <f>'Argus Download'!Y3</f>
        <v>380</v>
      </c>
      <c r="Z5" s="30">
        <f>'Argus Download'!Z3</f>
        <v>382.5</v>
      </c>
      <c r="AA5" s="30">
        <f>'Argus Download'!AA3</f>
        <v>385</v>
      </c>
      <c r="AB5" s="30">
        <f>'Argus Download'!AB3</f>
        <v>380</v>
      </c>
      <c r="AC5" s="30">
        <f>'Argus Download'!AC3</f>
        <v>380</v>
      </c>
      <c r="AD5" s="30">
        <f>'Argus Download'!AD3</f>
        <v>385</v>
      </c>
      <c r="AE5" s="30">
        <f>'Argus Download'!AE3</f>
        <v>375</v>
      </c>
      <c r="AF5" s="30">
        <f>'Argus Download'!AF3</f>
        <v>382.5</v>
      </c>
      <c r="AG5" s="30">
        <f>'Argus Download'!AG3</f>
        <v>385</v>
      </c>
      <c r="AH5" s="30">
        <f>'Argus Download'!AH3</f>
        <v>380</v>
      </c>
      <c r="AI5" s="30">
        <f>'Argus Download'!AI3</f>
        <v>38.5</v>
      </c>
      <c r="AJ5" s="30">
        <f>'Argus Download'!AJ3</f>
        <v>45</v>
      </c>
      <c r="AK5" s="30">
        <f>'Argus Download'!AK3</f>
        <v>32</v>
      </c>
      <c r="AL5" s="30">
        <f>'Argus Download'!AL3</f>
        <v>52.5</v>
      </c>
      <c r="AM5" s="30">
        <f>'Argus Download'!AM3</f>
        <v>55</v>
      </c>
      <c r="AN5" s="30">
        <f>'Argus Download'!AN3</f>
        <v>50</v>
      </c>
      <c r="AO5" s="30">
        <f>'Argus Download'!AO3</f>
        <v>72.5</v>
      </c>
      <c r="AP5" s="30">
        <f>'Argus Download'!AP3</f>
        <v>75</v>
      </c>
      <c r="AQ5" s="30">
        <f>'Argus Download'!AQ3</f>
        <v>70</v>
      </c>
      <c r="AR5" s="30">
        <f>'Argus Download'!AR3</f>
        <v>100</v>
      </c>
      <c r="AS5" s="30">
        <f>'Argus Download'!AS3</f>
        <v>105</v>
      </c>
      <c r="AT5" s="30">
        <f>'Argus Download'!AT3</f>
        <v>95</v>
      </c>
      <c r="AU5" s="30">
        <f>'Argus Download'!AU3</f>
        <v>35</v>
      </c>
      <c r="AV5" s="30">
        <f>'Argus Download'!AV3</f>
        <v>37</v>
      </c>
      <c r="AW5" s="30">
        <f>'Argus Download'!AW3</f>
        <v>33</v>
      </c>
      <c r="AX5" s="30">
        <f>'Argus Download'!AX3</f>
        <v>52</v>
      </c>
      <c r="AY5" s="30">
        <f>'Argus Download'!AY3</f>
        <v>55</v>
      </c>
      <c r="AZ5" s="30">
        <f>'Argus Download'!AZ3</f>
        <v>49</v>
      </c>
      <c r="BA5" s="30">
        <f>'Argus Download'!BA3</f>
        <v>107</v>
      </c>
      <c r="BB5" s="30">
        <f>'Argus Download'!BB3</f>
        <v>112</v>
      </c>
      <c r="BC5" s="30">
        <f>'Argus Download'!BC3</f>
        <v>102</v>
      </c>
      <c r="BD5" s="30">
        <f>'Argus Download'!BD3</f>
        <v>0</v>
      </c>
      <c r="BE5" s="30">
        <f>'Argus Download'!BE3</f>
        <v>0</v>
      </c>
      <c r="BF5" s="30">
        <f>'Argus Download'!BF3</f>
        <v>0</v>
      </c>
      <c r="BG5" s="30">
        <f>'Argus Download'!BG3</f>
        <v>51.5</v>
      </c>
      <c r="BH5" s="30">
        <f>'Argus Download'!BH3</f>
        <v>54</v>
      </c>
      <c r="BI5" s="30">
        <f>'Argus Download'!BI3</f>
        <v>49</v>
      </c>
      <c r="BJ5" s="30">
        <f>'Argus Download'!BJ3</f>
        <v>40</v>
      </c>
      <c r="BK5" s="30">
        <f>'Argus Download'!BK3</f>
        <v>43</v>
      </c>
      <c r="BL5" s="30">
        <f>'Argus Download'!BL3</f>
        <v>37</v>
      </c>
      <c r="BM5" s="30">
        <f>'Argus Download'!BM3</f>
        <v>87.5</v>
      </c>
      <c r="BN5" s="30">
        <f>'Argus Download'!BN3</f>
        <v>90</v>
      </c>
      <c r="BO5" s="30">
        <f>'Argus Download'!BO3</f>
        <v>85</v>
      </c>
      <c r="BP5" s="42">
        <f>IF(IF((AF5+BG5)-(((AF5+BG5)/3)+(K5/3)+(('Argus Download'!BP3-15)/3)/3)&gt;5,(((AF5+BG5)/3)+(K5/3)+(('Argus Download'!BP3-15)/3)/3)-(((((AF5+BG5)/3)+(K5/3)+(('Argus Download'!BP3-15)/3)/3)-5)-(AF5+BG5))*0.66,(((AF5+BG5)/3)+(K5/3)+(('Argus Download'!BP3-15)/3)/3))&lt;125,125,IF((AF5+BG5)-(((AF5+BG5)/3)+(K5/3)+(('Argus Download'!BP3-15)/3)/3)&gt;5,(((AF5+BG5)/3)+(K5/3)+(('Argus Download'!BP3-15)/3)/3)-(((((AF5+BG5)/3)+(K5/3)+(('Argus Download'!BP3-15)/3)/3)-5)-(AF5+BG5))*0.66,(((AF5+BG5)/3)+(K5/3)+(('Argus Download'!BP3-15)/3)/3)))</f>
        <v>423.36</v>
      </c>
      <c r="BQ5" s="42">
        <f>IF(IF((AG5+BH5)-(((AG5+BH5)/3)+(L5/3)+(('Argus Download'!BQ3-15)/3)/3)&gt;5,(((AG5+BH5)/3)+(L5/3)+(('Argus Download'!BQ3-15)/3)/3)-(((((AG5+BH5)/3)+(L5/3)+(('Argus Download'!BQ3-15)/3)/3)-5)-(AG5+BH5))*0.66,(((AG5+BH5)/3)+(L5/3)+(('Argus Download'!BQ3-15)/3)/3))&lt;125,125,IF((AG5+BH5)-(((AG5+BH5)/3)+(L5/3)+(('Argus Download'!BQ3-15)/3)/3)&gt;5,(((AG5+BH5)/3)+(L5/3)+(('Argus Download'!BQ3-15)/3)/3)-(((((AG5+BH5)/3)+(L5/3)+(('Argus Download'!BQ3-15)/3)/3)-5)-(AG5+BH5))*0.66,(((AG5+BH5)/3)+(L5/3)+(('Argus Download'!BQ3-15)/3)/3)))</f>
        <v>430.24888888888887</v>
      </c>
      <c r="BR5" s="42">
        <f>IF(IF((AH5+BI5)-(((AH5+BI5)/3)+(M5/3)+(('Argus Download'!BR3-15)/3)/3)&gt;5,(((AH5+BI5)/3)+(M5/3)+(('Argus Download'!BR3-15)/3)/3)-(((((AH5+BI5)/3)+(M5/3)+(('Argus Download'!BR3-15)/3)/3)-5)-(AH5+BI5))*0.66,(((AH5+BI5)/3)+(M5/3)+(('Argus Download'!BR3-15)/3)/3))&lt;125,125,IF((AH5+BI5)-(((AH5+BI5)/3)+(M5/3)+(('Argus Download'!BR3-15)/3)/3)&gt;5,(((AH5+BI5)/3)+(M5/3)+(('Argus Download'!BR3-15)/3)/3)-(((((AH5+BI5)/3)+(M5/3)+(('Argus Download'!BR3-15)/3)/3)-5)-(AH5+BI5))*0.66,(((AH5+BI5)/3)+(M5/3)+(('Argus Download'!BR3-15)/3)/3)))</f>
        <v>416.4711111111111</v>
      </c>
      <c r="BS5" s="42">
        <f>((AF5+BG5)/2+(CA5+CB5)/2)-2</f>
        <v>253.5</v>
      </c>
      <c r="BT5" s="42">
        <f>((AG5+BH5)/2+(CA5+CB5)/2)-2</f>
        <v>256</v>
      </c>
      <c r="BU5" s="42">
        <f>((AH5+BI5)/2+(CA5+CB5)/2)-2</f>
        <v>251</v>
      </c>
      <c r="BV5" s="46">
        <f>IFERROR(ROUND(IFERROR((AVERAGE(CD5:CD8)+AVERAGE('ICIS Euclid historical prices'!E5:E8))/2-4,""),2),"")</f>
        <v>305.69</v>
      </c>
      <c r="BW5" s="20">
        <f>BV5</f>
        <v>305.69</v>
      </c>
      <c r="BX5" s="20">
        <f>BV5</f>
        <v>305.69</v>
      </c>
      <c r="BZ5" s="53">
        <f t="shared" ref="BZ5:BZ31" si="0">A5+1</f>
        <v>46192</v>
      </c>
      <c r="CA5" s="54">
        <v>25</v>
      </c>
      <c r="CB5" s="54">
        <v>52</v>
      </c>
      <c r="CC5" s="55"/>
      <c r="CD5" s="54">
        <v>132.5</v>
      </c>
    </row>
    <row r="6" spans="1:83" x14ac:dyDescent="0.25">
      <c r="A6" s="28">
        <f>'Argus Download'!A4</f>
        <v>46184</v>
      </c>
      <c r="B6" s="30">
        <f>'Argus Download'!B4</f>
        <v>470</v>
      </c>
      <c r="C6" s="30">
        <f>'Argus Download'!C4</f>
        <v>480</v>
      </c>
      <c r="D6" s="30">
        <f>'Argus Download'!D4</f>
        <v>460</v>
      </c>
      <c r="E6" s="30">
        <f>'Argus Download'!E4</f>
        <v>168.5</v>
      </c>
      <c r="F6" s="30">
        <f>'Argus Download'!F4</f>
        <v>175</v>
      </c>
      <c r="G6" s="30">
        <f>'Argus Download'!G4</f>
        <v>162</v>
      </c>
      <c r="H6" s="30">
        <f>'Argus Download'!H4</f>
        <v>485</v>
      </c>
      <c r="I6" s="30">
        <f>'Argus Download'!I4</f>
        <v>495</v>
      </c>
      <c r="J6" s="30">
        <f>'Argus Download'!J4</f>
        <v>475</v>
      </c>
      <c r="K6" s="30">
        <f>'Argus Download'!K4</f>
        <v>400</v>
      </c>
      <c r="L6" s="30">
        <f>'Argus Download'!L4</f>
        <v>410</v>
      </c>
      <c r="M6" s="30">
        <f>'Argus Download'!M4</f>
        <v>390</v>
      </c>
      <c r="N6" s="30">
        <f>'Argus Download'!N4</f>
        <v>417.5</v>
      </c>
      <c r="O6" s="30">
        <f>'Argus Download'!O4</f>
        <v>425</v>
      </c>
      <c r="P6" s="30">
        <f>'Argus Download'!P4</f>
        <v>410</v>
      </c>
      <c r="Q6" s="30">
        <f>'Argus Download'!Q4</f>
        <v>412.5</v>
      </c>
      <c r="R6" s="30">
        <f>'Argus Download'!R4</f>
        <v>425</v>
      </c>
      <c r="S6" s="30">
        <f>'Argus Download'!S4</f>
        <v>400</v>
      </c>
      <c r="T6" s="30">
        <f>'Argus Download'!T4</f>
        <v>410</v>
      </c>
      <c r="U6" s="30">
        <f>'Argus Download'!U4</f>
        <v>420</v>
      </c>
      <c r="V6" s="30">
        <f>'Argus Download'!V4</f>
        <v>400</v>
      </c>
      <c r="W6" s="30">
        <f>'Argus Download'!W4</f>
        <v>382.5</v>
      </c>
      <c r="X6" s="30">
        <f>'Argus Download'!X4</f>
        <v>385</v>
      </c>
      <c r="Y6" s="30">
        <f>'Argus Download'!Y4</f>
        <v>380</v>
      </c>
      <c r="Z6" s="30">
        <f>'Argus Download'!Z4</f>
        <v>380</v>
      </c>
      <c r="AA6" s="30">
        <f>'Argus Download'!AA4</f>
        <v>385</v>
      </c>
      <c r="AB6" s="30">
        <f>'Argus Download'!AB4</f>
        <v>375</v>
      </c>
      <c r="AC6" s="30">
        <f>'Argus Download'!AC4</f>
        <v>380</v>
      </c>
      <c r="AD6" s="30">
        <f>'Argus Download'!AD4</f>
        <v>385</v>
      </c>
      <c r="AE6" s="30">
        <f>'Argus Download'!AE4</f>
        <v>375</v>
      </c>
      <c r="AF6" s="30">
        <f>'Argus Download'!AF4</f>
        <v>382.5</v>
      </c>
      <c r="AG6" s="30">
        <f>'Argus Download'!AG4</f>
        <v>385</v>
      </c>
      <c r="AH6" s="30">
        <f>'Argus Download'!AH4</f>
        <v>380</v>
      </c>
      <c r="AI6" s="30">
        <f>'Argus Download'!AI4</f>
        <v>32.5</v>
      </c>
      <c r="AJ6" s="30">
        <f>'Argus Download'!AJ4</f>
        <v>35</v>
      </c>
      <c r="AK6" s="30">
        <f>'Argus Download'!AK4</f>
        <v>30</v>
      </c>
      <c r="AL6" s="30">
        <f>'Argus Download'!AL4</f>
        <v>55</v>
      </c>
      <c r="AM6" s="30">
        <f>'Argus Download'!AM4</f>
        <v>58</v>
      </c>
      <c r="AN6" s="30">
        <f>'Argus Download'!AN4</f>
        <v>52</v>
      </c>
      <c r="AO6" s="30">
        <f>'Argus Download'!AO4</f>
        <v>72.5</v>
      </c>
      <c r="AP6" s="30">
        <f>'Argus Download'!AP4</f>
        <v>75</v>
      </c>
      <c r="AQ6" s="30">
        <f>'Argus Download'!AQ4</f>
        <v>70</v>
      </c>
      <c r="AR6" s="30">
        <f>'Argus Download'!AR4</f>
        <v>105</v>
      </c>
      <c r="AS6" s="30">
        <f>'Argus Download'!AS4</f>
        <v>110</v>
      </c>
      <c r="AT6" s="30">
        <f>'Argus Download'!AT4</f>
        <v>100</v>
      </c>
      <c r="AU6" s="30">
        <f>'Argus Download'!AU4</f>
        <v>37.5</v>
      </c>
      <c r="AV6" s="30">
        <f>'Argus Download'!AV4</f>
        <v>40</v>
      </c>
      <c r="AW6" s="30">
        <f>'Argus Download'!AW4</f>
        <v>35</v>
      </c>
      <c r="AX6" s="30">
        <f>'Argus Download'!AX4</f>
        <v>52.5</v>
      </c>
      <c r="AY6" s="30">
        <f>'Argus Download'!AY4</f>
        <v>55</v>
      </c>
      <c r="AZ6" s="30">
        <f>'Argus Download'!AZ4</f>
        <v>50</v>
      </c>
      <c r="BA6" s="30">
        <f>'Argus Download'!BA4</f>
        <v>110</v>
      </c>
      <c r="BB6" s="30">
        <f>'Argus Download'!BB4</f>
        <v>115</v>
      </c>
      <c r="BC6" s="30">
        <f>'Argus Download'!BC4</f>
        <v>105</v>
      </c>
      <c r="BD6" s="30">
        <f>'Argus Download'!BD4</f>
        <v>0</v>
      </c>
      <c r="BE6" s="30">
        <f>'Argus Download'!BE4</f>
        <v>0</v>
      </c>
      <c r="BF6" s="30">
        <f>'Argus Download'!BF4</f>
        <v>0</v>
      </c>
      <c r="BG6" s="30">
        <f>'Argus Download'!BG4</f>
        <v>51.5</v>
      </c>
      <c r="BH6" s="30">
        <f>'Argus Download'!BH4</f>
        <v>54</v>
      </c>
      <c r="BI6" s="30">
        <f>'Argus Download'!BI4</f>
        <v>49</v>
      </c>
      <c r="BJ6" s="30">
        <f>'Argus Download'!BJ4</f>
        <v>41</v>
      </c>
      <c r="BK6" s="30">
        <f>'Argus Download'!BK4</f>
        <v>43</v>
      </c>
      <c r="BL6" s="30">
        <f>'Argus Download'!BL4</f>
        <v>39</v>
      </c>
      <c r="BM6" s="30">
        <f>'Argus Download'!BM4</f>
        <v>105</v>
      </c>
      <c r="BN6" s="30">
        <f>'Argus Download'!BN4</f>
        <v>110</v>
      </c>
      <c r="BO6" s="30">
        <f>'Argus Download'!BO4</f>
        <v>100</v>
      </c>
      <c r="BP6" s="42">
        <f>IF(IF((AF6+BG6)-(((AF6+BG6)/3)+(K6/3)+(('Argus Download'!BP4-15)/3)/3)&gt;5,(((AF6+BG6)/3)+(K6/3)+(('Argus Download'!BP4-15)/3)/3)-(((((AF6+BG6)/3)+(K6/3)+(('Argus Download'!BP4-15)/3)/3)-5)-(AF6+BG6))*0.66,(((AF6+BG6)/3)+(K6/3)+(('Argus Download'!BP4-15)/3)/3))&lt;125,125,IF((AF6+BG6)-(((AF6+BG6)/3)+(K6/3)+(('Argus Download'!BP4-15)/3)/3)&gt;5,(((AF6+BG6)/3)+(K6/3)+(('Argus Download'!BP4-15)/3)/3)-(((((AF6+BG6)/3)+(K6/3)+(('Argus Download'!BP4-15)/3)/3)-5)-(AF6+BG6))*0.66,(((AF6+BG6)/3)+(K6/3)+(('Argus Download'!BP4-15)/3)/3)))</f>
        <v>423.36</v>
      </c>
      <c r="BQ6" s="42">
        <f>IF(IF((AG6+BH6)-(((AG6+BH6)/3)+(L6/3)+(('Argus Download'!BQ4-15)/3)/3)&gt;5,(((AG6+BH6)/3)+(L6/3)+(('Argus Download'!BQ4-15)/3)/3)-(((((AG6+BH6)/3)+(L6/3)+(('Argus Download'!BQ4-15)/3)/3)-5)-(AG6+BH6))*0.66,(((AG6+BH6)/3)+(L6/3)+(('Argus Download'!BQ4-15)/3)/3))&lt;125,125,IF((AG6+BH6)-(((AG6+BH6)/3)+(L6/3)+(('Argus Download'!BQ4-15)/3)/3)&gt;5,(((AG6+BH6)/3)+(L6/3)+(('Argus Download'!BQ4-15)/3)/3)-(((((AG6+BH6)/3)+(L6/3)+(('Argus Download'!BQ4-15)/3)/3)-5)-(AG6+BH6))*0.66,(((AG6+BH6)/3)+(L6/3)+(('Argus Download'!BQ4-15)/3)/3)))</f>
        <v>430.24888888888887</v>
      </c>
      <c r="BR6" s="42">
        <f>IF(IF((AH6+BI6)-(((AH6+BI6)/3)+(M6/3)+(('Argus Download'!BR4-15)/3)/3)&gt;5,(((AH6+BI6)/3)+(M6/3)+(('Argus Download'!BR4-15)/3)/3)-(((((AH6+BI6)/3)+(M6/3)+(('Argus Download'!BR4-15)/3)/3)-5)-(AH6+BI6))*0.66,(((AH6+BI6)/3)+(M6/3)+(('Argus Download'!BR4-15)/3)/3))&lt;125,125,IF((AH6+BI6)-(((AH6+BI6)/3)+(M6/3)+(('Argus Download'!BR4-15)/3)/3)&gt;5,(((AH6+BI6)/3)+(M6/3)+(('Argus Download'!BR4-15)/3)/3)-(((((AH6+BI6)/3)+(M6/3)+(('Argus Download'!BR4-15)/3)/3)-5)-(AH6+BI6))*0.66,(((AH6+BI6)/3)+(M6/3)+(('Argus Download'!BR4-15)/3)/3)))</f>
        <v>416.4711111111111</v>
      </c>
      <c r="BS6" s="42">
        <f>((AF6+BG6)/2+(CA6+CB6)/2)-2</f>
        <v>250.5</v>
      </c>
      <c r="BT6" s="42">
        <f>((AG6+BH6)/2+(CA6+CB6)/2)-2</f>
        <v>253</v>
      </c>
      <c r="BU6" s="42">
        <f>((AH6+BI6)/2+(CA6+CB6)/2)-2</f>
        <v>248</v>
      </c>
      <c r="BV6" s="46">
        <f>IFERROR(ROUND(IFERROR((AVERAGE(CD6:CD9)+AVERAGE('ICIS Euclid historical prices'!E6:E9))/2-4,""),2),"")</f>
        <v>303.5</v>
      </c>
      <c r="BW6" s="20">
        <f t="shared" ref="BW6:BW18" si="1">BV6</f>
        <v>303.5</v>
      </c>
      <c r="BX6" s="20">
        <f t="shared" ref="BX6:BX18" si="2">BV6</f>
        <v>303.5</v>
      </c>
      <c r="BZ6" s="43">
        <f t="shared" si="0"/>
        <v>46185</v>
      </c>
      <c r="CA6" s="47">
        <v>20</v>
      </c>
      <c r="CB6" s="47">
        <v>51</v>
      </c>
      <c r="CC6" s="48"/>
      <c r="CD6" s="47">
        <v>132.5</v>
      </c>
    </row>
    <row r="7" spans="1:83" x14ac:dyDescent="0.25">
      <c r="A7" s="28">
        <f>'Argus Download'!A5</f>
        <v>46177</v>
      </c>
      <c r="B7" s="30">
        <f>'Argus Download'!B5</f>
        <v>445</v>
      </c>
      <c r="C7" s="30">
        <f>'Argus Download'!C5</f>
        <v>450</v>
      </c>
      <c r="D7" s="30">
        <f>'Argus Download'!D5</f>
        <v>440</v>
      </c>
      <c r="E7" s="30">
        <f>'Argus Download'!E5</f>
        <v>168.5</v>
      </c>
      <c r="F7" s="30">
        <f>'Argus Download'!F5</f>
        <v>175</v>
      </c>
      <c r="G7" s="30">
        <f>'Argus Download'!G5</f>
        <v>162</v>
      </c>
      <c r="H7" s="30">
        <f>'Argus Download'!H5</f>
        <v>470</v>
      </c>
      <c r="I7" s="30">
        <f>'Argus Download'!I5</f>
        <v>475</v>
      </c>
      <c r="J7" s="30">
        <f>'Argus Download'!J5</f>
        <v>465</v>
      </c>
      <c r="K7" s="30">
        <f>'Argus Download'!K5</f>
        <v>390</v>
      </c>
      <c r="L7" s="30">
        <f>'Argus Download'!L5</f>
        <v>395</v>
      </c>
      <c r="M7" s="30">
        <f>'Argus Download'!M5</f>
        <v>385</v>
      </c>
      <c r="N7" s="30">
        <f>'Argus Download'!N5</f>
        <v>390</v>
      </c>
      <c r="O7" s="30">
        <f>'Argus Download'!O5</f>
        <v>400</v>
      </c>
      <c r="P7" s="30">
        <f>'Argus Download'!P5</f>
        <v>380</v>
      </c>
      <c r="Q7" s="30">
        <f>'Argus Download'!Q5</f>
        <v>395</v>
      </c>
      <c r="R7" s="30">
        <f>'Argus Download'!R5</f>
        <v>400</v>
      </c>
      <c r="S7" s="30">
        <f>'Argus Download'!S5</f>
        <v>390</v>
      </c>
      <c r="T7" s="30">
        <f>'Argus Download'!T5</f>
        <v>400</v>
      </c>
      <c r="U7" s="30">
        <f>'Argus Download'!U5</f>
        <v>420</v>
      </c>
      <c r="V7" s="30">
        <f>'Argus Download'!V5</f>
        <v>380</v>
      </c>
      <c r="W7" s="30">
        <f>'Argus Download'!W5</f>
        <v>355</v>
      </c>
      <c r="X7" s="30">
        <f>'Argus Download'!X5</f>
        <v>360</v>
      </c>
      <c r="Y7" s="30">
        <f>'Argus Download'!Y5</f>
        <v>350</v>
      </c>
      <c r="Z7" s="30">
        <f>'Argus Download'!Z5</f>
        <v>365</v>
      </c>
      <c r="AA7" s="30">
        <f>'Argus Download'!AA5</f>
        <v>370</v>
      </c>
      <c r="AB7" s="30">
        <f>'Argus Download'!AB5</f>
        <v>360</v>
      </c>
      <c r="AC7" s="30">
        <f>'Argus Download'!AC5</f>
        <v>355</v>
      </c>
      <c r="AD7" s="30">
        <f>'Argus Download'!AD5</f>
        <v>360</v>
      </c>
      <c r="AE7" s="30">
        <f>'Argus Download'!AE5</f>
        <v>350</v>
      </c>
      <c r="AF7" s="30">
        <f>'Argus Download'!AF5</f>
        <v>355</v>
      </c>
      <c r="AG7" s="30">
        <f>'Argus Download'!AG5</f>
        <v>360</v>
      </c>
      <c r="AH7" s="30">
        <f>'Argus Download'!AH5</f>
        <v>350</v>
      </c>
      <c r="AI7" s="30">
        <f>'Argus Download'!AI5</f>
        <v>35</v>
      </c>
      <c r="AJ7" s="30">
        <f>'Argus Download'!AJ5</f>
        <v>40</v>
      </c>
      <c r="AK7" s="30">
        <f>'Argus Download'!AK5</f>
        <v>30</v>
      </c>
      <c r="AL7" s="30">
        <f>'Argus Download'!AL5</f>
        <v>55</v>
      </c>
      <c r="AM7" s="30">
        <f>'Argus Download'!AM5</f>
        <v>60</v>
      </c>
      <c r="AN7" s="30">
        <f>'Argus Download'!AN5</f>
        <v>50</v>
      </c>
      <c r="AO7" s="30">
        <f>'Argus Download'!AO5</f>
        <v>77.5</v>
      </c>
      <c r="AP7" s="30">
        <f>'Argus Download'!AP5</f>
        <v>80</v>
      </c>
      <c r="AQ7" s="30">
        <f>'Argus Download'!AQ5</f>
        <v>75</v>
      </c>
      <c r="AR7" s="30">
        <f>'Argus Download'!AR5</f>
        <v>110</v>
      </c>
      <c r="AS7" s="30">
        <f>'Argus Download'!AS5</f>
        <v>115</v>
      </c>
      <c r="AT7" s="30">
        <f>'Argus Download'!AT5</f>
        <v>105</v>
      </c>
      <c r="AU7" s="30">
        <f>'Argus Download'!AU5</f>
        <v>40</v>
      </c>
      <c r="AV7" s="30">
        <f>'Argus Download'!AV5</f>
        <v>45</v>
      </c>
      <c r="AW7" s="30">
        <f>'Argus Download'!AW5</f>
        <v>35</v>
      </c>
      <c r="AX7" s="30">
        <f>'Argus Download'!AX5</f>
        <v>52.5</v>
      </c>
      <c r="AY7" s="30">
        <f>'Argus Download'!AY5</f>
        <v>55</v>
      </c>
      <c r="AZ7" s="30">
        <f>'Argus Download'!AZ5</f>
        <v>50</v>
      </c>
      <c r="BA7" s="30">
        <f>'Argus Download'!BA5</f>
        <v>107.5</v>
      </c>
      <c r="BB7" s="30">
        <f>'Argus Download'!BB5</f>
        <v>115</v>
      </c>
      <c r="BC7" s="30">
        <f>'Argus Download'!BC5</f>
        <v>100</v>
      </c>
      <c r="BD7" s="30">
        <f>'Argus Download'!BD5</f>
        <v>0</v>
      </c>
      <c r="BE7" s="30">
        <f>'Argus Download'!BE5</f>
        <v>0</v>
      </c>
      <c r="BF7" s="30">
        <f>'Argus Download'!BF5</f>
        <v>0</v>
      </c>
      <c r="BG7" s="30">
        <f>'Argus Download'!BG5</f>
        <v>51.5</v>
      </c>
      <c r="BH7" s="30">
        <f>'Argus Download'!BH5</f>
        <v>54</v>
      </c>
      <c r="BI7" s="30">
        <f>'Argus Download'!BI5</f>
        <v>49</v>
      </c>
      <c r="BJ7" s="30">
        <f>'Argus Download'!BJ5</f>
        <v>41</v>
      </c>
      <c r="BK7" s="30">
        <f>'Argus Download'!BK5</f>
        <v>43</v>
      </c>
      <c r="BL7" s="30">
        <f>'Argus Download'!BL5</f>
        <v>39</v>
      </c>
      <c r="BM7" s="30">
        <f>'Argus Download'!BM5</f>
        <v>105</v>
      </c>
      <c r="BN7" s="30">
        <f>'Argus Download'!BN5</f>
        <v>110</v>
      </c>
      <c r="BO7" s="30">
        <f>'Argus Download'!BO5</f>
        <v>100</v>
      </c>
      <c r="BP7" s="42">
        <f>IF(IF((AF7+BG7)-(((AF7+BG7)/3)+(K7/3)+(('Argus Download'!BP5-15)/3)/3)&gt;5,(((AF7+BG7)/3)+(K7/3)+(('Argus Download'!BP5-15)/3)/3)-(((((AF7+BG7)/3)+(K7/3)+(('Argus Download'!BP5-15)/3)/3)-5)-(AF7+BG7))*0.66,(((AF7+BG7)/3)+(K7/3)+(('Argus Download'!BP5-15)/3)/3))&lt;125,125,IF((AF7+BG7)-(((AF7+BG7)/3)+(K7/3)+(('Argus Download'!BP5-15)/3)/3)&gt;5,(((AF7+BG7)/3)+(K7/3)+(('Argus Download'!BP5-15)/3)/3)-(((((AF7+BG7)/3)+(K7/3)+(('Argus Download'!BP5-15)/3)/3)-5)-(AF7+BG7))*0.66,(((AF7+BG7)/3)+(K7/3)+(('Argus Download'!BP5-15)/3)/3)))</f>
        <v>400.96</v>
      </c>
      <c r="BQ7" s="42">
        <f>IF(IF((AG7+BH7)-(((AG7+BH7)/3)+(L7/3)+(('Argus Download'!BQ5-15)/3)/3)&gt;5,(((AG7+BH7)/3)+(L7/3)+(('Argus Download'!BQ5-15)/3)/3)-(((((AG7+BH7)/3)+(L7/3)+(('Argus Download'!BQ5-15)/3)/3)-5)-(AG7+BH7))*0.66,(((AG7+BH7)/3)+(L7/3)+(('Argus Download'!BQ5-15)/3)/3))&lt;125,125,IF((AG7+BH7)-(((AG7+BH7)/3)+(L7/3)+(('Argus Download'!BQ5-15)/3)/3)&gt;5,(((AG7+BH7)/3)+(L7/3)+(('Argus Download'!BQ5-15)/3)/3)-(((((AG7+BH7)/3)+(L7/3)+(('Argus Download'!BQ5-15)/3)/3)-5)-(AG7+BH7))*0.66,(((AG7+BH7)/3)+(L7/3)+(('Argus Download'!BQ5-15)/3)/3)))</f>
        <v>409.21555555555551</v>
      </c>
      <c r="BR7" s="42">
        <f>IF(IF((AH7+BI7)-(((AH7+BI7)/3)+(M7/3)+(('Argus Download'!BR5-15)/3)/3)&gt;5,(((AH7+BI7)/3)+(M7/3)+(('Argus Download'!BR5-15)/3)/3)-(((((AH7+BI7)/3)+(M7/3)+(('Argus Download'!BR5-15)/3)/3)-5)-(AH7+BI7))*0.66,(((AH7+BI7)/3)+(M7/3)+(('Argus Download'!BR5-15)/3)/3))&lt;125,125,IF((AH7+BI7)-(((AH7+BI7)/3)+(M7/3)+(('Argus Download'!BR5-15)/3)/3)&gt;5,(((AH7+BI7)/3)+(M7/3)+(('Argus Download'!BR5-15)/3)/3)-(((((AH7+BI7)/3)+(M7/3)+(('Argus Download'!BR5-15)/3)/3)-5)-(AH7+BI7))*0.66,(((AH7+BI7)/3)+(M7/3)+(('Argus Download'!BR5-15)/3)/3)))</f>
        <v>392.70444444444445</v>
      </c>
      <c r="BS7" s="42">
        <f>((AF7+BG7)/2+(CA7+CB7)/2)-2</f>
        <v>246.5</v>
      </c>
      <c r="BT7" s="42">
        <f>((AG7+BH7)/2+(CA7+CB7)/2)-2</f>
        <v>250.25</v>
      </c>
      <c r="BU7" s="42">
        <f>((AH7+BI7)/2+(CA7+CB7)/2)-2</f>
        <v>242.75</v>
      </c>
      <c r="BV7" s="46">
        <f>IFERROR(ROUND(IFERROR((AVERAGE(CD7:CD10)+AVERAGE('ICIS Euclid historical prices'!E7:E10))/2-4,""),2),"")</f>
        <v>301.31</v>
      </c>
      <c r="BW7" s="20">
        <f t="shared" si="1"/>
        <v>301.31</v>
      </c>
      <c r="BX7" s="20">
        <f t="shared" si="2"/>
        <v>301.31</v>
      </c>
      <c r="BZ7" s="43">
        <f t="shared" si="0"/>
        <v>46178</v>
      </c>
      <c r="CA7" s="47">
        <v>15</v>
      </c>
      <c r="CB7" s="47">
        <v>75.5</v>
      </c>
      <c r="CC7" s="48"/>
      <c r="CD7" s="47">
        <v>132.5</v>
      </c>
    </row>
    <row r="8" spans="1:83" x14ac:dyDescent="0.25">
      <c r="A8" s="28">
        <f>'Argus Download'!A6</f>
        <v>46170</v>
      </c>
      <c r="B8" s="30">
        <f>'Argus Download'!B6</f>
        <v>440</v>
      </c>
      <c r="C8" s="30">
        <f>'Argus Download'!C6</f>
        <v>450</v>
      </c>
      <c r="D8" s="30">
        <f>'Argus Download'!D6</f>
        <v>430</v>
      </c>
      <c r="E8" s="30">
        <f>'Argus Download'!E6</f>
        <v>168.5</v>
      </c>
      <c r="F8" s="30">
        <f>'Argus Download'!F6</f>
        <v>175</v>
      </c>
      <c r="G8" s="30">
        <f>'Argus Download'!G6</f>
        <v>162</v>
      </c>
      <c r="H8" s="30">
        <f>'Argus Download'!H6</f>
        <v>470</v>
      </c>
      <c r="I8" s="30">
        <f>'Argus Download'!I6</f>
        <v>475</v>
      </c>
      <c r="J8" s="30">
        <f>'Argus Download'!J6</f>
        <v>465</v>
      </c>
      <c r="K8" s="30">
        <f>'Argus Download'!K6</f>
        <v>380</v>
      </c>
      <c r="L8" s="30">
        <f>'Argus Download'!L6</f>
        <v>385</v>
      </c>
      <c r="M8" s="30">
        <f>'Argus Download'!M6</f>
        <v>375</v>
      </c>
      <c r="N8" s="30">
        <f>'Argus Download'!N6</f>
        <v>390</v>
      </c>
      <c r="O8" s="30">
        <f>'Argus Download'!O6</f>
        <v>400</v>
      </c>
      <c r="P8" s="30">
        <f>'Argus Download'!P6</f>
        <v>380</v>
      </c>
      <c r="Q8" s="30">
        <f>'Argus Download'!Q6</f>
        <v>390</v>
      </c>
      <c r="R8" s="30">
        <f>'Argus Download'!R6</f>
        <v>400</v>
      </c>
      <c r="S8" s="30">
        <f>'Argus Download'!S6</f>
        <v>380</v>
      </c>
      <c r="T8" s="30">
        <f>'Argus Download'!T6</f>
        <v>390</v>
      </c>
      <c r="U8" s="30">
        <f>'Argus Download'!U6</f>
        <v>400</v>
      </c>
      <c r="V8" s="30">
        <f>'Argus Download'!V6</f>
        <v>380</v>
      </c>
      <c r="W8" s="30">
        <f>'Argus Download'!W6</f>
        <v>345</v>
      </c>
      <c r="X8" s="30">
        <f>'Argus Download'!X6</f>
        <v>350</v>
      </c>
      <c r="Y8" s="30">
        <f>'Argus Download'!Y6</f>
        <v>340</v>
      </c>
      <c r="Z8" s="30">
        <f>'Argus Download'!Z6</f>
        <v>350</v>
      </c>
      <c r="AA8" s="30">
        <f>'Argus Download'!AA6</f>
        <v>360</v>
      </c>
      <c r="AB8" s="30">
        <f>'Argus Download'!AB6</f>
        <v>340</v>
      </c>
      <c r="AC8" s="30">
        <f>'Argus Download'!AC6</f>
        <v>350</v>
      </c>
      <c r="AD8" s="30">
        <f>'Argus Download'!AD6</f>
        <v>360</v>
      </c>
      <c r="AE8" s="30">
        <f>'Argus Download'!AE6</f>
        <v>340</v>
      </c>
      <c r="AF8" s="30">
        <f>'Argus Download'!AF6</f>
        <v>345</v>
      </c>
      <c r="AG8" s="30">
        <f>'Argus Download'!AG6</f>
        <v>350</v>
      </c>
      <c r="AH8" s="30">
        <f>'Argus Download'!AH6</f>
        <v>340</v>
      </c>
      <c r="AI8" s="30">
        <f>'Argus Download'!AI6</f>
        <v>35</v>
      </c>
      <c r="AJ8" s="30">
        <f>'Argus Download'!AJ6</f>
        <v>40</v>
      </c>
      <c r="AK8" s="30">
        <f>'Argus Download'!AK6</f>
        <v>30</v>
      </c>
      <c r="AL8" s="30">
        <f>'Argus Download'!AL6</f>
        <v>55</v>
      </c>
      <c r="AM8" s="30">
        <f>'Argus Download'!AM6</f>
        <v>60</v>
      </c>
      <c r="AN8" s="30">
        <f>'Argus Download'!AN6</f>
        <v>50</v>
      </c>
      <c r="AO8" s="30">
        <f>'Argus Download'!AO6</f>
        <v>77.5</v>
      </c>
      <c r="AP8" s="30">
        <f>'Argus Download'!AP6</f>
        <v>80</v>
      </c>
      <c r="AQ8" s="30">
        <f>'Argus Download'!AQ6</f>
        <v>75</v>
      </c>
      <c r="AR8" s="30">
        <f>'Argus Download'!AR6</f>
        <v>110</v>
      </c>
      <c r="AS8" s="30">
        <f>'Argus Download'!AS6</f>
        <v>115</v>
      </c>
      <c r="AT8" s="30">
        <f>'Argus Download'!AT6</f>
        <v>105</v>
      </c>
      <c r="AU8" s="30">
        <f>'Argus Download'!AU6</f>
        <v>40</v>
      </c>
      <c r="AV8" s="30">
        <f>'Argus Download'!AV6</f>
        <v>45</v>
      </c>
      <c r="AW8" s="30">
        <f>'Argus Download'!AW6</f>
        <v>35</v>
      </c>
      <c r="AX8" s="30">
        <f>'Argus Download'!AX6</f>
        <v>52.5</v>
      </c>
      <c r="AY8" s="30">
        <f>'Argus Download'!AY6</f>
        <v>55</v>
      </c>
      <c r="AZ8" s="30">
        <f>'Argus Download'!AZ6</f>
        <v>50</v>
      </c>
      <c r="BA8" s="30">
        <f>'Argus Download'!BA6</f>
        <v>102.5</v>
      </c>
      <c r="BB8" s="30">
        <f>'Argus Download'!BB6</f>
        <v>110</v>
      </c>
      <c r="BC8" s="30">
        <f>'Argus Download'!BC6</f>
        <v>95</v>
      </c>
      <c r="BD8" s="30">
        <f>'Argus Download'!BD6</f>
        <v>0</v>
      </c>
      <c r="BE8" s="30">
        <f>'Argus Download'!BE6</f>
        <v>0</v>
      </c>
      <c r="BF8" s="30">
        <f>'Argus Download'!BF6</f>
        <v>0</v>
      </c>
      <c r="BG8" s="30">
        <f>'Argus Download'!BG6</f>
        <v>49.5</v>
      </c>
      <c r="BH8" s="30">
        <f>'Argus Download'!BH6</f>
        <v>52</v>
      </c>
      <c r="BI8" s="30">
        <f>'Argus Download'!BI6</f>
        <v>47</v>
      </c>
      <c r="BJ8" s="30">
        <f>'Argus Download'!BJ6</f>
        <v>39</v>
      </c>
      <c r="BK8" s="30">
        <f>'Argus Download'!BK6</f>
        <v>41</v>
      </c>
      <c r="BL8" s="30">
        <f>'Argus Download'!BL6</f>
        <v>37</v>
      </c>
      <c r="BM8" s="30">
        <f>'Argus Download'!BM6</f>
        <v>95</v>
      </c>
      <c r="BN8" s="30">
        <f>'Argus Download'!BN6</f>
        <v>100</v>
      </c>
      <c r="BO8" s="30">
        <f>'Argus Download'!BO6</f>
        <v>90</v>
      </c>
      <c r="BP8" s="42">
        <f>IF(IF((AF8+BG8)-(((AF8+BG8)/3)+(K8/3)+(('Argus Download'!BP6-15)/3)/3)&gt;5,(((AF8+BG8)/3)+(K8/3)+(('Argus Download'!BP6-15)/3)/3)-(((((AF8+BG8)/3)+(K8/3)+(('Argus Download'!BP6-15)/3)/3)-5)-(AF8+BG8))*0.66,(((AF8+BG8)/3)+(K8/3)+(('Argus Download'!BP6-15)/3)/3))&lt;125,125,IF((AF8+BG8)-(((AF8+BG8)/3)+(K8/3)+(('Argus Download'!BP6-15)/3)/3)&gt;5,(((AF8+BG8)/3)+(K8/3)+(('Argus Download'!BP6-15)/3)/3)-(((((AF8+BG8)/3)+(K8/3)+(('Argus Download'!BP6-15)/3)/3)-5)-(AF8+BG8))*0.66,(((AF8+BG8)/3)+(K8/3)+(('Argus Download'!BP6-15)/3)/3)))</f>
        <v>390.54666666666668</v>
      </c>
      <c r="BQ8" s="42">
        <f>IF(IF((AG8+BH8)-(((AG8+BH8)/3)+(L8/3)+(('Argus Download'!BQ6-15)/3)/3)&gt;5,(((AG8+BH8)/3)+(L8/3)+(('Argus Download'!BQ6-15)/3)/3)-(((((AG8+BH8)/3)+(L8/3)+(('Argus Download'!BQ6-15)/3)/3)-5)-(AG8+BH8))*0.66,(((AG8+BH8)/3)+(L8/3)+(('Argus Download'!BQ6-15)/3)/3))&lt;125,125,IF((AG8+BH8)-(((AG8+BH8)/3)+(L8/3)+(('Argus Download'!BQ6-15)/3)/3)&gt;5,(((AG8+BH8)/3)+(L8/3)+(('Argus Download'!BQ6-15)/3)/3)-(((((AG8+BH8)/3)+(L8/3)+(('Argus Download'!BQ6-15)/3)/3)-5)-(AG8+BH8))*0.66,(((AG8+BH8)/3)+(L8/3)+(('Argus Download'!BQ6-15)/3)/3)))</f>
        <v>398.80222222222221</v>
      </c>
      <c r="BR8" s="42">
        <f>IF(IF((AH8+BI8)-(((AH8+BI8)/3)+(M8/3)+(('Argus Download'!BR6-15)/3)/3)&gt;5,(((AH8+BI8)/3)+(M8/3)+(('Argus Download'!BR6-15)/3)/3)-(((((AH8+BI8)/3)+(M8/3)+(('Argus Download'!BR6-15)/3)/3)-5)-(AH8+BI8))*0.66,(((AH8+BI8)/3)+(M8/3)+(('Argus Download'!BR6-15)/3)/3))&lt;125,125,IF((AH8+BI8)-(((AH8+BI8)/3)+(M8/3)+(('Argus Download'!BR6-15)/3)/3)&gt;5,(((AH8+BI8)/3)+(M8/3)+(('Argus Download'!BR6-15)/3)/3)-(((((AH8+BI8)/3)+(M8/3)+(('Argus Download'!BR6-15)/3)/3)-5)-(AH8+BI8))*0.66,(((AH8+BI8)/3)+(M8/3)+(('Argus Download'!BR6-15)/3)/3)))</f>
        <v>382.29111111111109</v>
      </c>
      <c r="BS8" s="42">
        <f>((AF8+BG8)/2+(CA8+CB8)/2)-2</f>
        <v>240.5</v>
      </c>
      <c r="BT8" s="42">
        <f>((AG8+BH8)/2+(CA8+CB8)/2)-2</f>
        <v>244.25</v>
      </c>
      <c r="BU8" s="42">
        <f>((AH8+BI8)/2+(CA8+CB8)/2)-2</f>
        <v>236.75</v>
      </c>
      <c r="BV8" s="46">
        <f>IFERROR(ROUND(IFERROR((AVERAGE(CD8:CD11)+AVERAGE('ICIS Euclid historical prices'!E8:E11))/2-4,""),2),"")</f>
        <v>298.81</v>
      </c>
      <c r="BW8" s="20">
        <f t="shared" si="1"/>
        <v>298.81</v>
      </c>
      <c r="BX8" s="20">
        <f t="shared" si="2"/>
        <v>298.81</v>
      </c>
      <c r="BZ8" s="43">
        <f t="shared" si="0"/>
        <v>46171</v>
      </c>
      <c r="CA8" s="47">
        <v>15</v>
      </c>
      <c r="CB8" s="47">
        <v>75.5</v>
      </c>
      <c r="CC8" s="48"/>
      <c r="CD8" s="47">
        <v>125</v>
      </c>
    </row>
    <row r="9" spans="1:83" x14ac:dyDescent="0.25">
      <c r="A9" s="28">
        <f>'Argus Download'!A7</f>
        <v>46163</v>
      </c>
      <c r="B9" s="30">
        <f>'Argus Download'!B7</f>
        <v>435</v>
      </c>
      <c r="C9" s="30">
        <f>'Argus Download'!C7</f>
        <v>440</v>
      </c>
      <c r="D9" s="30">
        <f>'Argus Download'!D7</f>
        <v>430</v>
      </c>
      <c r="E9" s="30">
        <f>'Argus Download'!E7</f>
        <v>168.5</v>
      </c>
      <c r="F9" s="30">
        <f>'Argus Download'!F7</f>
        <v>175</v>
      </c>
      <c r="G9" s="30">
        <f>'Argus Download'!G7</f>
        <v>162</v>
      </c>
      <c r="H9" s="30">
        <f>'Argus Download'!H7</f>
        <v>470</v>
      </c>
      <c r="I9" s="30">
        <f>'Argus Download'!I7</f>
        <v>475</v>
      </c>
      <c r="J9" s="30">
        <f>'Argus Download'!J7</f>
        <v>465</v>
      </c>
      <c r="K9" s="30">
        <f>'Argus Download'!K7</f>
        <v>380</v>
      </c>
      <c r="L9" s="30">
        <f>'Argus Download'!L7</f>
        <v>385</v>
      </c>
      <c r="M9" s="30">
        <f>'Argus Download'!M7</f>
        <v>375</v>
      </c>
      <c r="N9" s="30">
        <f>'Argus Download'!N7</f>
        <v>390</v>
      </c>
      <c r="O9" s="30">
        <f>'Argus Download'!O7</f>
        <v>400</v>
      </c>
      <c r="P9" s="30">
        <f>'Argus Download'!P7</f>
        <v>380</v>
      </c>
      <c r="Q9" s="30">
        <f>'Argus Download'!Q7</f>
        <v>390</v>
      </c>
      <c r="R9" s="30">
        <f>'Argus Download'!R7</f>
        <v>400</v>
      </c>
      <c r="S9" s="30">
        <f>'Argus Download'!S7</f>
        <v>380</v>
      </c>
      <c r="T9" s="30">
        <f>'Argus Download'!T7</f>
        <v>390</v>
      </c>
      <c r="U9" s="30">
        <f>'Argus Download'!U7</f>
        <v>400</v>
      </c>
      <c r="V9" s="30">
        <f>'Argus Download'!V7</f>
        <v>380</v>
      </c>
      <c r="W9" s="30">
        <f>'Argus Download'!W7</f>
        <v>345</v>
      </c>
      <c r="X9" s="30">
        <f>'Argus Download'!X7</f>
        <v>350</v>
      </c>
      <c r="Y9" s="30">
        <f>'Argus Download'!Y7</f>
        <v>340</v>
      </c>
      <c r="Z9" s="30">
        <f>'Argus Download'!Z7</f>
        <v>350</v>
      </c>
      <c r="AA9" s="30">
        <f>'Argus Download'!AA7</f>
        <v>360</v>
      </c>
      <c r="AB9" s="30">
        <f>'Argus Download'!AB7</f>
        <v>340</v>
      </c>
      <c r="AC9" s="30">
        <f>'Argus Download'!AC7</f>
        <v>350</v>
      </c>
      <c r="AD9" s="30">
        <f>'Argus Download'!AD7</f>
        <v>360</v>
      </c>
      <c r="AE9" s="30">
        <f>'Argus Download'!AE7</f>
        <v>340</v>
      </c>
      <c r="AF9" s="30">
        <f>'Argus Download'!AF7</f>
        <v>345</v>
      </c>
      <c r="AG9" s="30">
        <f>'Argus Download'!AG7</f>
        <v>350</v>
      </c>
      <c r="AH9" s="30">
        <f>'Argus Download'!AH7</f>
        <v>340</v>
      </c>
      <c r="AI9" s="30">
        <f>'Argus Download'!AI7</f>
        <v>35</v>
      </c>
      <c r="AJ9" s="30">
        <f>'Argus Download'!AJ7</f>
        <v>40</v>
      </c>
      <c r="AK9" s="30">
        <f>'Argus Download'!AK7</f>
        <v>30</v>
      </c>
      <c r="AL9" s="30">
        <f>'Argus Download'!AL7</f>
        <v>55</v>
      </c>
      <c r="AM9" s="30">
        <f>'Argus Download'!AM7</f>
        <v>60</v>
      </c>
      <c r="AN9" s="30">
        <f>'Argus Download'!AN7</f>
        <v>50</v>
      </c>
      <c r="AO9" s="30">
        <f>'Argus Download'!AO7</f>
        <v>77.5</v>
      </c>
      <c r="AP9" s="30">
        <f>'Argus Download'!AP7</f>
        <v>80</v>
      </c>
      <c r="AQ9" s="30">
        <f>'Argus Download'!AQ7</f>
        <v>75</v>
      </c>
      <c r="AR9" s="30">
        <f>'Argus Download'!AR7</f>
        <v>110</v>
      </c>
      <c r="AS9" s="30">
        <f>'Argus Download'!AS7</f>
        <v>115</v>
      </c>
      <c r="AT9" s="30">
        <f>'Argus Download'!AT7</f>
        <v>105</v>
      </c>
      <c r="AU9" s="30">
        <f>'Argus Download'!AU7</f>
        <v>40</v>
      </c>
      <c r="AV9" s="30">
        <f>'Argus Download'!AV7</f>
        <v>45</v>
      </c>
      <c r="AW9" s="30">
        <f>'Argus Download'!AW7</f>
        <v>35</v>
      </c>
      <c r="AX9" s="30">
        <f>'Argus Download'!AX7</f>
        <v>52.5</v>
      </c>
      <c r="AY9" s="30">
        <f>'Argus Download'!AY7</f>
        <v>55</v>
      </c>
      <c r="AZ9" s="30">
        <f>'Argus Download'!AZ7</f>
        <v>50</v>
      </c>
      <c r="BA9" s="30">
        <f>'Argus Download'!BA7</f>
        <v>102.5</v>
      </c>
      <c r="BB9" s="30">
        <f>'Argus Download'!BB7</f>
        <v>110</v>
      </c>
      <c r="BC9" s="30">
        <f>'Argus Download'!BC7</f>
        <v>95</v>
      </c>
      <c r="BD9" s="30">
        <f>'Argus Download'!BD7</f>
        <v>0</v>
      </c>
      <c r="BE9" s="30">
        <f>'Argus Download'!BE7</f>
        <v>0</v>
      </c>
      <c r="BF9" s="30">
        <f>'Argus Download'!BF7</f>
        <v>0</v>
      </c>
      <c r="BG9" s="30">
        <f>'Argus Download'!BG7</f>
        <v>49.5</v>
      </c>
      <c r="BH9" s="30">
        <f>'Argus Download'!BH7</f>
        <v>52</v>
      </c>
      <c r="BI9" s="30">
        <f>'Argus Download'!BI7</f>
        <v>47</v>
      </c>
      <c r="BJ9" s="30">
        <f>'Argus Download'!BJ7</f>
        <v>39</v>
      </c>
      <c r="BK9" s="30">
        <f>'Argus Download'!BK7</f>
        <v>41</v>
      </c>
      <c r="BL9" s="30">
        <f>'Argus Download'!BL7</f>
        <v>37</v>
      </c>
      <c r="BM9" s="30">
        <f>'Argus Download'!BM7</f>
        <v>95</v>
      </c>
      <c r="BN9" s="30">
        <f>'Argus Download'!BN7</f>
        <v>100</v>
      </c>
      <c r="BO9" s="30">
        <f>'Argus Download'!BO7</f>
        <v>90</v>
      </c>
      <c r="BP9" s="42">
        <f>IF(IF((AF9+BG9)-(((AF9+BG9)/3)+(K9/3)+(('Argus Download'!BP7-15)/3)/3)&gt;5,(((AF9+BG9)/3)+(K9/3)+(('Argus Download'!BP7-15)/3)/3)-(((((AF9+BG9)/3)+(K9/3)+(('Argus Download'!BP7-15)/3)/3)-5)-(AF9+BG9))*0.66,(((AF9+BG9)/3)+(K9/3)+(('Argus Download'!BP7-15)/3)/3))&lt;125,125,IF((AF9+BG9)-(((AF9+BG9)/3)+(K9/3)+(('Argus Download'!BP7-15)/3)/3)&gt;5,(((AF9+BG9)/3)+(K9/3)+(('Argus Download'!BP7-15)/3)/3)-(((((AF9+BG9)/3)+(K9/3)+(('Argus Download'!BP7-15)/3)/3)-5)-(AF9+BG9))*0.66,(((AF9+BG9)/3)+(K9/3)+(('Argus Download'!BP7-15)/3)/3)))</f>
        <v>388.4688888888889</v>
      </c>
      <c r="BQ9" s="42">
        <f>IF(IF((AG9+BH9)-(((AG9+BH9)/3)+(L9/3)+(('Argus Download'!BQ7-15)/3)/3)&gt;5,(((AG9+BH9)/3)+(L9/3)+(('Argus Download'!BQ7-15)/3)/3)-(((((AG9+BH9)/3)+(L9/3)+(('Argus Download'!BQ7-15)/3)/3)-5)-(AG9+BH9))*0.66,(((AG9+BH9)/3)+(L9/3)+(('Argus Download'!BQ7-15)/3)/3))&lt;125,125,IF((AG9+BH9)-(((AG9+BH9)/3)+(L9/3)+(('Argus Download'!BQ7-15)/3)/3)&gt;5,(((AG9+BH9)/3)+(L9/3)+(('Argus Download'!BQ7-15)/3)/3)-(((((AG9+BH9)/3)+(L9/3)+(('Argus Download'!BQ7-15)/3)/3)-5)-(AG9+BH9))*0.66,(((AG9+BH9)/3)+(L9/3)+(('Argus Download'!BQ7-15)/3)/3)))</f>
        <v>395.02444444444444</v>
      </c>
      <c r="BR9" s="42">
        <f>IF(IF((AH9+BI9)-(((AH9+BI9)/3)+(M9/3)+(('Argus Download'!BR7-15)/3)/3)&gt;5,(((AH9+BI9)/3)+(M9/3)+(('Argus Download'!BR7-15)/3)/3)-(((((AH9+BI9)/3)+(M9/3)+(('Argus Download'!BR7-15)/3)/3)-5)-(AH9+BI9))*0.66,(((AH9+BI9)/3)+(M9/3)+(('Argus Download'!BR7-15)/3)/3))&lt;125,125,IF((AH9+BI9)-(((AH9+BI9)/3)+(M9/3)+(('Argus Download'!BR7-15)/3)/3)&gt;5,(((AH9+BI9)/3)+(M9/3)+(('Argus Download'!BR7-15)/3)/3)-(((((AH9+BI9)/3)+(M9/3)+(('Argus Download'!BR7-15)/3)/3)-5)-(AH9+BI9))*0.66,(((AH9+BI9)/3)+(M9/3)+(('Argus Download'!BR7-15)/3)/3)))</f>
        <v>381.9133333333333</v>
      </c>
      <c r="BS9" s="42">
        <f t="shared" ref="BS9:BS69" si="3">AF9+BG9-2</f>
        <v>392.5</v>
      </c>
      <c r="BT9" s="42">
        <f t="shared" ref="BT9:BT69" si="4">AG9+BH9-2</f>
        <v>400</v>
      </c>
      <c r="BU9" s="42">
        <f t="shared" ref="BU9:BU69" si="5">AH9+BI9-2</f>
        <v>385</v>
      </c>
      <c r="BV9" s="46">
        <f>IFERROR(ROUND(IFERROR((AVERAGE(CD9:CD12)+AVERAGE('ICIS Euclid historical prices'!E9:E12))/2-4,""),2),"")</f>
        <v>296.63</v>
      </c>
      <c r="BW9" s="20">
        <f t="shared" si="1"/>
        <v>296.63</v>
      </c>
      <c r="BX9" s="20">
        <f t="shared" si="2"/>
        <v>296.63</v>
      </c>
      <c r="BZ9" s="43">
        <f t="shared" si="0"/>
        <v>46164</v>
      </c>
      <c r="CA9" s="47">
        <v>15</v>
      </c>
      <c r="CB9" s="47">
        <v>75.5</v>
      </c>
      <c r="CC9" s="48"/>
      <c r="CD9" s="47">
        <v>117.5</v>
      </c>
    </row>
    <row r="10" spans="1:83" x14ac:dyDescent="0.25">
      <c r="A10" s="28">
        <f>'Argus Download'!A8</f>
        <v>46156</v>
      </c>
      <c r="B10" s="30">
        <f>'Argus Download'!B8</f>
        <v>430</v>
      </c>
      <c r="C10" s="30">
        <f>'Argus Download'!C8</f>
        <v>435</v>
      </c>
      <c r="D10" s="30">
        <f>'Argus Download'!D8</f>
        <v>425</v>
      </c>
      <c r="E10" s="30">
        <f>'Argus Download'!E8</f>
        <v>168.5</v>
      </c>
      <c r="F10" s="30">
        <f>'Argus Download'!F8</f>
        <v>175</v>
      </c>
      <c r="G10" s="30">
        <f>'Argus Download'!G8</f>
        <v>162</v>
      </c>
      <c r="H10" s="30">
        <f>'Argus Download'!H8</f>
        <v>470</v>
      </c>
      <c r="I10" s="30">
        <f>'Argus Download'!I8</f>
        <v>475</v>
      </c>
      <c r="J10" s="30">
        <f>'Argus Download'!J8</f>
        <v>465</v>
      </c>
      <c r="K10" s="30">
        <f>'Argus Download'!K8</f>
        <v>370</v>
      </c>
      <c r="L10" s="30">
        <f>'Argus Download'!L8</f>
        <v>380</v>
      </c>
      <c r="M10" s="30">
        <f>'Argus Download'!M8</f>
        <v>360</v>
      </c>
      <c r="N10" s="30">
        <f>'Argus Download'!N8</f>
        <v>390</v>
      </c>
      <c r="O10" s="30">
        <f>'Argus Download'!O8</f>
        <v>400</v>
      </c>
      <c r="P10" s="30">
        <f>'Argus Download'!P8</f>
        <v>380</v>
      </c>
      <c r="Q10" s="30">
        <f>'Argus Download'!Q8</f>
        <v>380</v>
      </c>
      <c r="R10" s="30">
        <f>'Argus Download'!R8</f>
        <v>390</v>
      </c>
      <c r="S10" s="30">
        <f>'Argus Download'!S8</f>
        <v>370</v>
      </c>
      <c r="T10" s="30">
        <f>'Argus Download'!T8</f>
        <v>390</v>
      </c>
      <c r="U10" s="30">
        <f>'Argus Download'!U8</f>
        <v>400</v>
      </c>
      <c r="V10" s="30">
        <f>'Argus Download'!V8</f>
        <v>380</v>
      </c>
      <c r="W10" s="30">
        <f>'Argus Download'!W8</f>
        <v>340</v>
      </c>
      <c r="X10" s="30">
        <f>'Argus Download'!X8</f>
        <v>350</v>
      </c>
      <c r="Y10" s="30">
        <f>'Argus Download'!Y8</f>
        <v>330</v>
      </c>
      <c r="Z10" s="30">
        <f>'Argus Download'!Z8</f>
        <v>350</v>
      </c>
      <c r="AA10" s="30">
        <f>'Argus Download'!AA8</f>
        <v>360</v>
      </c>
      <c r="AB10" s="30">
        <f>'Argus Download'!AB8</f>
        <v>340</v>
      </c>
      <c r="AC10" s="30">
        <f>'Argus Download'!AC8</f>
        <v>350</v>
      </c>
      <c r="AD10" s="30">
        <f>'Argus Download'!AD8</f>
        <v>360</v>
      </c>
      <c r="AE10" s="30">
        <f>'Argus Download'!AE8</f>
        <v>340</v>
      </c>
      <c r="AF10" s="30">
        <f>'Argus Download'!AF8</f>
        <v>340</v>
      </c>
      <c r="AG10" s="30">
        <f>'Argus Download'!AG8</f>
        <v>350</v>
      </c>
      <c r="AH10" s="30">
        <f>'Argus Download'!AH8</f>
        <v>330</v>
      </c>
      <c r="AI10" s="30">
        <f>'Argus Download'!AI8</f>
        <v>35</v>
      </c>
      <c r="AJ10" s="30">
        <f>'Argus Download'!AJ8</f>
        <v>40</v>
      </c>
      <c r="AK10" s="30">
        <f>'Argus Download'!AK8</f>
        <v>30</v>
      </c>
      <c r="AL10" s="30">
        <f>'Argus Download'!AL8</f>
        <v>55</v>
      </c>
      <c r="AM10" s="30">
        <f>'Argus Download'!AM8</f>
        <v>60</v>
      </c>
      <c r="AN10" s="30">
        <f>'Argus Download'!AN8</f>
        <v>50</v>
      </c>
      <c r="AO10" s="30">
        <f>'Argus Download'!AO8</f>
        <v>77.5</v>
      </c>
      <c r="AP10" s="30">
        <f>'Argus Download'!AP8</f>
        <v>80</v>
      </c>
      <c r="AQ10" s="30">
        <f>'Argus Download'!AQ8</f>
        <v>75</v>
      </c>
      <c r="AR10" s="30">
        <f>'Argus Download'!AR8</f>
        <v>110</v>
      </c>
      <c r="AS10" s="30">
        <f>'Argus Download'!AS8</f>
        <v>115</v>
      </c>
      <c r="AT10" s="30">
        <f>'Argus Download'!AT8</f>
        <v>105</v>
      </c>
      <c r="AU10" s="30">
        <f>'Argus Download'!AU8</f>
        <v>40</v>
      </c>
      <c r="AV10" s="30">
        <f>'Argus Download'!AV8</f>
        <v>45</v>
      </c>
      <c r="AW10" s="30">
        <f>'Argus Download'!AW8</f>
        <v>35</v>
      </c>
      <c r="AX10" s="30">
        <f>'Argus Download'!AX8</f>
        <v>52.5</v>
      </c>
      <c r="AY10" s="30">
        <f>'Argus Download'!AY8</f>
        <v>55</v>
      </c>
      <c r="AZ10" s="30">
        <f>'Argus Download'!AZ8</f>
        <v>50</v>
      </c>
      <c r="BA10" s="30">
        <f>'Argus Download'!BA8</f>
        <v>115</v>
      </c>
      <c r="BB10" s="30">
        <f>'Argus Download'!BB8</f>
        <v>120</v>
      </c>
      <c r="BC10" s="30">
        <f>'Argus Download'!BC8</f>
        <v>110</v>
      </c>
      <c r="BD10" s="30">
        <f>'Argus Download'!BD8</f>
        <v>0</v>
      </c>
      <c r="BE10" s="30">
        <f>'Argus Download'!BE8</f>
        <v>0</v>
      </c>
      <c r="BF10" s="30">
        <f>'Argus Download'!BF8</f>
        <v>0</v>
      </c>
      <c r="BG10" s="30">
        <f>'Argus Download'!BG8</f>
        <v>50</v>
      </c>
      <c r="BH10" s="30">
        <f>'Argus Download'!BH8</f>
        <v>55</v>
      </c>
      <c r="BI10" s="30">
        <f>'Argus Download'!BI8</f>
        <v>45</v>
      </c>
      <c r="BJ10" s="30">
        <f>'Argus Download'!BJ8</f>
        <v>39</v>
      </c>
      <c r="BK10" s="30">
        <f>'Argus Download'!BK8</f>
        <v>43</v>
      </c>
      <c r="BL10" s="30">
        <f>'Argus Download'!BL8</f>
        <v>35</v>
      </c>
      <c r="BM10" s="30">
        <f>'Argus Download'!BM8</f>
        <v>105</v>
      </c>
      <c r="BN10" s="30">
        <f>'Argus Download'!BN8</f>
        <v>110</v>
      </c>
      <c r="BO10" s="30">
        <f>'Argus Download'!BO8</f>
        <v>100</v>
      </c>
      <c r="BP10" s="42">
        <f>IF(IF((AF10+BG10)-(((AF10+BG10)/3)+(K10/3)+(('Argus Download'!BP8-15)/3)/3)&gt;5,(((AF10+BG10)/3)+(K10/3)+(('Argus Download'!BP8-15)/3)/3)-(((((AF10+BG10)/3)+(K10/3)+(('Argus Download'!BP8-15)/3)/3)-5)-(AF10+BG10))*0.66,(((AF10+BG10)/3)+(K10/3)+(('Argus Download'!BP8-15)/3)/3))&lt;125,125,IF((AF10+BG10)-(((AF10+BG10)/3)+(K10/3)+(('Argus Download'!BP8-15)/3)/3)&gt;5,(((AF10+BG10)/3)+(K10/3)+(('Argus Download'!BP8-15)/3)/3)-(((((AF10+BG10)/3)+(K10/3)+(('Argus Download'!BP8-15)/3)/3)-5)-(AF10+BG10))*0.66,(((AF10+BG10)/3)+(K10/3)+(('Argus Download'!BP8-15)/3)/3)))</f>
        <v>381.21111111111111</v>
      </c>
      <c r="BQ10" s="42">
        <f>IF(IF((AG10+BH10)-(((AG10+BH10)/3)+(L10/3)+(('Argus Download'!BQ8-15)/3)/3)&gt;5,(((AG10+BH10)/3)+(L10/3)+(('Argus Download'!BQ8-15)/3)/3)-(((((AG10+BH10)/3)+(L10/3)+(('Argus Download'!BQ8-15)/3)/3)-5)-(AG10+BH10))*0.66,(((AG10+BH10)/3)+(L10/3)+(('Argus Download'!BQ8-15)/3)/3))&lt;125,125,IF((AG10+BH10)-(((AG10+BH10)/3)+(L10/3)+(('Argus Download'!BQ8-15)/3)/3)&gt;5,(((AG10+BH10)/3)+(L10/3)+(('Argus Download'!BQ8-15)/3)/3)-(((((AG10+BH10)/3)+(L10/3)+(('Argus Download'!BQ8-15)/3)/3)-5)-(AG10+BH10))*0.66,(((AG10+BH10)/3)+(L10/3)+(('Argus Download'!BQ8-15)/3)/3)))</f>
        <v>394.13333333333333</v>
      </c>
      <c r="BR10" s="42">
        <f>IF(IF((AH10+BI10)-(((AH10+BI10)/3)+(M10/3)+(('Argus Download'!BR8-15)/3)/3)&gt;5,(((AH10+BI10)/3)+(M10/3)+(('Argus Download'!BR8-15)/3)/3)-(((((AH10+BI10)/3)+(M10/3)+(('Argus Download'!BR8-15)/3)/3)-5)-(AH10+BI10))*0.66,(((AH10+BI10)/3)+(M10/3)+(('Argus Download'!BR8-15)/3)/3))&lt;125,125,IF((AH10+BI10)-(((AH10+BI10)/3)+(M10/3)+(('Argus Download'!BR8-15)/3)/3)&gt;5,(((AH10+BI10)/3)+(M10/3)+(('Argus Download'!BR8-15)/3)/3)-(((((AH10+BI10)/3)+(M10/3)+(('Argus Download'!BR8-15)/3)/3)-5)-(AH10+BI10))*0.66,(((AH10+BI10)/3)+(M10/3)+(('Argus Download'!BR8-15)/3)/3)))</f>
        <v>368.28888888888889</v>
      </c>
      <c r="BS10" s="42">
        <f t="shared" si="3"/>
        <v>388</v>
      </c>
      <c r="BT10" s="42">
        <f t="shared" si="4"/>
        <v>403</v>
      </c>
      <c r="BU10" s="42">
        <f t="shared" si="5"/>
        <v>373</v>
      </c>
      <c r="BV10" s="46">
        <f>IFERROR(ROUND(IFERROR((AVERAGE(CD10:CD13)+AVERAGE('ICIS Euclid historical prices'!E10:E13))/2-4,""),2),"")</f>
        <v>291.31</v>
      </c>
      <c r="BW10" s="20">
        <f t="shared" si="1"/>
        <v>291.31</v>
      </c>
      <c r="BX10" s="20">
        <f t="shared" si="2"/>
        <v>291.31</v>
      </c>
      <c r="BZ10" s="43">
        <f t="shared" si="0"/>
        <v>46157</v>
      </c>
      <c r="CA10" s="47">
        <v>15</v>
      </c>
      <c r="CB10" s="47">
        <v>79</v>
      </c>
      <c r="CC10" s="48"/>
      <c r="CD10" s="47">
        <v>117.5</v>
      </c>
    </row>
    <row r="11" spans="1:83" x14ac:dyDescent="0.25">
      <c r="A11" s="28">
        <f>'Argus Download'!A9</f>
        <v>46149</v>
      </c>
      <c r="B11" s="30">
        <f>'Argus Download'!B9</f>
        <v>425</v>
      </c>
      <c r="C11" s="30">
        <f>'Argus Download'!C9</f>
        <v>430</v>
      </c>
      <c r="D11" s="30">
        <f>'Argus Download'!D9</f>
        <v>420</v>
      </c>
      <c r="E11" s="30">
        <f>'Argus Download'!E9</f>
        <v>168.5</v>
      </c>
      <c r="F11" s="30">
        <f>'Argus Download'!F9</f>
        <v>175</v>
      </c>
      <c r="G11" s="30">
        <f>'Argus Download'!G9</f>
        <v>162</v>
      </c>
      <c r="H11" s="30">
        <f>'Argus Download'!H9</f>
        <v>455</v>
      </c>
      <c r="I11" s="30">
        <f>'Argus Download'!I9</f>
        <v>460</v>
      </c>
      <c r="J11" s="30">
        <f>'Argus Download'!J9</f>
        <v>450</v>
      </c>
      <c r="K11" s="30">
        <f>'Argus Download'!K9</f>
        <v>360</v>
      </c>
      <c r="L11" s="30">
        <f>'Argus Download'!L9</f>
        <v>365</v>
      </c>
      <c r="M11" s="30">
        <f>'Argus Download'!M9</f>
        <v>355</v>
      </c>
      <c r="N11" s="30">
        <f>'Argus Download'!N9</f>
        <v>390</v>
      </c>
      <c r="O11" s="30">
        <f>'Argus Download'!O9</f>
        <v>400</v>
      </c>
      <c r="P11" s="30">
        <f>'Argus Download'!P9</f>
        <v>380</v>
      </c>
      <c r="Q11" s="30">
        <f>'Argus Download'!Q9</f>
        <v>367.5</v>
      </c>
      <c r="R11" s="30">
        <f>'Argus Download'!R9</f>
        <v>375</v>
      </c>
      <c r="S11" s="30">
        <f>'Argus Download'!S9</f>
        <v>360</v>
      </c>
      <c r="T11" s="30">
        <f>'Argus Download'!T9</f>
        <v>370</v>
      </c>
      <c r="U11" s="30">
        <f>'Argus Download'!U9</f>
        <v>385</v>
      </c>
      <c r="V11" s="30">
        <f>'Argus Download'!V9</f>
        <v>355</v>
      </c>
      <c r="W11" s="30">
        <f>'Argus Download'!W9</f>
        <v>320</v>
      </c>
      <c r="X11" s="30">
        <f>'Argus Download'!X9</f>
        <v>330</v>
      </c>
      <c r="Y11" s="30">
        <f>'Argus Download'!Y9</f>
        <v>310</v>
      </c>
      <c r="Z11" s="30">
        <f>'Argus Download'!Z9</f>
        <v>350</v>
      </c>
      <c r="AA11" s="30">
        <f>'Argus Download'!AA9</f>
        <v>360</v>
      </c>
      <c r="AB11" s="30">
        <f>'Argus Download'!AB9</f>
        <v>340</v>
      </c>
      <c r="AC11" s="30">
        <f>'Argus Download'!AC9</f>
        <v>350</v>
      </c>
      <c r="AD11" s="30">
        <f>'Argus Download'!AD9</f>
        <v>360</v>
      </c>
      <c r="AE11" s="30">
        <f>'Argus Download'!AE9</f>
        <v>340</v>
      </c>
      <c r="AF11" s="30">
        <f>'Argus Download'!AF9</f>
        <v>320</v>
      </c>
      <c r="AG11" s="30">
        <f>'Argus Download'!AG9</f>
        <v>330</v>
      </c>
      <c r="AH11" s="30">
        <f>'Argus Download'!AH9</f>
        <v>310</v>
      </c>
      <c r="AI11" s="30">
        <f>'Argus Download'!AI9</f>
        <v>35</v>
      </c>
      <c r="AJ11" s="30">
        <f>'Argus Download'!AJ9</f>
        <v>40</v>
      </c>
      <c r="AK11" s="30">
        <f>'Argus Download'!AK9</f>
        <v>30</v>
      </c>
      <c r="AL11" s="30">
        <f>'Argus Download'!AL9</f>
        <v>55</v>
      </c>
      <c r="AM11" s="30">
        <f>'Argus Download'!AM9</f>
        <v>60</v>
      </c>
      <c r="AN11" s="30">
        <f>'Argus Download'!AN9</f>
        <v>50</v>
      </c>
      <c r="AO11" s="30">
        <f>'Argus Download'!AO9</f>
        <v>77.5</v>
      </c>
      <c r="AP11" s="30">
        <f>'Argus Download'!AP9</f>
        <v>80</v>
      </c>
      <c r="AQ11" s="30">
        <f>'Argus Download'!AQ9</f>
        <v>75</v>
      </c>
      <c r="AR11" s="30">
        <f>'Argus Download'!AR9</f>
        <v>110</v>
      </c>
      <c r="AS11" s="30">
        <f>'Argus Download'!AS9</f>
        <v>115</v>
      </c>
      <c r="AT11" s="30">
        <f>'Argus Download'!AT9</f>
        <v>105</v>
      </c>
      <c r="AU11" s="30">
        <f>'Argus Download'!AU9</f>
        <v>40</v>
      </c>
      <c r="AV11" s="30">
        <f>'Argus Download'!AV9</f>
        <v>45</v>
      </c>
      <c r="AW11" s="30">
        <f>'Argus Download'!AW9</f>
        <v>35</v>
      </c>
      <c r="AX11" s="30">
        <f>'Argus Download'!AX9</f>
        <v>54</v>
      </c>
      <c r="AY11" s="30">
        <f>'Argus Download'!AY9</f>
        <v>58</v>
      </c>
      <c r="AZ11" s="30">
        <f>'Argus Download'!AZ9</f>
        <v>50</v>
      </c>
      <c r="BA11" s="30">
        <f>'Argus Download'!BA9</f>
        <v>116</v>
      </c>
      <c r="BB11" s="30">
        <f>'Argus Download'!BB9</f>
        <v>122</v>
      </c>
      <c r="BC11" s="30">
        <f>'Argus Download'!BC9</f>
        <v>110</v>
      </c>
      <c r="BD11" s="30">
        <f>'Argus Download'!BD9</f>
        <v>0</v>
      </c>
      <c r="BE11" s="30">
        <f>'Argus Download'!BE9</f>
        <v>0</v>
      </c>
      <c r="BF11" s="30">
        <f>'Argus Download'!BF9</f>
        <v>0</v>
      </c>
      <c r="BG11" s="30">
        <f>'Argus Download'!BG9</f>
        <v>50</v>
      </c>
      <c r="BH11" s="30">
        <f>'Argus Download'!BH9</f>
        <v>55</v>
      </c>
      <c r="BI11" s="30">
        <f>'Argus Download'!BI9</f>
        <v>45</v>
      </c>
      <c r="BJ11" s="30">
        <f>'Argus Download'!BJ9</f>
        <v>39</v>
      </c>
      <c r="BK11" s="30">
        <f>'Argus Download'!BK9</f>
        <v>43</v>
      </c>
      <c r="BL11" s="30">
        <f>'Argus Download'!BL9</f>
        <v>35</v>
      </c>
      <c r="BM11" s="30">
        <f>'Argus Download'!BM9</f>
        <v>110</v>
      </c>
      <c r="BN11" s="30">
        <f>'Argus Download'!BN9</f>
        <v>115</v>
      </c>
      <c r="BO11" s="30">
        <f>'Argus Download'!BO9</f>
        <v>105</v>
      </c>
      <c r="BP11" s="42">
        <f>IF(IF((AF11+BG11)-(((AF11+BG11)/3)+(K11/3)+(('Argus Download'!BP9-15)/3)/3)&gt;5,(((AF11+BG11)/3)+(K11/3)+(('Argus Download'!BP9-15)/3)/3)-(((((AF11+BG11)/3)+(K11/3)+(('Argus Download'!BP9-15)/3)/3)-5)-(AF11+BG11))*0.66,(((AF11+BG11)/3)+(K11/3)+(('Argus Download'!BP9-15)/3)/3))&gt;190,190,IF((AF11+BG11)-(((AF11+BG11)/3)+(K11/3)+(('Argus Download'!BP9-15)/3)/3)&gt;5,(((AF11+BG11)/3)+(K11/3)+(('Argus Download'!BP9-15)/3)/3)-(((((AF11+BG11)/3)+(K11/3)+(('Argus Download'!BP9-15)/3)/3)-5)-(AF11+BG11))*0.66,(((AF11+BG11)/3)+(K11/3)+(('Argus Download'!BP9-15)/3)/3)))</f>
        <v>190</v>
      </c>
      <c r="BQ11" s="42">
        <f>IF(IF((AG11+BH11)-(((AG11+BH11)/3)+(L11/3)+(('Argus Download'!BQ9-15)/3)/3)&gt;5,(((AG11+BH11)/3)+(L11/3)+(('Argus Download'!BQ9-15)/3)/3)-(((((AG11+BH11)/3)+(L11/3)+(('Argus Download'!BQ9-15)/3)/3)-5)-(AG11+BH11))*0.66,(((AG11+BH11)/3)+(L11/3)+(('Argus Download'!BQ9-15)/3)/3))&gt;190,190,IF((AG11+BH11)-(((AG11+BH11)/3)+(L11/3)+(('Argus Download'!BQ9-15)/3)/3)&gt;5,(((AG11+BH11)/3)+(L11/3)+(('Argus Download'!BQ9-15)/3)/3)-(((((AG11+BH11)/3)+(L11/3)+(('Argus Download'!BQ9-15)/3)/3)-5)-(AG11+BH11))*0.66,(((AG11+BH11)/3)+(L11/3)+(('Argus Download'!BQ9-15)/3)/3)))</f>
        <v>190</v>
      </c>
      <c r="BR11" s="42">
        <f>IF(IF((AH11+BI11)-(((AH11+BI11)/3)+(M11/3)+(('Argus Download'!BR9-15)/3)/3)&gt;5,(((AH11+BI11)/3)+(M11/3)+(('Argus Download'!BR9-15)/3)/3)-(((((AH11+BI11)/3)+(M11/3)+(('Argus Download'!BR9-15)/3)/3)-5)-(AH11+BI11))*0.66,(((AH11+BI11)/3)+(M11/3)+(('Argus Download'!BR9-15)/3)/3))&gt;190,190,IF((AH11+BI11)-(((AH11+BI11)/3)+(M11/3)+(('Argus Download'!BR9-15)/3)/3)&gt;5,(((AH11+BI11)/3)+(M11/3)+(('Argus Download'!BR9-15)/3)/3)-(((((AH11+BI11)/3)+(M11/3)+(('Argus Download'!BR9-15)/3)/3)-5)-(AH11+BI11))*0.66,(((AH11+BI11)/3)+(M11/3)+(('Argus Download'!BR9-15)/3)/3)))</f>
        <v>190</v>
      </c>
      <c r="BS11" s="42">
        <f t="shared" si="3"/>
        <v>368</v>
      </c>
      <c r="BT11" s="42">
        <f t="shared" si="4"/>
        <v>383</v>
      </c>
      <c r="BU11" s="42">
        <f t="shared" si="5"/>
        <v>353</v>
      </c>
      <c r="BV11" s="46">
        <f>IFERROR(ROUND(IFERROR((AVERAGE(CD11:CD14)+AVERAGE('ICIS Euclid historical prices'!E11:E14))/2-4,""),2),"")</f>
        <v>281.63</v>
      </c>
      <c r="BW11" s="20">
        <f t="shared" si="1"/>
        <v>281.63</v>
      </c>
      <c r="BX11" s="20">
        <f t="shared" si="2"/>
        <v>281.63</v>
      </c>
      <c r="BZ11" s="43">
        <f t="shared" si="0"/>
        <v>46150</v>
      </c>
      <c r="CA11" s="47">
        <v>15</v>
      </c>
      <c r="CB11" s="47">
        <v>79</v>
      </c>
      <c r="CC11" s="48"/>
      <c r="CD11" s="47">
        <v>117.5</v>
      </c>
    </row>
    <row r="12" spans="1:83" x14ac:dyDescent="0.25">
      <c r="A12" s="28">
        <f>'Argus Download'!A10</f>
        <v>46142</v>
      </c>
      <c r="B12" s="30">
        <f>'Argus Download'!B10</f>
        <v>420</v>
      </c>
      <c r="C12" s="30">
        <f>'Argus Download'!C10</f>
        <v>430</v>
      </c>
      <c r="D12" s="30">
        <f>'Argus Download'!D10</f>
        <v>410</v>
      </c>
      <c r="E12" s="30">
        <f>'Argus Download'!E10</f>
        <v>168.5</v>
      </c>
      <c r="F12" s="30">
        <f>'Argus Download'!F10</f>
        <v>175</v>
      </c>
      <c r="G12" s="30">
        <f>'Argus Download'!G10</f>
        <v>162</v>
      </c>
      <c r="H12" s="30">
        <f>'Argus Download'!H10</f>
        <v>455</v>
      </c>
      <c r="I12" s="30">
        <f>'Argus Download'!I10</f>
        <v>460</v>
      </c>
      <c r="J12" s="30">
        <f>'Argus Download'!J10</f>
        <v>450</v>
      </c>
      <c r="K12" s="30">
        <f>'Argus Download'!K10</f>
        <v>360</v>
      </c>
      <c r="L12" s="30">
        <f>'Argus Download'!L10</f>
        <v>365</v>
      </c>
      <c r="M12" s="30">
        <f>'Argus Download'!M10</f>
        <v>355</v>
      </c>
      <c r="N12" s="30">
        <f>'Argus Download'!N10</f>
        <v>390</v>
      </c>
      <c r="O12" s="30">
        <f>'Argus Download'!O10</f>
        <v>400</v>
      </c>
      <c r="P12" s="30">
        <f>'Argus Download'!P10</f>
        <v>380</v>
      </c>
      <c r="Q12" s="30">
        <f>'Argus Download'!Q10</f>
        <v>355</v>
      </c>
      <c r="R12" s="30">
        <f>'Argus Download'!R10</f>
        <v>360</v>
      </c>
      <c r="S12" s="30">
        <f>'Argus Download'!S10</f>
        <v>350</v>
      </c>
      <c r="T12" s="30">
        <f>'Argus Download'!T10</f>
        <v>370</v>
      </c>
      <c r="U12" s="30">
        <f>'Argus Download'!U10</f>
        <v>385</v>
      </c>
      <c r="V12" s="30">
        <f>'Argus Download'!V10</f>
        <v>355</v>
      </c>
      <c r="W12" s="30">
        <f>'Argus Download'!W10</f>
        <v>320</v>
      </c>
      <c r="X12" s="30">
        <f>'Argus Download'!X10</f>
        <v>330</v>
      </c>
      <c r="Y12" s="30">
        <f>'Argus Download'!Y10</f>
        <v>310</v>
      </c>
      <c r="Z12" s="30">
        <f>'Argus Download'!Z10</f>
        <v>350</v>
      </c>
      <c r="AA12" s="30">
        <f>'Argus Download'!AA10</f>
        <v>360</v>
      </c>
      <c r="AB12" s="30">
        <f>'Argus Download'!AB10</f>
        <v>340</v>
      </c>
      <c r="AC12" s="30">
        <f>'Argus Download'!AC10</f>
        <v>350</v>
      </c>
      <c r="AD12" s="30">
        <f>'Argus Download'!AD10</f>
        <v>360</v>
      </c>
      <c r="AE12" s="30">
        <f>'Argus Download'!AE10</f>
        <v>340</v>
      </c>
      <c r="AF12" s="30">
        <f>'Argus Download'!AF10</f>
        <v>320</v>
      </c>
      <c r="AG12" s="30">
        <f>'Argus Download'!AG10</f>
        <v>330</v>
      </c>
      <c r="AH12" s="30">
        <f>'Argus Download'!AH10</f>
        <v>310</v>
      </c>
      <c r="AI12" s="30">
        <f>'Argus Download'!AI10</f>
        <v>35</v>
      </c>
      <c r="AJ12" s="30">
        <f>'Argus Download'!AJ10</f>
        <v>40</v>
      </c>
      <c r="AK12" s="30">
        <f>'Argus Download'!AK10</f>
        <v>30</v>
      </c>
      <c r="AL12" s="30">
        <f>'Argus Download'!AL10</f>
        <v>55</v>
      </c>
      <c r="AM12" s="30">
        <f>'Argus Download'!AM10</f>
        <v>60</v>
      </c>
      <c r="AN12" s="30">
        <f>'Argus Download'!AN10</f>
        <v>50</v>
      </c>
      <c r="AO12" s="30">
        <f>'Argus Download'!AO10</f>
        <v>77.5</v>
      </c>
      <c r="AP12" s="30">
        <f>'Argus Download'!AP10</f>
        <v>80</v>
      </c>
      <c r="AQ12" s="30">
        <f>'Argus Download'!AQ10</f>
        <v>75</v>
      </c>
      <c r="AR12" s="30">
        <f>'Argus Download'!AR10</f>
        <v>110</v>
      </c>
      <c r="AS12" s="30">
        <f>'Argus Download'!AS10</f>
        <v>115</v>
      </c>
      <c r="AT12" s="30">
        <f>'Argus Download'!AT10</f>
        <v>105</v>
      </c>
      <c r="AU12" s="30">
        <f>'Argus Download'!AU10</f>
        <v>40</v>
      </c>
      <c r="AV12" s="30">
        <f>'Argus Download'!AV10</f>
        <v>45</v>
      </c>
      <c r="AW12" s="30">
        <f>'Argus Download'!AW10</f>
        <v>35</v>
      </c>
      <c r="AX12" s="30">
        <f>'Argus Download'!AX10</f>
        <v>54</v>
      </c>
      <c r="AY12" s="30">
        <f>'Argus Download'!AY10</f>
        <v>58</v>
      </c>
      <c r="AZ12" s="30">
        <f>'Argus Download'!AZ10</f>
        <v>50</v>
      </c>
      <c r="BA12" s="30">
        <f>'Argus Download'!BA10</f>
        <v>116</v>
      </c>
      <c r="BB12" s="30">
        <f>'Argus Download'!BB10</f>
        <v>122</v>
      </c>
      <c r="BC12" s="30">
        <f>'Argus Download'!BC10</f>
        <v>110</v>
      </c>
      <c r="BD12" s="30">
        <f>'Argus Download'!BD10</f>
        <v>0</v>
      </c>
      <c r="BE12" s="30">
        <f>'Argus Download'!BE10</f>
        <v>0</v>
      </c>
      <c r="BF12" s="30">
        <f>'Argus Download'!BF10</f>
        <v>0</v>
      </c>
      <c r="BG12" s="30">
        <f>'Argus Download'!BG10</f>
        <v>50</v>
      </c>
      <c r="BH12" s="30">
        <f>'Argus Download'!BH10</f>
        <v>55</v>
      </c>
      <c r="BI12" s="30">
        <f>'Argus Download'!BI10</f>
        <v>45</v>
      </c>
      <c r="BJ12" s="30">
        <f>'Argus Download'!BJ10</f>
        <v>39</v>
      </c>
      <c r="BK12" s="30">
        <f>'Argus Download'!BK10</f>
        <v>43</v>
      </c>
      <c r="BL12" s="30">
        <f>'Argus Download'!BL10</f>
        <v>35</v>
      </c>
      <c r="BM12" s="30">
        <f>'Argus Download'!BM10</f>
        <v>110</v>
      </c>
      <c r="BN12" s="30">
        <f>'Argus Download'!BN10</f>
        <v>115</v>
      </c>
      <c r="BO12" s="30">
        <f>'Argus Download'!BO10</f>
        <v>105</v>
      </c>
      <c r="BP12" s="42">
        <f>IF(IF((AF12+BG12)-(((AF12+BG12)/3)+(K12/3)+(('Argus Download'!BP10-15)/3)/3)&gt;5,(((AF12+BG12)/3)+(K12/3)+(('Argus Download'!BP10-15)/3)/3)-(((((AF12+BG12)/3)+(K12/3)+(('Argus Download'!BP10-15)/3)/3)-5)-(AF12+BG12))*0.66,(((AF12+BG12)/3)+(K12/3)+(('Argus Download'!BP10-15)/3)/3))&gt;190,190,IF((AF12+BG12)-(((AF12+BG12)/3)+(K12/3)+(('Argus Download'!BP10-15)/3)/3)&gt;5,(((AF12+BG12)/3)+(K12/3)+(('Argus Download'!BP10-15)/3)/3)-(((((AF12+BG12)/3)+(K12/3)+(('Argus Download'!BP10-15)/3)/3)-5)-(AF12+BG12))*0.66,(((AF12+BG12)/3)+(K12/3)+(('Argus Download'!BP10-15)/3)/3)))</f>
        <v>190</v>
      </c>
      <c r="BQ12" s="42">
        <f>IF(IF((AG12+BH12)-(((AG12+BH12)/3)+(L12/3)+(('Argus Download'!BQ10-15)/3)/3)&gt;5,(((AG12+BH12)/3)+(L12/3)+(('Argus Download'!BQ10-15)/3)/3)-(((((AG12+BH12)/3)+(L12/3)+(('Argus Download'!BQ10-15)/3)/3)-5)-(AG12+BH12))*0.66,(((AG12+BH12)/3)+(L12/3)+(('Argus Download'!BQ10-15)/3)/3))&gt;190,190,IF((AG12+BH12)-(((AG12+BH12)/3)+(L12/3)+(('Argus Download'!BQ10-15)/3)/3)&gt;5,(((AG12+BH12)/3)+(L12/3)+(('Argus Download'!BQ10-15)/3)/3)-(((((AG12+BH12)/3)+(L12/3)+(('Argus Download'!BQ10-15)/3)/3)-5)-(AG12+BH12))*0.66,(((AG12+BH12)/3)+(L12/3)+(('Argus Download'!BQ10-15)/3)/3)))</f>
        <v>190</v>
      </c>
      <c r="BR12" s="42">
        <f>IF(IF((AH12+BI12)-(((AH12+BI12)/3)+(M12/3)+(('Argus Download'!BR10-15)/3)/3)&gt;5,(((AH12+BI12)/3)+(M12/3)+(('Argus Download'!BR10-15)/3)/3)-(((((AH12+BI12)/3)+(M12/3)+(('Argus Download'!BR10-15)/3)/3)-5)-(AH12+BI12))*0.66,(((AH12+BI12)/3)+(M12/3)+(('Argus Download'!BR10-15)/3)/3))&gt;190,190,IF((AH12+BI12)-(((AH12+BI12)/3)+(M12/3)+(('Argus Download'!BR10-15)/3)/3)&gt;5,(((AH12+BI12)/3)+(M12/3)+(('Argus Download'!BR10-15)/3)/3)-(((((AH12+BI12)/3)+(M12/3)+(('Argus Download'!BR10-15)/3)/3)-5)-(AH12+BI12))*0.66,(((AH12+BI12)/3)+(M12/3)+(('Argus Download'!BR10-15)/3)/3)))</f>
        <v>190</v>
      </c>
      <c r="BS12" s="42">
        <f t="shared" si="3"/>
        <v>368</v>
      </c>
      <c r="BT12" s="42">
        <f t="shared" si="4"/>
        <v>383</v>
      </c>
      <c r="BU12" s="42">
        <f t="shared" si="5"/>
        <v>353</v>
      </c>
      <c r="BV12" s="46">
        <f>IFERROR(ROUND(IFERROR((AVERAGE(CD12:CD15)+AVERAGE('ICIS Euclid historical prices'!E12:E15))/2-4,""),2),"")</f>
        <v>257.81</v>
      </c>
      <c r="BW12" s="20">
        <f t="shared" si="1"/>
        <v>257.81</v>
      </c>
      <c r="BX12" s="20">
        <f t="shared" si="2"/>
        <v>257.81</v>
      </c>
      <c r="BZ12" s="43">
        <f t="shared" si="0"/>
        <v>46143</v>
      </c>
      <c r="CA12" s="47">
        <v>15</v>
      </c>
      <c r="CB12" s="47">
        <v>79</v>
      </c>
      <c r="CC12" s="48"/>
      <c r="CD12" s="47">
        <v>117.5</v>
      </c>
    </row>
    <row r="13" spans="1:83" x14ac:dyDescent="0.25">
      <c r="A13" s="28">
        <f>'Argus Download'!A11</f>
        <v>46135</v>
      </c>
      <c r="B13" s="30">
        <f>'Argus Download'!B11</f>
        <v>405</v>
      </c>
      <c r="C13" s="30">
        <f>'Argus Download'!C11</f>
        <v>420</v>
      </c>
      <c r="D13" s="30">
        <f>'Argus Download'!D11</f>
        <v>390</v>
      </c>
      <c r="E13" s="30">
        <f>'Argus Download'!E11</f>
        <v>168.5</v>
      </c>
      <c r="F13" s="30">
        <f>'Argus Download'!F11</f>
        <v>175</v>
      </c>
      <c r="G13" s="30">
        <f>'Argus Download'!G11</f>
        <v>162</v>
      </c>
      <c r="H13" s="30">
        <f>'Argus Download'!H11</f>
        <v>435</v>
      </c>
      <c r="I13" s="30">
        <f>'Argus Download'!I11</f>
        <v>450</v>
      </c>
      <c r="J13" s="30">
        <f>'Argus Download'!J11</f>
        <v>420</v>
      </c>
      <c r="K13" s="30">
        <f>'Argus Download'!K11</f>
        <v>360</v>
      </c>
      <c r="L13" s="30">
        <f>'Argus Download'!L11</f>
        <v>365</v>
      </c>
      <c r="M13" s="30">
        <f>'Argus Download'!M11</f>
        <v>355</v>
      </c>
      <c r="N13" s="30">
        <f>'Argus Download'!N11</f>
        <v>360</v>
      </c>
      <c r="O13" s="30">
        <f>'Argus Download'!O11</f>
        <v>385</v>
      </c>
      <c r="P13" s="30">
        <f>'Argus Download'!P11</f>
        <v>335</v>
      </c>
      <c r="Q13" s="30">
        <f>'Argus Download'!Q11</f>
        <v>355</v>
      </c>
      <c r="R13" s="30">
        <f>'Argus Download'!R11</f>
        <v>360</v>
      </c>
      <c r="S13" s="30">
        <f>'Argus Download'!S11</f>
        <v>350</v>
      </c>
      <c r="T13" s="30">
        <f>'Argus Download'!T11</f>
        <v>370</v>
      </c>
      <c r="U13" s="30">
        <f>'Argus Download'!U11</f>
        <v>385</v>
      </c>
      <c r="V13" s="30">
        <f>'Argus Download'!V11</f>
        <v>355</v>
      </c>
      <c r="W13" s="30">
        <f>'Argus Download'!W11</f>
        <v>305</v>
      </c>
      <c r="X13" s="30">
        <f>'Argus Download'!X11</f>
        <v>310</v>
      </c>
      <c r="Y13" s="30">
        <f>'Argus Download'!Y11</f>
        <v>300</v>
      </c>
      <c r="Z13" s="30">
        <f>'Argus Download'!Z11</f>
        <v>325</v>
      </c>
      <c r="AA13" s="30">
        <f>'Argus Download'!AA11</f>
        <v>350</v>
      </c>
      <c r="AB13" s="30">
        <f>'Argus Download'!AB11</f>
        <v>300</v>
      </c>
      <c r="AC13" s="30">
        <f>'Argus Download'!AC11</f>
        <v>325</v>
      </c>
      <c r="AD13" s="30">
        <f>'Argus Download'!AD11</f>
        <v>350</v>
      </c>
      <c r="AE13" s="30">
        <f>'Argus Download'!AE11</f>
        <v>300</v>
      </c>
      <c r="AF13" s="30">
        <f>'Argus Download'!AF11</f>
        <v>305</v>
      </c>
      <c r="AG13" s="30">
        <f>'Argus Download'!AG11</f>
        <v>310</v>
      </c>
      <c r="AH13" s="30">
        <f>'Argus Download'!AH11</f>
        <v>300</v>
      </c>
      <c r="AI13" s="30">
        <f>'Argus Download'!AI11</f>
        <v>35</v>
      </c>
      <c r="AJ13" s="30">
        <f>'Argus Download'!AJ11</f>
        <v>40</v>
      </c>
      <c r="AK13" s="30">
        <f>'Argus Download'!AK11</f>
        <v>30</v>
      </c>
      <c r="AL13" s="30">
        <f>'Argus Download'!AL11</f>
        <v>55</v>
      </c>
      <c r="AM13" s="30">
        <f>'Argus Download'!AM11</f>
        <v>60</v>
      </c>
      <c r="AN13" s="30">
        <f>'Argus Download'!AN11</f>
        <v>50</v>
      </c>
      <c r="AO13" s="30">
        <f>'Argus Download'!AO11</f>
        <v>80</v>
      </c>
      <c r="AP13" s="30">
        <f>'Argus Download'!AP11</f>
        <v>85</v>
      </c>
      <c r="AQ13" s="30">
        <f>'Argus Download'!AQ11</f>
        <v>75</v>
      </c>
      <c r="AR13" s="30">
        <f>'Argus Download'!AR11</f>
        <v>110</v>
      </c>
      <c r="AS13" s="30">
        <f>'Argus Download'!AS11</f>
        <v>115</v>
      </c>
      <c r="AT13" s="30">
        <f>'Argus Download'!AT11</f>
        <v>105</v>
      </c>
      <c r="AU13" s="30">
        <f>'Argus Download'!AU11</f>
        <v>40</v>
      </c>
      <c r="AV13" s="30">
        <f>'Argus Download'!AV11</f>
        <v>45</v>
      </c>
      <c r="AW13" s="30">
        <f>'Argus Download'!AW11</f>
        <v>35</v>
      </c>
      <c r="AX13" s="30">
        <f>'Argus Download'!AX11</f>
        <v>54</v>
      </c>
      <c r="AY13" s="30">
        <f>'Argus Download'!AY11</f>
        <v>58</v>
      </c>
      <c r="AZ13" s="30">
        <f>'Argus Download'!AZ11</f>
        <v>50</v>
      </c>
      <c r="BA13" s="30">
        <f>'Argus Download'!BA11</f>
        <v>116</v>
      </c>
      <c r="BB13" s="30">
        <f>'Argus Download'!BB11</f>
        <v>122</v>
      </c>
      <c r="BC13" s="30">
        <f>'Argus Download'!BC11</f>
        <v>110</v>
      </c>
      <c r="BD13" s="30">
        <f>'Argus Download'!BD11</f>
        <v>0</v>
      </c>
      <c r="BE13" s="30">
        <f>'Argus Download'!BE11</f>
        <v>0</v>
      </c>
      <c r="BF13" s="30">
        <f>'Argus Download'!BF11</f>
        <v>0</v>
      </c>
      <c r="BG13" s="30">
        <f>'Argus Download'!BG11</f>
        <v>52.5</v>
      </c>
      <c r="BH13" s="30">
        <f>'Argus Download'!BH11</f>
        <v>55</v>
      </c>
      <c r="BI13" s="30">
        <f>'Argus Download'!BI11</f>
        <v>50</v>
      </c>
      <c r="BJ13" s="30">
        <f>'Argus Download'!BJ11</f>
        <v>43</v>
      </c>
      <c r="BK13" s="30">
        <f>'Argus Download'!BK11</f>
        <v>45</v>
      </c>
      <c r="BL13" s="30">
        <f>'Argus Download'!BL11</f>
        <v>41</v>
      </c>
      <c r="BM13" s="30">
        <f>'Argus Download'!BM11</f>
        <v>110</v>
      </c>
      <c r="BN13" s="30">
        <f>'Argus Download'!BN11</f>
        <v>115</v>
      </c>
      <c r="BO13" s="30">
        <f>'Argus Download'!BO11</f>
        <v>105</v>
      </c>
      <c r="BP13" s="42">
        <f>IF(IF((AF13+BG13)-(((AF13+BG13)/3)+(K13/3)+(('Argus Download'!BP11-15)/3)/3)&gt;5,(((AF13+BG13)/3)+(K13/3)+(('Argus Download'!BP11-15)/3)/3)-(((((AF13+BG13)/3)+(K13/3)+(('Argus Download'!BP11-15)/3)/3)-5)-(AF13+BG13))*0.66,(((AF13+BG13)/3)+(K13/3)+(('Argus Download'!BP11-15)/3)/3))&gt;190,190,IF((AF13+BG13)-(((AF13+BG13)/3)+(K13/3)+(('Argus Download'!BP11-15)/3)/3)&gt;5,(((AF13+BG13)/3)+(K13/3)+(('Argus Download'!BP11-15)/3)/3)-(((((AF13+BG13)/3)+(K13/3)+(('Argus Download'!BP11-15)/3)/3)-5)-(AF13+BG13))*0.66,(((AF13+BG13)/3)+(K13/3)+(('Argus Download'!BP11-15)/3)/3)))</f>
        <v>190</v>
      </c>
      <c r="BQ13" s="42">
        <f>IF(IF((AG13+BH13)-(((AG13+BH13)/3)+(L13/3)+(('Argus Download'!BQ11-15)/3)/3)&gt;5,(((AG13+BH13)/3)+(L13/3)+(('Argus Download'!BQ11-15)/3)/3)-(((((AG13+BH13)/3)+(L13/3)+(('Argus Download'!BQ11-15)/3)/3)-5)-(AG13+BH13))*0.66,(((AG13+BH13)/3)+(L13/3)+(('Argus Download'!BQ11-15)/3)/3))&gt;190,190,IF((AG13+BH13)-(((AG13+BH13)/3)+(L13/3)+(('Argus Download'!BQ11-15)/3)/3)&gt;5,(((AG13+BH13)/3)+(L13/3)+(('Argus Download'!BQ11-15)/3)/3)-(((((AG13+BH13)/3)+(L13/3)+(('Argus Download'!BQ11-15)/3)/3)-5)-(AG13+BH13))*0.66,(((AG13+BH13)/3)+(L13/3)+(('Argus Download'!BQ11-15)/3)/3)))</f>
        <v>190</v>
      </c>
      <c r="BR13" s="42">
        <f>IF(IF((AH13+BI13)-(((AH13+BI13)/3)+(M13/3)+(('Argus Download'!BR11-15)/3)/3)&gt;5,(((AH13+BI13)/3)+(M13/3)+(('Argus Download'!BR11-15)/3)/3)-(((((AH13+BI13)/3)+(M13/3)+(('Argus Download'!BR11-15)/3)/3)-5)-(AH13+BI13))*0.66,(((AH13+BI13)/3)+(M13/3)+(('Argus Download'!BR11-15)/3)/3))&gt;190,190,IF((AH13+BI13)-(((AH13+BI13)/3)+(M13/3)+(('Argus Download'!BR11-15)/3)/3)&gt;5,(((AH13+BI13)/3)+(M13/3)+(('Argus Download'!BR11-15)/3)/3)-(((((AH13+BI13)/3)+(M13/3)+(('Argus Download'!BR11-15)/3)/3)-5)-(AH13+BI13))*0.66,(((AH13+BI13)/3)+(M13/3)+(('Argus Download'!BR11-15)/3)/3)))</f>
        <v>190</v>
      </c>
      <c r="BS13" s="42">
        <f t="shared" si="3"/>
        <v>355.5</v>
      </c>
      <c r="BT13" s="42">
        <f t="shared" si="4"/>
        <v>363</v>
      </c>
      <c r="BU13" s="42">
        <f t="shared" si="5"/>
        <v>348</v>
      </c>
      <c r="BV13" s="46">
        <f>IFERROR(ROUND(IFERROR((AVERAGE(CD13:CD16)+AVERAGE('ICIS Euclid historical prices'!E13:E16))/2-4,""),2),"")</f>
        <v>231.5</v>
      </c>
      <c r="BW13" s="20">
        <f t="shared" si="1"/>
        <v>231.5</v>
      </c>
      <c r="BX13" s="20">
        <f t="shared" si="2"/>
        <v>231.5</v>
      </c>
      <c r="BZ13" s="43">
        <f t="shared" si="0"/>
        <v>46136</v>
      </c>
      <c r="CA13" s="47">
        <v>12.5</v>
      </c>
      <c r="CB13" s="47">
        <v>79</v>
      </c>
      <c r="CC13" s="48"/>
      <c r="CD13" s="47">
        <v>117.5</v>
      </c>
    </row>
    <row r="14" spans="1:83" x14ac:dyDescent="0.25">
      <c r="A14" s="28">
        <f>'Argus Download'!A12</f>
        <v>46128</v>
      </c>
      <c r="B14" s="30">
        <f>'Argus Download'!B12</f>
        <v>375</v>
      </c>
      <c r="C14" s="30">
        <f>'Argus Download'!C12</f>
        <v>400</v>
      </c>
      <c r="D14" s="30">
        <f>'Argus Download'!D12</f>
        <v>350</v>
      </c>
      <c r="E14" s="30">
        <f>'Argus Download'!E12</f>
        <v>168.5</v>
      </c>
      <c r="F14" s="30">
        <f>'Argus Download'!F12</f>
        <v>175</v>
      </c>
      <c r="G14" s="30">
        <f>'Argus Download'!G12</f>
        <v>162</v>
      </c>
      <c r="H14" s="30">
        <f>'Argus Download'!H12</f>
        <v>425</v>
      </c>
      <c r="I14" s="30">
        <f>'Argus Download'!I12</f>
        <v>450</v>
      </c>
      <c r="J14" s="30">
        <f>'Argus Download'!J12</f>
        <v>400</v>
      </c>
      <c r="K14" s="30">
        <f>'Argus Download'!K12</f>
        <v>360</v>
      </c>
      <c r="L14" s="30">
        <f>'Argus Download'!L12</f>
        <v>365</v>
      </c>
      <c r="M14" s="30">
        <f>'Argus Download'!M12</f>
        <v>355</v>
      </c>
      <c r="N14" s="30">
        <f>'Argus Download'!N12</f>
        <v>315</v>
      </c>
      <c r="O14" s="30">
        <f>'Argus Download'!O12</f>
        <v>345</v>
      </c>
      <c r="P14" s="30">
        <f>'Argus Download'!P12</f>
        <v>285</v>
      </c>
      <c r="Q14" s="30">
        <f>'Argus Download'!Q12</f>
        <v>335</v>
      </c>
      <c r="R14" s="30">
        <f>'Argus Download'!R12</f>
        <v>360</v>
      </c>
      <c r="S14" s="30">
        <f>'Argus Download'!S12</f>
        <v>310</v>
      </c>
      <c r="T14" s="30">
        <f>'Argus Download'!T12</f>
        <v>350</v>
      </c>
      <c r="U14" s="30">
        <f>'Argus Download'!U12</f>
        <v>355</v>
      </c>
      <c r="V14" s="30">
        <f>'Argus Download'!V12</f>
        <v>345</v>
      </c>
      <c r="W14" s="30">
        <f>'Argus Download'!W12</f>
        <v>300</v>
      </c>
      <c r="X14" s="30">
        <f>'Argus Download'!X12</f>
        <v>310</v>
      </c>
      <c r="Y14" s="30">
        <f>'Argus Download'!Y12</f>
        <v>290</v>
      </c>
      <c r="Z14" s="30">
        <f>'Argus Download'!Z12</f>
        <v>275</v>
      </c>
      <c r="AA14" s="30">
        <f>'Argus Download'!AA12</f>
        <v>300</v>
      </c>
      <c r="AB14" s="30">
        <f>'Argus Download'!AB12</f>
        <v>250</v>
      </c>
      <c r="AC14" s="30">
        <f>'Argus Download'!AC12</f>
        <v>275</v>
      </c>
      <c r="AD14" s="30">
        <f>'Argus Download'!AD12</f>
        <v>300</v>
      </c>
      <c r="AE14" s="30">
        <f>'Argus Download'!AE12</f>
        <v>250</v>
      </c>
      <c r="AF14" s="30">
        <f>'Argus Download'!AF12</f>
        <v>300</v>
      </c>
      <c r="AG14" s="30">
        <f>'Argus Download'!AG12</f>
        <v>310</v>
      </c>
      <c r="AH14" s="30">
        <f>'Argus Download'!AH12</f>
        <v>290</v>
      </c>
      <c r="AI14" s="30">
        <f>'Argus Download'!AI12</f>
        <v>35</v>
      </c>
      <c r="AJ14" s="30">
        <f>'Argus Download'!AJ12</f>
        <v>40</v>
      </c>
      <c r="AK14" s="30">
        <f>'Argus Download'!AK12</f>
        <v>30</v>
      </c>
      <c r="AL14" s="30">
        <f>'Argus Download'!AL12</f>
        <v>55</v>
      </c>
      <c r="AM14" s="30">
        <f>'Argus Download'!AM12</f>
        <v>60</v>
      </c>
      <c r="AN14" s="30">
        <f>'Argus Download'!AN12</f>
        <v>50</v>
      </c>
      <c r="AO14" s="30">
        <f>'Argus Download'!AO12</f>
        <v>82.5</v>
      </c>
      <c r="AP14" s="30">
        <f>'Argus Download'!AP12</f>
        <v>85</v>
      </c>
      <c r="AQ14" s="30">
        <f>'Argus Download'!AQ12</f>
        <v>80</v>
      </c>
      <c r="AR14" s="30">
        <f>'Argus Download'!AR12</f>
        <v>110</v>
      </c>
      <c r="AS14" s="30">
        <f>'Argus Download'!AS12</f>
        <v>115</v>
      </c>
      <c r="AT14" s="30">
        <f>'Argus Download'!AT12</f>
        <v>105</v>
      </c>
      <c r="AU14" s="30">
        <f>'Argus Download'!AU12</f>
        <v>40</v>
      </c>
      <c r="AV14" s="30">
        <f>'Argus Download'!AV12</f>
        <v>45</v>
      </c>
      <c r="AW14" s="30">
        <f>'Argus Download'!AW12</f>
        <v>35</v>
      </c>
      <c r="AX14" s="30">
        <f>'Argus Download'!AX12</f>
        <v>54</v>
      </c>
      <c r="AY14" s="30">
        <f>'Argus Download'!AY12</f>
        <v>58</v>
      </c>
      <c r="AZ14" s="30">
        <f>'Argus Download'!AZ12</f>
        <v>50</v>
      </c>
      <c r="BA14" s="30">
        <f>'Argus Download'!BA12</f>
        <v>116</v>
      </c>
      <c r="BB14" s="30">
        <f>'Argus Download'!BB12</f>
        <v>122</v>
      </c>
      <c r="BC14" s="30">
        <f>'Argus Download'!BC12</f>
        <v>110</v>
      </c>
      <c r="BD14" s="30">
        <f>'Argus Download'!BD12</f>
        <v>0</v>
      </c>
      <c r="BE14" s="30">
        <f>'Argus Download'!BE12</f>
        <v>0</v>
      </c>
      <c r="BF14" s="30">
        <f>'Argus Download'!BF12</f>
        <v>0</v>
      </c>
      <c r="BG14" s="30">
        <f>'Argus Download'!BG12</f>
        <v>52.5</v>
      </c>
      <c r="BH14" s="30">
        <f>'Argus Download'!BH12</f>
        <v>55</v>
      </c>
      <c r="BI14" s="30">
        <f>'Argus Download'!BI12</f>
        <v>50</v>
      </c>
      <c r="BJ14" s="30">
        <f>'Argus Download'!BJ12</f>
        <v>43</v>
      </c>
      <c r="BK14" s="30">
        <f>'Argus Download'!BK12</f>
        <v>45</v>
      </c>
      <c r="BL14" s="30">
        <f>'Argus Download'!BL12</f>
        <v>41</v>
      </c>
      <c r="BM14" s="30">
        <f>'Argus Download'!BM12</f>
        <v>110</v>
      </c>
      <c r="BN14" s="30">
        <f>'Argus Download'!BN12</f>
        <v>115</v>
      </c>
      <c r="BO14" s="30">
        <f>'Argus Download'!BO12</f>
        <v>105</v>
      </c>
      <c r="BP14" s="42">
        <f>IF(IF((AF14+BG14)-(((AF14+BG14)/3)+(K14/3)+(('Argus Download'!BP12-15)/3)/3)&gt;5,(((AF14+BG14)/3)+(K14/3)+(('Argus Download'!BP12-15)/3)/3)-(((((AF14+BG14)/3)+(K14/3)+(('Argus Download'!BP12-15)/3)/3)-5)-(AF14+BG14))*0.66,(((AF14+BG14)/3)+(K14/3)+(('Argus Download'!BP12-15)/3)/3))&gt;190,190,IF((AF14+BG14)-(((AF14+BG14)/3)+(K14/3)+(('Argus Download'!BP12-15)/3)/3)&gt;5,(((AF14+BG14)/3)+(K14/3)+(('Argus Download'!BP12-15)/3)/3)-(((((AF14+BG14)/3)+(K14/3)+(('Argus Download'!BP12-15)/3)/3)-5)-(AF14+BG14))*0.66,(((AF14+BG14)/3)+(K14/3)+(('Argus Download'!BP12-15)/3)/3)))</f>
        <v>190</v>
      </c>
      <c r="BQ14" s="42">
        <f>IF(IF((AG14+BH14)-(((AG14+BH14)/3)+(L14/3)+(('Argus Download'!BQ12-15)/3)/3)&gt;5,(((AG14+BH14)/3)+(L14/3)+(('Argus Download'!BQ12-15)/3)/3)-(((((AG14+BH14)/3)+(L14/3)+(('Argus Download'!BQ12-15)/3)/3)-5)-(AG14+BH14))*0.66,(((AG14+BH14)/3)+(L14/3)+(('Argus Download'!BQ12-15)/3)/3))&gt;190,190,IF((AG14+BH14)-(((AG14+BH14)/3)+(L14/3)+(('Argus Download'!BQ12-15)/3)/3)&gt;5,(((AG14+BH14)/3)+(L14/3)+(('Argus Download'!BQ12-15)/3)/3)-(((((AG14+BH14)/3)+(L14/3)+(('Argus Download'!BQ12-15)/3)/3)-5)-(AG14+BH14))*0.66,(((AG14+BH14)/3)+(L14/3)+(('Argus Download'!BQ12-15)/3)/3)))</f>
        <v>190</v>
      </c>
      <c r="BR14" s="42">
        <f>IF(IF((AH14+BI14)-(((AH14+BI14)/3)+(M14/3)+(('Argus Download'!BR12-15)/3)/3)&gt;5,(((AH14+BI14)/3)+(M14/3)+(('Argus Download'!BR12-15)/3)/3)-(((((AH14+BI14)/3)+(M14/3)+(('Argus Download'!BR12-15)/3)/3)-5)-(AH14+BI14))*0.66,(((AH14+BI14)/3)+(M14/3)+(('Argus Download'!BR12-15)/3)/3))&gt;190,190,IF((AH14+BI14)-(((AH14+BI14)/3)+(M14/3)+(('Argus Download'!BR12-15)/3)/3)&gt;5,(((AH14+BI14)/3)+(M14/3)+(('Argus Download'!BR12-15)/3)/3)-(((((AH14+BI14)/3)+(M14/3)+(('Argus Download'!BR12-15)/3)/3)-5)-(AH14+BI14))*0.66,(((AH14+BI14)/3)+(M14/3)+(('Argus Download'!BR12-15)/3)/3)))</f>
        <v>190</v>
      </c>
      <c r="BS14" s="42">
        <f t="shared" si="3"/>
        <v>350.5</v>
      </c>
      <c r="BT14" s="42">
        <f t="shared" si="4"/>
        <v>363</v>
      </c>
      <c r="BU14" s="42">
        <f t="shared" si="5"/>
        <v>338</v>
      </c>
      <c r="BV14" s="46">
        <f>IFERROR(ROUND(IFERROR((AVERAGE(CD14:CD17)+AVERAGE('ICIS Euclid historical prices'!E14:E17))/2-4,""),2),"")</f>
        <v>206.75</v>
      </c>
      <c r="BW14" s="20">
        <f t="shared" si="1"/>
        <v>206.75</v>
      </c>
      <c r="BX14" s="20">
        <f t="shared" si="2"/>
        <v>206.75</v>
      </c>
      <c r="BZ14" s="43">
        <f t="shared" si="0"/>
        <v>46129</v>
      </c>
      <c r="CA14" s="47">
        <v>12.5</v>
      </c>
      <c r="CB14" s="47">
        <v>79</v>
      </c>
      <c r="CC14" s="48"/>
      <c r="CD14" s="47">
        <v>117.5</v>
      </c>
    </row>
    <row r="15" spans="1:83" x14ac:dyDescent="0.25">
      <c r="A15" s="28">
        <f>'Argus Download'!A13</f>
        <v>46121</v>
      </c>
      <c r="B15" s="30">
        <f>'Argus Download'!B13</f>
        <v>295</v>
      </c>
      <c r="C15" s="30">
        <f>'Argus Download'!C13</f>
        <v>300</v>
      </c>
      <c r="D15" s="30">
        <f>'Argus Download'!D13</f>
        <v>290</v>
      </c>
      <c r="E15" s="30">
        <f>'Argus Download'!E13</f>
        <v>168.5</v>
      </c>
      <c r="F15" s="30">
        <f>'Argus Download'!F13</f>
        <v>175</v>
      </c>
      <c r="G15" s="30">
        <f>'Argus Download'!G13</f>
        <v>162</v>
      </c>
      <c r="H15" s="30">
        <f>'Argus Download'!H13</f>
        <v>295</v>
      </c>
      <c r="I15" s="30">
        <f>'Argus Download'!I13</f>
        <v>310</v>
      </c>
      <c r="J15" s="30">
        <f>'Argus Download'!J13</f>
        <v>280</v>
      </c>
      <c r="K15" s="30">
        <f>'Argus Download'!K13</f>
        <v>255</v>
      </c>
      <c r="L15" s="30">
        <f>'Argus Download'!L13</f>
        <v>260</v>
      </c>
      <c r="M15" s="30">
        <f>'Argus Download'!M13</f>
        <v>250</v>
      </c>
      <c r="N15" s="30">
        <f>'Argus Download'!N13</f>
        <v>242.5</v>
      </c>
      <c r="O15" s="30">
        <f>'Argus Download'!O13</f>
        <v>250</v>
      </c>
      <c r="P15" s="30">
        <f>'Argus Download'!P13</f>
        <v>235</v>
      </c>
      <c r="Q15" s="30">
        <f>'Argus Download'!Q13</f>
        <v>250</v>
      </c>
      <c r="R15" s="30">
        <f>'Argus Download'!R13</f>
        <v>255</v>
      </c>
      <c r="S15" s="30">
        <f>'Argus Download'!S13</f>
        <v>245</v>
      </c>
      <c r="T15" s="30">
        <f>'Argus Download'!T13</f>
        <v>277.5</v>
      </c>
      <c r="U15" s="30">
        <f>'Argus Download'!U13</f>
        <v>295</v>
      </c>
      <c r="V15" s="30">
        <f>'Argus Download'!V13</f>
        <v>260</v>
      </c>
      <c r="W15" s="30">
        <f>'Argus Download'!W13</f>
        <v>220</v>
      </c>
      <c r="X15" s="30">
        <f>'Argus Download'!X13</f>
        <v>225</v>
      </c>
      <c r="Y15" s="30">
        <f>'Argus Download'!Y13</f>
        <v>215</v>
      </c>
      <c r="Z15" s="30">
        <f>'Argus Download'!Z13</f>
        <v>200</v>
      </c>
      <c r="AA15" s="30">
        <f>'Argus Download'!AA13</f>
        <v>210</v>
      </c>
      <c r="AB15" s="30">
        <f>'Argus Download'!AB13</f>
        <v>190</v>
      </c>
      <c r="AC15" s="30">
        <f>'Argus Download'!AC13</f>
        <v>200</v>
      </c>
      <c r="AD15" s="30">
        <f>'Argus Download'!AD13</f>
        <v>210</v>
      </c>
      <c r="AE15" s="30">
        <f>'Argus Download'!AE13</f>
        <v>190</v>
      </c>
      <c r="AF15" s="30">
        <f>'Argus Download'!AF13</f>
        <v>205</v>
      </c>
      <c r="AG15" s="30">
        <f>'Argus Download'!AG13</f>
        <v>210</v>
      </c>
      <c r="AH15" s="30">
        <f>'Argus Download'!AH13</f>
        <v>200</v>
      </c>
      <c r="AI15" s="30">
        <f>'Argus Download'!AI13</f>
        <v>35</v>
      </c>
      <c r="AJ15" s="30">
        <f>'Argus Download'!AJ13</f>
        <v>40</v>
      </c>
      <c r="AK15" s="30">
        <f>'Argus Download'!AK13</f>
        <v>30</v>
      </c>
      <c r="AL15" s="30">
        <f>'Argus Download'!AL13</f>
        <v>55</v>
      </c>
      <c r="AM15" s="30">
        <f>'Argus Download'!AM13</f>
        <v>60</v>
      </c>
      <c r="AN15" s="30">
        <f>'Argus Download'!AN13</f>
        <v>50</v>
      </c>
      <c r="AO15" s="30">
        <f>'Argus Download'!AO13</f>
        <v>77.5</v>
      </c>
      <c r="AP15" s="30">
        <f>'Argus Download'!AP13</f>
        <v>80</v>
      </c>
      <c r="AQ15" s="30">
        <f>'Argus Download'!AQ13</f>
        <v>75</v>
      </c>
      <c r="AR15" s="30">
        <f>'Argus Download'!AR13</f>
        <v>107.5</v>
      </c>
      <c r="AS15" s="30">
        <f>'Argus Download'!AS13</f>
        <v>110</v>
      </c>
      <c r="AT15" s="30">
        <f>'Argus Download'!AT13</f>
        <v>105</v>
      </c>
      <c r="AU15" s="30">
        <f>'Argus Download'!AU13</f>
        <v>40</v>
      </c>
      <c r="AV15" s="30">
        <f>'Argus Download'!AV13</f>
        <v>45</v>
      </c>
      <c r="AW15" s="30">
        <f>'Argus Download'!AW13</f>
        <v>35</v>
      </c>
      <c r="AX15" s="30">
        <f>'Argus Download'!AX13</f>
        <v>52.5</v>
      </c>
      <c r="AY15" s="30">
        <f>'Argus Download'!AY13</f>
        <v>55</v>
      </c>
      <c r="AZ15" s="30">
        <f>'Argus Download'!AZ13</f>
        <v>50</v>
      </c>
      <c r="BA15" s="30">
        <f>'Argus Download'!BA13</f>
        <v>116</v>
      </c>
      <c r="BB15" s="30">
        <f>'Argus Download'!BB13</f>
        <v>122</v>
      </c>
      <c r="BC15" s="30">
        <f>'Argus Download'!BC13</f>
        <v>110</v>
      </c>
      <c r="BD15" s="30">
        <f>'Argus Download'!BD13</f>
        <v>0</v>
      </c>
      <c r="BE15" s="30">
        <f>'Argus Download'!BE13</f>
        <v>0</v>
      </c>
      <c r="BF15" s="30">
        <f>'Argus Download'!BF13</f>
        <v>0</v>
      </c>
      <c r="BG15" s="30">
        <f>'Argus Download'!BG13</f>
        <v>52.5</v>
      </c>
      <c r="BH15" s="30">
        <f>'Argus Download'!BH13</f>
        <v>55</v>
      </c>
      <c r="BI15" s="30">
        <f>'Argus Download'!BI13</f>
        <v>50</v>
      </c>
      <c r="BJ15" s="30">
        <f>'Argus Download'!BJ13</f>
        <v>43</v>
      </c>
      <c r="BK15" s="30">
        <f>'Argus Download'!BK13</f>
        <v>45</v>
      </c>
      <c r="BL15" s="30">
        <f>'Argus Download'!BL13</f>
        <v>41</v>
      </c>
      <c r="BM15" s="30">
        <f>'Argus Download'!BM13</f>
        <v>110</v>
      </c>
      <c r="BN15" s="30">
        <f>'Argus Download'!BN13</f>
        <v>115</v>
      </c>
      <c r="BO15" s="30">
        <f>'Argus Download'!BO13</f>
        <v>105</v>
      </c>
      <c r="BP15" s="42">
        <f>IF(IF((AF15+BG15)-(((AF15+BG15)/3)+(K15/3)+(('Argus Download'!BP13-15)/3)/3)&gt;5,(((AF15+BG15)/3)+(K15/3)+(('Argus Download'!BP13-15)/3)/3)-(((((AF15+BG15)/3)+(K15/3)+(('Argus Download'!BP13-15)/3)/3)-5)-(AF15+BG15))*0.66,(((AF15+BG15)/3)+(K15/3)+(('Argus Download'!BP13-15)/3)/3))&gt;190,190,IF((AF15+BG15)-(((AF15+BG15)/3)+(K15/3)+(('Argus Download'!BP13-15)/3)/3)&gt;5,(((AF15+BG15)/3)+(K15/3)+(('Argus Download'!BP13-15)/3)/3)-(((((AF15+BG15)/3)+(K15/3)+(('Argus Download'!BP13-15)/3)/3)-5)-(AF15+BG15))*0.66,(((AF15+BG15)/3)+(K15/3)+(('Argus Download'!BP13-15)/3)/3)))</f>
        <v>190</v>
      </c>
      <c r="BQ15" s="42">
        <f>IF(IF((AG15+BH15)-(((AG15+BH15)/3)+(L15/3)+(('Argus Download'!BQ13-15)/3)/3)&gt;5,(((AG15+BH15)/3)+(L15/3)+(('Argus Download'!BQ13-15)/3)/3)-(((((AG15+BH15)/3)+(L15/3)+(('Argus Download'!BQ13-15)/3)/3)-5)-(AG15+BH15))*0.66,(((AG15+BH15)/3)+(L15/3)+(('Argus Download'!BQ13-15)/3)/3))&gt;190,190,IF((AG15+BH15)-(((AG15+BH15)/3)+(L15/3)+(('Argus Download'!BQ13-15)/3)/3)&gt;5,(((AG15+BH15)/3)+(L15/3)+(('Argus Download'!BQ13-15)/3)/3)-(((((AG15+BH15)/3)+(L15/3)+(('Argus Download'!BQ13-15)/3)/3)-5)-(AG15+BH15))*0.66,(((AG15+BH15)/3)+(L15/3)+(('Argus Download'!BQ13-15)/3)/3)))</f>
        <v>190</v>
      </c>
      <c r="BR15" s="42">
        <f>IF(IF((AH15+BI15)-(((AH15+BI15)/3)+(M15/3)+(('Argus Download'!BR13-15)/3)/3)&gt;5,(((AH15+BI15)/3)+(M15/3)+(('Argus Download'!BR13-15)/3)/3)-(((((AH15+BI15)/3)+(M15/3)+(('Argus Download'!BR13-15)/3)/3)-5)-(AH15+BI15))*0.66,(((AH15+BI15)/3)+(M15/3)+(('Argus Download'!BR13-15)/3)/3))&gt;190,190,IF((AH15+BI15)-(((AH15+BI15)/3)+(M15/3)+(('Argus Download'!BR13-15)/3)/3)&gt;5,(((AH15+BI15)/3)+(M15/3)+(('Argus Download'!BR13-15)/3)/3)-(((((AH15+BI15)/3)+(M15/3)+(('Argus Download'!BR13-15)/3)/3)-5)-(AH15+BI15))*0.66,(((AH15+BI15)/3)+(M15/3)+(('Argus Download'!BR13-15)/3)/3)))</f>
        <v>190</v>
      </c>
      <c r="BS15" s="42">
        <f t="shared" si="3"/>
        <v>255.5</v>
      </c>
      <c r="BT15" s="42">
        <f t="shared" si="4"/>
        <v>263</v>
      </c>
      <c r="BU15" s="42">
        <f t="shared" si="5"/>
        <v>248</v>
      </c>
      <c r="BV15" s="46">
        <f>IFERROR(ROUND(IFERROR((AVERAGE(CD15:CD18)+AVERAGE('ICIS Euclid historical prices'!E15:E18))/2-4,""),2),"")</f>
        <v>184.88</v>
      </c>
      <c r="BW15" s="20">
        <f t="shared" si="1"/>
        <v>184.88</v>
      </c>
      <c r="BX15" s="20">
        <f t="shared" si="2"/>
        <v>184.88</v>
      </c>
      <c r="BZ15" s="43">
        <f t="shared" si="0"/>
        <v>46122</v>
      </c>
      <c r="CA15" s="47">
        <v>12.5</v>
      </c>
      <c r="CB15" s="47">
        <v>80</v>
      </c>
      <c r="CC15" s="48"/>
      <c r="CD15" s="47">
        <v>124.5</v>
      </c>
    </row>
    <row r="16" spans="1:83" x14ac:dyDescent="0.25">
      <c r="A16" s="28">
        <f>'Argus Download'!A14</f>
        <v>46114</v>
      </c>
      <c r="B16" s="30">
        <f>'Argus Download'!B14</f>
        <v>280</v>
      </c>
      <c r="C16" s="30">
        <f>'Argus Download'!C14</f>
        <v>285</v>
      </c>
      <c r="D16" s="30">
        <f>'Argus Download'!D14</f>
        <v>275</v>
      </c>
      <c r="E16" s="30">
        <f>'Argus Download'!E14</f>
        <v>168.5</v>
      </c>
      <c r="F16" s="30">
        <f>'Argus Download'!F14</f>
        <v>175</v>
      </c>
      <c r="G16" s="30">
        <f>'Argus Download'!G14</f>
        <v>162</v>
      </c>
      <c r="H16" s="30">
        <f>'Argus Download'!H14</f>
        <v>275</v>
      </c>
      <c r="I16" s="30">
        <f>'Argus Download'!I14</f>
        <v>300</v>
      </c>
      <c r="J16" s="30">
        <f>'Argus Download'!J14</f>
        <v>250</v>
      </c>
      <c r="K16" s="30">
        <f>'Argus Download'!K14</f>
        <v>240</v>
      </c>
      <c r="L16" s="30">
        <f>'Argus Download'!L14</f>
        <v>245</v>
      </c>
      <c r="M16" s="30">
        <f>'Argus Download'!M14</f>
        <v>235</v>
      </c>
      <c r="N16" s="30">
        <f>'Argus Download'!N14</f>
        <v>242.5</v>
      </c>
      <c r="O16" s="30">
        <f>'Argus Download'!O14</f>
        <v>250</v>
      </c>
      <c r="P16" s="30">
        <f>'Argus Download'!P14</f>
        <v>235</v>
      </c>
      <c r="Q16" s="30">
        <f>'Argus Download'!Q14</f>
        <v>245</v>
      </c>
      <c r="R16" s="30">
        <f>'Argus Download'!R14</f>
        <v>250</v>
      </c>
      <c r="S16" s="30">
        <f>'Argus Download'!S14</f>
        <v>240</v>
      </c>
      <c r="T16" s="30">
        <f>'Argus Download'!T14</f>
        <v>270</v>
      </c>
      <c r="U16" s="30">
        <f>'Argus Download'!U14</f>
        <v>295</v>
      </c>
      <c r="V16" s="30">
        <f>'Argus Download'!V14</f>
        <v>245</v>
      </c>
      <c r="W16" s="30">
        <f>'Argus Download'!W14</f>
        <v>210</v>
      </c>
      <c r="X16" s="30">
        <f>'Argus Download'!X14</f>
        <v>220</v>
      </c>
      <c r="Y16" s="30">
        <f>'Argus Download'!Y14</f>
        <v>200</v>
      </c>
      <c r="Z16" s="30">
        <f>'Argus Download'!Z14</f>
        <v>200</v>
      </c>
      <c r="AA16" s="30">
        <f>'Argus Download'!AA14</f>
        <v>210</v>
      </c>
      <c r="AB16" s="30">
        <f>'Argus Download'!AB14</f>
        <v>190</v>
      </c>
      <c r="AC16" s="30">
        <f>'Argus Download'!AC14</f>
        <v>200</v>
      </c>
      <c r="AD16" s="30">
        <f>'Argus Download'!AD14</f>
        <v>210</v>
      </c>
      <c r="AE16" s="30">
        <f>'Argus Download'!AE14</f>
        <v>190</v>
      </c>
      <c r="AF16" s="30">
        <f>'Argus Download'!AF14</f>
        <v>195</v>
      </c>
      <c r="AG16" s="30">
        <f>'Argus Download'!AG14</f>
        <v>200</v>
      </c>
      <c r="AH16" s="30">
        <f>'Argus Download'!AH14</f>
        <v>190</v>
      </c>
      <c r="AI16" s="30">
        <f>'Argus Download'!AI14</f>
        <v>35</v>
      </c>
      <c r="AJ16" s="30">
        <f>'Argus Download'!AJ14</f>
        <v>40</v>
      </c>
      <c r="AK16" s="30">
        <f>'Argus Download'!AK14</f>
        <v>30</v>
      </c>
      <c r="AL16" s="30">
        <f>'Argus Download'!AL14</f>
        <v>55</v>
      </c>
      <c r="AM16" s="30">
        <f>'Argus Download'!AM14</f>
        <v>60</v>
      </c>
      <c r="AN16" s="30">
        <f>'Argus Download'!AN14</f>
        <v>50</v>
      </c>
      <c r="AO16" s="30">
        <f>'Argus Download'!AO14</f>
        <v>77.5</v>
      </c>
      <c r="AP16" s="30">
        <f>'Argus Download'!AP14</f>
        <v>80</v>
      </c>
      <c r="AQ16" s="30">
        <f>'Argus Download'!AQ14</f>
        <v>75</v>
      </c>
      <c r="AR16" s="30">
        <f>'Argus Download'!AR14</f>
        <v>107.5</v>
      </c>
      <c r="AS16" s="30">
        <f>'Argus Download'!AS14</f>
        <v>110</v>
      </c>
      <c r="AT16" s="30">
        <f>'Argus Download'!AT14</f>
        <v>105</v>
      </c>
      <c r="AU16" s="30">
        <f>'Argus Download'!AU14</f>
        <v>40</v>
      </c>
      <c r="AV16" s="30">
        <f>'Argus Download'!AV14</f>
        <v>45</v>
      </c>
      <c r="AW16" s="30">
        <f>'Argus Download'!AW14</f>
        <v>35</v>
      </c>
      <c r="AX16" s="30">
        <f>'Argus Download'!AX14</f>
        <v>52.5</v>
      </c>
      <c r="AY16" s="30">
        <f>'Argus Download'!AY14</f>
        <v>55</v>
      </c>
      <c r="AZ16" s="30">
        <f>'Argus Download'!AZ14</f>
        <v>50</v>
      </c>
      <c r="BA16" s="30">
        <f>'Argus Download'!BA14</f>
        <v>116</v>
      </c>
      <c r="BB16" s="30">
        <f>'Argus Download'!BB14</f>
        <v>122</v>
      </c>
      <c r="BC16" s="30">
        <f>'Argus Download'!BC14</f>
        <v>110</v>
      </c>
      <c r="BD16" s="30">
        <f>'Argus Download'!BD14</f>
        <v>0</v>
      </c>
      <c r="BE16" s="30">
        <f>'Argus Download'!BE14</f>
        <v>0</v>
      </c>
      <c r="BF16" s="30">
        <f>'Argus Download'!BF14</f>
        <v>0</v>
      </c>
      <c r="BG16" s="30">
        <f>'Argus Download'!BG14</f>
        <v>52.5</v>
      </c>
      <c r="BH16" s="30">
        <f>'Argus Download'!BH14</f>
        <v>55</v>
      </c>
      <c r="BI16" s="30">
        <f>'Argus Download'!BI14</f>
        <v>50</v>
      </c>
      <c r="BJ16" s="30">
        <f>'Argus Download'!BJ14</f>
        <v>43</v>
      </c>
      <c r="BK16" s="30">
        <f>'Argus Download'!BK14</f>
        <v>45</v>
      </c>
      <c r="BL16" s="30">
        <f>'Argus Download'!BL14</f>
        <v>41</v>
      </c>
      <c r="BM16" s="30">
        <f>'Argus Download'!BM14</f>
        <v>110</v>
      </c>
      <c r="BN16" s="30">
        <f>'Argus Download'!BN14</f>
        <v>115</v>
      </c>
      <c r="BO16" s="30">
        <f>'Argus Download'!BO14</f>
        <v>105</v>
      </c>
      <c r="BP16" s="42">
        <f>IF(IF((AF16+BG16)-(((AF16+BG16)/3)+(K16/3)+(('Argus Download'!BP14-15)/3)/3)&gt;5,(((AF16+BG16)/3)+(K16/3)+(('Argus Download'!BP14-15)/3)/3)-(((((AF16+BG16)/3)+(K16/3)+(('Argus Download'!BP14-15)/3)/3)-5)-(AF16+BG16))*0.66,(((AF16+BG16)/3)+(K16/3)+(('Argus Download'!BP14-15)/3)/3))&gt;190,190,IF((AF16+BG16)-(((AF16+BG16)/3)+(K16/3)+(('Argus Download'!BP14-15)/3)/3)&gt;5,(((AF16+BG16)/3)+(K16/3)+(('Argus Download'!BP14-15)/3)/3)-(((((AF16+BG16)/3)+(K16/3)+(('Argus Download'!BP14-15)/3)/3)-5)-(AF16+BG16))*0.66,(((AF16+BG16)/3)+(K16/3)+(('Argus Download'!BP14-15)/3)/3)))</f>
        <v>190</v>
      </c>
      <c r="BQ16" s="42">
        <f>IF(IF((AG16+BH16)-(((AG16+BH16)/3)+(L16/3)+(('Argus Download'!BQ14-15)/3)/3)&gt;5,(((AG16+BH16)/3)+(L16/3)+(('Argus Download'!BQ14-15)/3)/3)-(((((AG16+BH16)/3)+(L16/3)+(('Argus Download'!BQ14-15)/3)/3)-5)-(AG16+BH16))*0.66,(((AG16+BH16)/3)+(L16/3)+(('Argus Download'!BQ14-15)/3)/3))&gt;190,190,IF((AG16+BH16)-(((AG16+BH16)/3)+(L16/3)+(('Argus Download'!BQ14-15)/3)/3)&gt;5,(((AG16+BH16)/3)+(L16/3)+(('Argus Download'!BQ14-15)/3)/3)-(((((AG16+BH16)/3)+(L16/3)+(('Argus Download'!BQ14-15)/3)/3)-5)-(AG16+BH16))*0.66,(((AG16+BH16)/3)+(L16/3)+(('Argus Download'!BQ14-15)/3)/3)))</f>
        <v>190</v>
      </c>
      <c r="BR16" s="42">
        <f>IF(IF((AH16+BI16)-(((AH16+BI16)/3)+(M16/3)+(('Argus Download'!BR14-15)/3)/3)&gt;5,(((AH16+BI16)/3)+(M16/3)+(('Argus Download'!BR14-15)/3)/3)-(((((AH16+BI16)/3)+(M16/3)+(('Argus Download'!BR14-15)/3)/3)-5)-(AH16+BI16))*0.66,(((AH16+BI16)/3)+(M16/3)+(('Argus Download'!BR14-15)/3)/3))&gt;190,190,IF((AH16+BI16)-(((AH16+BI16)/3)+(M16/3)+(('Argus Download'!BR14-15)/3)/3)&gt;5,(((AH16+BI16)/3)+(M16/3)+(('Argus Download'!BR14-15)/3)/3)-(((((AH16+BI16)/3)+(M16/3)+(('Argus Download'!BR14-15)/3)/3)-5)-(AH16+BI16))*0.66,(((AH16+BI16)/3)+(M16/3)+(('Argus Download'!BR14-15)/3)/3)))</f>
        <v>190</v>
      </c>
      <c r="BS16" s="42">
        <f t="shared" si="3"/>
        <v>245.5</v>
      </c>
      <c r="BT16" s="42">
        <f t="shared" si="4"/>
        <v>253</v>
      </c>
      <c r="BU16" s="42">
        <f t="shared" si="5"/>
        <v>238</v>
      </c>
      <c r="BV16" s="46">
        <f>IFERROR(ROUND(IFERROR((AVERAGE(CD16:CD19)+AVERAGE('ICIS Euclid historical prices'!E16:E19))/2-4,""),2),"")</f>
        <v>182.56</v>
      </c>
      <c r="BW16" s="20">
        <f t="shared" si="1"/>
        <v>182.56</v>
      </c>
      <c r="BX16" s="20">
        <f t="shared" si="2"/>
        <v>182.56</v>
      </c>
      <c r="BZ16" s="43">
        <f t="shared" si="0"/>
        <v>46115</v>
      </c>
      <c r="CA16" s="47">
        <v>15</v>
      </c>
      <c r="CB16" s="47">
        <v>72</v>
      </c>
      <c r="CC16" s="48"/>
      <c r="CD16" s="47">
        <v>124.5</v>
      </c>
    </row>
    <row r="17" spans="1:82" x14ac:dyDescent="0.25">
      <c r="A17" s="28">
        <f>'Argus Download'!A15</f>
        <v>46107</v>
      </c>
      <c r="B17" s="30">
        <f>'Argus Download'!B15</f>
        <v>275</v>
      </c>
      <c r="C17" s="30">
        <f>'Argus Download'!C15</f>
        <v>280</v>
      </c>
      <c r="D17" s="30">
        <f>'Argus Download'!D15</f>
        <v>270</v>
      </c>
      <c r="E17" s="30">
        <f>'Argus Download'!E15</f>
        <v>168.5</v>
      </c>
      <c r="F17" s="30">
        <f>'Argus Download'!F15</f>
        <v>175</v>
      </c>
      <c r="G17" s="30">
        <f>'Argus Download'!G15</f>
        <v>162</v>
      </c>
      <c r="H17" s="30">
        <f>'Argus Download'!H15</f>
        <v>237.5</v>
      </c>
      <c r="I17" s="30">
        <f>'Argus Download'!I15</f>
        <v>245</v>
      </c>
      <c r="J17" s="30">
        <f>'Argus Download'!J15</f>
        <v>230</v>
      </c>
      <c r="K17" s="30">
        <f>'Argus Download'!K15</f>
        <v>192.5</v>
      </c>
      <c r="L17" s="30">
        <f>'Argus Download'!L15</f>
        <v>195</v>
      </c>
      <c r="M17" s="30">
        <f>'Argus Download'!M15</f>
        <v>190</v>
      </c>
      <c r="N17" s="30">
        <f>'Argus Download'!N15</f>
        <v>210</v>
      </c>
      <c r="O17" s="30">
        <f>'Argus Download'!O15</f>
        <v>240</v>
      </c>
      <c r="P17" s="30">
        <f>'Argus Download'!P15</f>
        <v>180</v>
      </c>
      <c r="Q17" s="30">
        <f>'Argus Download'!Q15</f>
        <v>195</v>
      </c>
      <c r="R17" s="30">
        <f>'Argus Download'!R15</f>
        <v>200</v>
      </c>
      <c r="S17" s="30">
        <f>'Argus Download'!S15</f>
        <v>190</v>
      </c>
      <c r="T17" s="30">
        <f>'Argus Download'!T15</f>
        <v>182.5</v>
      </c>
      <c r="U17" s="30">
        <f>'Argus Download'!U15</f>
        <v>185</v>
      </c>
      <c r="V17" s="30">
        <f>'Argus Download'!V15</f>
        <v>180</v>
      </c>
      <c r="W17" s="30">
        <f>'Argus Download'!W15</f>
        <v>155</v>
      </c>
      <c r="X17" s="30">
        <f>'Argus Download'!X15</f>
        <v>160</v>
      </c>
      <c r="Y17" s="30">
        <f>'Argus Download'!Y15</f>
        <v>150</v>
      </c>
      <c r="Z17" s="30">
        <f>'Argus Download'!Z15</f>
        <v>145</v>
      </c>
      <c r="AA17" s="30">
        <f>'Argus Download'!AA15</f>
        <v>150</v>
      </c>
      <c r="AB17" s="30">
        <f>'Argus Download'!AB15</f>
        <v>140</v>
      </c>
      <c r="AC17" s="30">
        <f>'Argus Download'!AC15</f>
        <v>145</v>
      </c>
      <c r="AD17" s="30">
        <f>'Argus Download'!AD15</f>
        <v>150</v>
      </c>
      <c r="AE17" s="30">
        <f>'Argus Download'!AE15</f>
        <v>140</v>
      </c>
      <c r="AF17" s="30">
        <f>'Argus Download'!AF15</f>
        <v>147.5</v>
      </c>
      <c r="AG17" s="30">
        <f>'Argus Download'!AG15</f>
        <v>150</v>
      </c>
      <c r="AH17" s="30">
        <f>'Argus Download'!AH15</f>
        <v>145</v>
      </c>
      <c r="AI17" s="30">
        <f>'Argus Download'!AI15</f>
        <v>35</v>
      </c>
      <c r="AJ17" s="30">
        <f>'Argus Download'!AJ15</f>
        <v>40</v>
      </c>
      <c r="AK17" s="30">
        <f>'Argus Download'!AK15</f>
        <v>30</v>
      </c>
      <c r="AL17" s="30">
        <f>'Argus Download'!AL15</f>
        <v>55</v>
      </c>
      <c r="AM17" s="30">
        <f>'Argus Download'!AM15</f>
        <v>60</v>
      </c>
      <c r="AN17" s="30">
        <f>'Argus Download'!AN15</f>
        <v>50</v>
      </c>
      <c r="AO17" s="30">
        <f>'Argus Download'!AO15</f>
        <v>77.5</v>
      </c>
      <c r="AP17" s="30">
        <f>'Argus Download'!AP15</f>
        <v>80</v>
      </c>
      <c r="AQ17" s="30">
        <f>'Argus Download'!AQ15</f>
        <v>75</v>
      </c>
      <c r="AR17" s="30">
        <f>'Argus Download'!AR15</f>
        <v>107.5</v>
      </c>
      <c r="AS17" s="30">
        <f>'Argus Download'!AS15</f>
        <v>110</v>
      </c>
      <c r="AT17" s="30">
        <f>'Argus Download'!AT15</f>
        <v>105</v>
      </c>
      <c r="AU17" s="30">
        <f>'Argus Download'!AU15</f>
        <v>40</v>
      </c>
      <c r="AV17" s="30">
        <f>'Argus Download'!AV15</f>
        <v>45</v>
      </c>
      <c r="AW17" s="30">
        <f>'Argus Download'!AW15</f>
        <v>35</v>
      </c>
      <c r="AX17" s="30">
        <f>'Argus Download'!AX15</f>
        <v>52.5</v>
      </c>
      <c r="AY17" s="30">
        <f>'Argus Download'!AY15</f>
        <v>55</v>
      </c>
      <c r="AZ17" s="30">
        <f>'Argus Download'!AZ15</f>
        <v>50</v>
      </c>
      <c r="BA17" s="30">
        <f>'Argus Download'!BA15</f>
        <v>112.5</v>
      </c>
      <c r="BB17" s="30">
        <f>'Argus Download'!BB15</f>
        <v>120</v>
      </c>
      <c r="BC17" s="30">
        <f>'Argus Download'!BC15</f>
        <v>105</v>
      </c>
      <c r="BD17" s="30">
        <f>'Argus Download'!BD15</f>
        <v>0</v>
      </c>
      <c r="BE17" s="30">
        <f>'Argus Download'!BE15</f>
        <v>0</v>
      </c>
      <c r="BF17" s="30">
        <f>'Argus Download'!BF15</f>
        <v>0</v>
      </c>
      <c r="BG17" s="30">
        <f>'Argus Download'!BG15</f>
        <v>52.5</v>
      </c>
      <c r="BH17" s="30">
        <f>'Argus Download'!BH15</f>
        <v>55</v>
      </c>
      <c r="BI17" s="30">
        <f>'Argus Download'!BI15</f>
        <v>50</v>
      </c>
      <c r="BJ17" s="30">
        <f>'Argus Download'!BJ15</f>
        <v>44</v>
      </c>
      <c r="BK17" s="30">
        <f>'Argus Download'!BK15</f>
        <v>48</v>
      </c>
      <c r="BL17" s="30">
        <f>'Argus Download'!BL15</f>
        <v>40</v>
      </c>
      <c r="BM17" s="30">
        <f>'Argus Download'!BM15</f>
        <v>105</v>
      </c>
      <c r="BN17" s="30">
        <f>'Argus Download'!BN15</f>
        <v>110</v>
      </c>
      <c r="BO17" s="30">
        <f>'Argus Download'!BO15</f>
        <v>100</v>
      </c>
      <c r="BP17" s="42">
        <f>IF(IF((AF17+BG17)-(((AF17+BG17)/3)+(K17/3)+(('Argus Download'!BP15-15)/3)/3)&gt;5,(((AF17+BG17)/3)+(K17/3)+(('Argus Download'!BP15-15)/3)/3)-(((((AF17+BG17)/3)+(K17/3)+(('Argus Download'!BP15-15)/3)/3)-5)-(AF17+BG17))*0.66,(((AF17+BG17)/3)+(K17/3)+(('Argus Download'!BP15-15)/3)/3))&gt;190,190,IF((AF17+BG17)-(((AF17+BG17)/3)+(K17/3)+(('Argus Download'!BP15-15)/3)/3)&gt;5,(((AF17+BG17)/3)+(K17/3)+(('Argus Download'!BP15-15)/3)/3)-(((((AF17+BG17)/3)+(K17/3)+(('Argus Download'!BP15-15)/3)/3)-5)-(AF17+BG17))*0.66,(((AF17+BG17)/3)+(K17/3)+(('Argus Download'!BP15-15)/3)/3)))</f>
        <v>190</v>
      </c>
      <c r="BQ17" s="42">
        <f>IF(IF((AG17+BH17)-(((AG17+BH17)/3)+(L17/3)+(('Argus Download'!BQ15-15)/3)/3)&gt;5,(((AG17+BH17)/3)+(L17/3)+(('Argus Download'!BQ15-15)/3)/3)-(((((AG17+BH17)/3)+(L17/3)+(('Argus Download'!BQ15-15)/3)/3)-5)-(AG17+BH17))*0.66,(((AG17+BH17)/3)+(L17/3)+(('Argus Download'!BQ15-15)/3)/3))&gt;190,190,IF((AG17+BH17)-(((AG17+BH17)/3)+(L17/3)+(('Argus Download'!BQ15-15)/3)/3)&gt;5,(((AG17+BH17)/3)+(L17/3)+(('Argus Download'!BQ15-15)/3)/3)-(((((AG17+BH17)/3)+(L17/3)+(('Argus Download'!BQ15-15)/3)/3)-5)-(AG17+BH17))*0.66,(((AG17+BH17)/3)+(L17/3)+(('Argus Download'!BQ15-15)/3)/3)))</f>
        <v>190</v>
      </c>
      <c r="BR17" s="42">
        <f>IF(IF((AH17+BI17)-(((AH17+BI17)/3)+(M17/3)+(('Argus Download'!BR15-15)/3)/3)&gt;5,(((AH17+BI17)/3)+(M17/3)+(('Argus Download'!BR15-15)/3)/3)-(((((AH17+BI17)/3)+(M17/3)+(('Argus Download'!BR15-15)/3)/3)-5)-(AH17+BI17))*0.66,(((AH17+BI17)/3)+(M17/3)+(('Argus Download'!BR15-15)/3)/3))&gt;190,190,IF((AH17+BI17)-(((AH17+BI17)/3)+(M17/3)+(('Argus Download'!BR15-15)/3)/3)&gt;5,(((AH17+BI17)/3)+(M17/3)+(('Argus Download'!BR15-15)/3)/3)-(((((AH17+BI17)/3)+(M17/3)+(('Argus Download'!BR15-15)/3)/3)-5)-(AH17+BI17))*0.66,(((AH17+BI17)/3)+(M17/3)+(('Argus Download'!BR15-15)/3)/3)))</f>
        <v>190</v>
      </c>
      <c r="BS17" s="42">
        <f t="shared" si="3"/>
        <v>198</v>
      </c>
      <c r="BT17" s="42">
        <f t="shared" si="4"/>
        <v>203</v>
      </c>
      <c r="BU17" s="42">
        <f t="shared" si="5"/>
        <v>193</v>
      </c>
      <c r="BV17" s="46">
        <f>IFERROR(ROUND(IFERROR((AVERAGE(CD17:CD20)+AVERAGE('ICIS Euclid historical prices'!E17:E20))/2-4,""),2),"")</f>
        <v>182.13</v>
      </c>
      <c r="BW17" s="20">
        <f t="shared" si="1"/>
        <v>182.13</v>
      </c>
      <c r="BX17" s="20">
        <f t="shared" si="2"/>
        <v>182.13</v>
      </c>
      <c r="BZ17" s="43">
        <f t="shared" si="0"/>
        <v>46108</v>
      </c>
      <c r="CA17" s="47">
        <v>30</v>
      </c>
      <c r="CB17" s="47">
        <v>72</v>
      </c>
      <c r="CC17" s="49"/>
      <c r="CD17" s="47">
        <v>124.5</v>
      </c>
    </row>
    <row r="18" spans="1:82" x14ac:dyDescent="0.25">
      <c r="A18" s="28">
        <f>'Argus Download'!A16</f>
        <v>46100</v>
      </c>
      <c r="B18" s="30">
        <f>'Argus Download'!B16</f>
        <v>205</v>
      </c>
      <c r="C18" s="30">
        <f>'Argus Download'!C16</f>
        <v>210</v>
      </c>
      <c r="D18" s="30">
        <f>'Argus Download'!D16</f>
        <v>200</v>
      </c>
      <c r="E18" s="30">
        <f>'Argus Download'!E16</f>
        <v>168.5</v>
      </c>
      <c r="F18" s="30">
        <f>'Argus Download'!F16</f>
        <v>175</v>
      </c>
      <c r="G18" s="30">
        <f>'Argus Download'!G16</f>
        <v>162</v>
      </c>
      <c r="H18" s="30">
        <f>'Argus Download'!H16</f>
        <v>237.5</v>
      </c>
      <c r="I18" s="30">
        <f>'Argus Download'!I16</f>
        <v>245</v>
      </c>
      <c r="J18" s="30">
        <f>'Argus Download'!J16</f>
        <v>230</v>
      </c>
      <c r="K18" s="30">
        <f>'Argus Download'!K16</f>
        <v>192</v>
      </c>
      <c r="L18" s="30">
        <f>'Argus Download'!L16</f>
        <v>195</v>
      </c>
      <c r="M18" s="30">
        <f>'Argus Download'!M16</f>
        <v>189</v>
      </c>
      <c r="N18" s="30">
        <f>'Argus Download'!N16</f>
        <v>210</v>
      </c>
      <c r="O18" s="30">
        <f>'Argus Download'!O16</f>
        <v>240</v>
      </c>
      <c r="P18" s="30">
        <f>'Argus Download'!P16</f>
        <v>180</v>
      </c>
      <c r="Q18" s="30">
        <f>'Argus Download'!Q16</f>
        <v>185</v>
      </c>
      <c r="R18" s="30">
        <f>'Argus Download'!R16</f>
        <v>190</v>
      </c>
      <c r="S18" s="30">
        <f>'Argus Download'!S16</f>
        <v>180</v>
      </c>
      <c r="T18" s="30">
        <f>'Argus Download'!T16</f>
        <v>180</v>
      </c>
      <c r="U18" s="30">
        <f>'Argus Download'!U16</f>
        <v>185</v>
      </c>
      <c r="V18" s="30">
        <f>'Argus Download'!V16</f>
        <v>175</v>
      </c>
      <c r="W18" s="30">
        <f>'Argus Download'!W16</f>
        <v>155</v>
      </c>
      <c r="X18" s="30">
        <f>'Argus Download'!X16</f>
        <v>160</v>
      </c>
      <c r="Y18" s="30">
        <f>'Argus Download'!Y16</f>
        <v>150</v>
      </c>
      <c r="Z18" s="30">
        <f>'Argus Download'!Z16</f>
        <v>142.5</v>
      </c>
      <c r="AA18" s="30">
        <f>'Argus Download'!AA16</f>
        <v>145</v>
      </c>
      <c r="AB18" s="30">
        <f>'Argus Download'!AB16</f>
        <v>140</v>
      </c>
      <c r="AC18" s="30">
        <f>'Argus Download'!AC16</f>
        <v>142.5</v>
      </c>
      <c r="AD18" s="30">
        <f>'Argus Download'!AD16</f>
        <v>145</v>
      </c>
      <c r="AE18" s="30">
        <f>'Argus Download'!AE16</f>
        <v>140</v>
      </c>
      <c r="AF18" s="30">
        <f>'Argus Download'!AF16</f>
        <v>142.5</v>
      </c>
      <c r="AG18" s="30">
        <f>'Argus Download'!AG16</f>
        <v>145</v>
      </c>
      <c r="AH18" s="30">
        <f>'Argus Download'!AH16</f>
        <v>140</v>
      </c>
      <c r="AI18" s="30">
        <f>'Argus Download'!AI16</f>
        <v>35</v>
      </c>
      <c r="AJ18" s="30">
        <f>'Argus Download'!AJ16</f>
        <v>40</v>
      </c>
      <c r="AK18" s="30">
        <f>'Argus Download'!AK16</f>
        <v>30</v>
      </c>
      <c r="AL18" s="30">
        <f>'Argus Download'!AL16</f>
        <v>55</v>
      </c>
      <c r="AM18" s="30">
        <f>'Argus Download'!AM16</f>
        <v>60</v>
      </c>
      <c r="AN18" s="30">
        <f>'Argus Download'!AN16</f>
        <v>50</v>
      </c>
      <c r="AO18" s="30">
        <f>'Argus Download'!AO16</f>
        <v>75</v>
      </c>
      <c r="AP18" s="30">
        <f>'Argus Download'!AP16</f>
        <v>80</v>
      </c>
      <c r="AQ18" s="30">
        <f>'Argus Download'!AQ16</f>
        <v>70</v>
      </c>
      <c r="AR18" s="30">
        <f>'Argus Download'!AR16</f>
        <v>105</v>
      </c>
      <c r="AS18" s="30">
        <f>'Argus Download'!AS16</f>
        <v>110</v>
      </c>
      <c r="AT18" s="30">
        <f>'Argus Download'!AT16</f>
        <v>100</v>
      </c>
      <c r="AU18" s="30">
        <f>'Argus Download'!AU16</f>
        <v>45</v>
      </c>
      <c r="AV18" s="30">
        <f>'Argus Download'!AV16</f>
        <v>50</v>
      </c>
      <c r="AW18" s="30">
        <f>'Argus Download'!AW16</f>
        <v>40</v>
      </c>
      <c r="AX18" s="30">
        <f>'Argus Download'!AX16</f>
        <v>50</v>
      </c>
      <c r="AY18" s="30">
        <f>'Argus Download'!AY16</f>
        <v>55</v>
      </c>
      <c r="AZ18" s="30">
        <f>'Argus Download'!AZ16</f>
        <v>45</v>
      </c>
      <c r="BA18" s="30">
        <f>'Argus Download'!BA16</f>
        <v>105</v>
      </c>
      <c r="BB18" s="30">
        <f>'Argus Download'!BB16</f>
        <v>110</v>
      </c>
      <c r="BC18" s="30">
        <f>'Argus Download'!BC16</f>
        <v>100</v>
      </c>
      <c r="BD18" s="30">
        <f>'Argus Download'!BD16</f>
        <v>0</v>
      </c>
      <c r="BE18" s="30">
        <f>'Argus Download'!BE16</f>
        <v>0</v>
      </c>
      <c r="BF18" s="30">
        <f>'Argus Download'!BF16</f>
        <v>0</v>
      </c>
      <c r="BG18" s="30">
        <f>'Argus Download'!BG16</f>
        <v>52.5</v>
      </c>
      <c r="BH18" s="30">
        <f>'Argus Download'!BH16</f>
        <v>55</v>
      </c>
      <c r="BI18" s="30">
        <f>'Argus Download'!BI16</f>
        <v>50</v>
      </c>
      <c r="BJ18" s="30">
        <f>'Argus Download'!BJ16</f>
        <v>45</v>
      </c>
      <c r="BK18" s="30">
        <f>'Argus Download'!BK16</f>
        <v>48</v>
      </c>
      <c r="BL18" s="30">
        <f>'Argus Download'!BL16</f>
        <v>42</v>
      </c>
      <c r="BM18" s="30">
        <f>'Argus Download'!BM16</f>
        <v>95</v>
      </c>
      <c r="BN18" s="30">
        <f>'Argus Download'!BN16</f>
        <v>100</v>
      </c>
      <c r="BO18" s="30">
        <f>'Argus Download'!BO16</f>
        <v>90</v>
      </c>
      <c r="BP18" s="42">
        <f>IF(IF((AF18+BG18)-(((AF18+BG18)/3)+(K18/3)+(('Argus Download'!BP16-15)/3)/3)&gt;5,(((AF18+BG18)/3)+(K18/3)+(('Argus Download'!BP16-15)/3)/3)-(((((AF18+BG18)/3)+(K18/3)+(('Argus Download'!BP16-15)/3)/3)-5)-(AF18+BG18))*0.66,(((AF18+BG18)/3)+(K18/3)+(('Argus Download'!BP16-15)/3)/3))&gt;190,190,IF((AF18+BG18)-(((AF18+BG18)/3)+(K18/3)+(('Argus Download'!BP16-15)/3)/3)&gt;5,(((AF18+BG18)/3)+(K18/3)+(('Argus Download'!BP16-15)/3)/3)-(((((AF18+BG18)/3)+(K18/3)+(('Argus Download'!BP16-15)/3)/3)-5)-(AF18+BG18))*0.66,(((AF18+BG18)/3)+(K18/3)+(('Argus Download'!BP16-15)/3)/3)))</f>
        <v>190</v>
      </c>
      <c r="BQ18" s="42">
        <f>IF(IF((AG18+BH18)-(((AG18+BH18)/3)+(L18/3)+(('Argus Download'!BQ16-15)/3)/3)&gt;5,(((AG18+BH18)/3)+(L18/3)+(('Argus Download'!BQ16-15)/3)/3)-(((((AG18+BH18)/3)+(L18/3)+(('Argus Download'!BQ16-15)/3)/3)-5)-(AG18+BH18))*0.66,(((AG18+BH18)/3)+(L18/3)+(('Argus Download'!BQ16-15)/3)/3))&gt;190,190,IF((AG18+BH18)-(((AG18+BH18)/3)+(L18/3)+(('Argus Download'!BQ16-15)/3)/3)&gt;5,(((AG18+BH18)/3)+(L18/3)+(('Argus Download'!BQ16-15)/3)/3)-(((((AG18+BH18)/3)+(L18/3)+(('Argus Download'!BQ16-15)/3)/3)-5)-(AG18+BH18))*0.66,(((AG18+BH18)/3)+(L18/3)+(('Argus Download'!BQ16-15)/3)/3)))</f>
        <v>190</v>
      </c>
      <c r="BR18" s="42">
        <f>IF(IF((AH18+BI18)-(((AH18+BI18)/3)+(M18/3)+(('Argus Download'!BR16-15)/3)/3)&gt;5,(((AH18+BI18)/3)+(M18/3)+(('Argus Download'!BR16-15)/3)/3)-(((((AH18+BI18)/3)+(M18/3)+(('Argus Download'!BR16-15)/3)/3)-5)-(AH18+BI18))*0.66,(((AH18+BI18)/3)+(M18/3)+(('Argus Download'!BR16-15)/3)/3))&gt;190,190,IF((AH18+BI18)-(((AH18+BI18)/3)+(M18/3)+(('Argus Download'!BR16-15)/3)/3)&gt;5,(((AH18+BI18)/3)+(M18/3)+(('Argus Download'!BR16-15)/3)/3)-(((((AH18+BI18)/3)+(M18/3)+(('Argus Download'!BR16-15)/3)/3)-5)-(AH18+BI18))*0.66,(((AH18+BI18)/3)+(M18/3)+(('Argus Download'!BR16-15)/3)/3)))</f>
        <v>189.66666666666669</v>
      </c>
      <c r="BS18" s="42">
        <f t="shared" si="3"/>
        <v>193</v>
      </c>
      <c r="BT18" s="42">
        <f t="shared" si="4"/>
        <v>198</v>
      </c>
      <c r="BU18" s="42">
        <f t="shared" si="5"/>
        <v>188</v>
      </c>
      <c r="BV18" s="46">
        <f>IFERROR(ROUND(IFERROR((AVERAGE(CD18:CD21)+AVERAGE('ICIS Euclid historical prices'!E18:E21))/2-4,""),2),"")</f>
        <v>189.5</v>
      </c>
      <c r="BW18" s="20">
        <f t="shared" si="1"/>
        <v>189.5</v>
      </c>
      <c r="BX18" s="20">
        <f t="shared" si="2"/>
        <v>189.5</v>
      </c>
      <c r="BZ18" s="43">
        <f t="shared" si="0"/>
        <v>46101</v>
      </c>
      <c r="CA18" s="47">
        <v>55</v>
      </c>
      <c r="CB18" s="47">
        <v>70</v>
      </c>
      <c r="CC18" s="49"/>
      <c r="CD18" s="47">
        <v>132.5</v>
      </c>
    </row>
    <row r="19" spans="1:82" x14ac:dyDescent="0.25">
      <c r="A19" s="28">
        <f>'Argus Download'!A17</f>
        <v>46093</v>
      </c>
      <c r="B19" s="30">
        <f>'Argus Download'!B17</f>
        <v>190</v>
      </c>
      <c r="C19" s="30">
        <f>'Argus Download'!C17</f>
        <v>195</v>
      </c>
      <c r="D19" s="30">
        <f>'Argus Download'!D17</f>
        <v>185</v>
      </c>
      <c r="E19" s="30">
        <f>'Argus Download'!E17</f>
        <v>168.5</v>
      </c>
      <c r="F19" s="30">
        <f>'Argus Download'!F17</f>
        <v>175</v>
      </c>
      <c r="G19" s="30">
        <f>'Argus Download'!G17</f>
        <v>162</v>
      </c>
      <c r="H19" s="30">
        <f>'Argus Download'!H17</f>
        <v>205</v>
      </c>
      <c r="I19" s="30">
        <f>'Argus Download'!I17</f>
        <v>210</v>
      </c>
      <c r="J19" s="30">
        <f>'Argus Download'!J17</f>
        <v>200</v>
      </c>
      <c r="K19" s="30">
        <f>'Argus Download'!K17</f>
        <v>182.5</v>
      </c>
      <c r="L19" s="30">
        <f>'Argus Download'!L17</f>
        <v>185</v>
      </c>
      <c r="M19" s="30">
        <f>'Argus Download'!M17</f>
        <v>180</v>
      </c>
      <c r="N19" s="30">
        <f>'Argus Download'!N17</f>
        <v>200</v>
      </c>
      <c r="O19" s="30">
        <f>'Argus Download'!O17</f>
        <v>240</v>
      </c>
      <c r="P19" s="30">
        <f>'Argus Download'!P17</f>
        <v>160</v>
      </c>
      <c r="Q19" s="30">
        <f>'Argus Download'!Q17</f>
        <v>170</v>
      </c>
      <c r="R19" s="30">
        <f>'Argus Download'!R17</f>
        <v>175</v>
      </c>
      <c r="S19" s="30">
        <f>'Argus Download'!S17</f>
        <v>165</v>
      </c>
      <c r="T19" s="30">
        <f>'Argus Download'!T17</f>
        <v>169</v>
      </c>
      <c r="U19" s="30">
        <f>'Argus Download'!U17</f>
        <v>170</v>
      </c>
      <c r="V19" s="30">
        <f>'Argus Download'!V17</f>
        <v>168</v>
      </c>
      <c r="W19" s="30">
        <f>'Argus Download'!W17</f>
        <v>145</v>
      </c>
      <c r="X19" s="30">
        <f>'Argus Download'!X17</f>
        <v>150</v>
      </c>
      <c r="Y19" s="30">
        <f>'Argus Download'!Y17</f>
        <v>140</v>
      </c>
      <c r="Z19" s="30">
        <f>'Argus Download'!Z17</f>
        <v>134</v>
      </c>
      <c r="AA19" s="30">
        <f>'Argus Download'!AA17</f>
        <v>138</v>
      </c>
      <c r="AB19" s="30">
        <f>'Argus Download'!AB17</f>
        <v>130</v>
      </c>
      <c r="AC19" s="30">
        <f>'Argus Download'!AC17</f>
        <v>134</v>
      </c>
      <c r="AD19" s="30">
        <f>'Argus Download'!AD17</f>
        <v>138</v>
      </c>
      <c r="AE19" s="30">
        <f>'Argus Download'!AE17</f>
        <v>130</v>
      </c>
      <c r="AF19" s="30">
        <f>'Argus Download'!AF17</f>
        <v>142.5</v>
      </c>
      <c r="AG19" s="30">
        <f>'Argus Download'!AG17</f>
        <v>145</v>
      </c>
      <c r="AH19" s="30">
        <f>'Argus Download'!AH17</f>
        <v>140</v>
      </c>
      <c r="AI19" s="30">
        <f>'Argus Download'!AI17</f>
        <v>32.5</v>
      </c>
      <c r="AJ19" s="30">
        <f>'Argus Download'!AJ17</f>
        <v>35</v>
      </c>
      <c r="AK19" s="30">
        <f>'Argus Download'!AK17</f>
        <v>30</v>
      </c>
      <c r="AL19" s="30">
        <f>'Argus Download'!AL17</f>
        <v>52.5</v>
      </c>
      <c r="AM19" s="30">
        <f>'Argus Download'!AM17</f>
        <v>55</v>
      </c>
      <c r="AN19" s="30">
        <f>'Argus Download'!AN17</f>
        <v>50</v>
      </c>
      <c r="AO19" s="30">
        <f>'Argus Download'!AO17</f>
        <v>62.5</v>
      </c>
      <c r="AP19" s="30">
        <f>'Argus Download'!AP17</f>
        <v>65</v>
      </c>
      <c r="AQ19" s="30">
        <f>'Argus Download'!AQ17</f>
        <v>60</v>
      </c>
      <c r="AR19" s="30">
        <f>'Argus Download'!AR17</f>
        <v>100</v>
      </c>
      <c r="AS19" s="30">
        <f>'Argus Download'!AS17</f>
        <v>105</v>
      </c>
      <c r="AT19" s="30">
        <f>'Argus Download'!AT17</f>
        <v>95</v>
      </c>
      <c r="AU19" s="30">
        <f>'Argus Download'!AU17</f>
        <v>35</v>
      </c>
      <c r="AV19" s="30">
        <f>'Argus Download'!AV17</f>
        <v>40</v>
      </c>
      <c r="AW19" s="30">
        <f>'Argus Download'!AW17</f>
        <v>30</v>
      </c>
      <c r="AX19" s="30">
        <f>'Argus Download'!AX17</f>
        <v>47.5</v>
      </c>
      <c r="AY19" s="30">
        <f>'Argus Download'!AY17</f>
        <v>50</v>
      </c>
      <c r="AZ19" s="30">
        <f>'Argus Download'!AZ17</f>
        <v>45</v>
      </c>
      <c r="BA19" s="30">
        <f>'Argus Download'!BA17</f>
        <v>98.5</v>
      </c>
      <c r="BB19" s="30">
        <f>'Argus Download'!BB17</f>
        <v>102</v>
      </c>
      <c r="BC19" s="30">
        <f>'Argus Download'!BC17</f>
        <v>95</v>
      </c>
      <c r="BD19" s="30">
        <f>'Argus Download'!BD17</f>
        <v>0</v>
      </c>
      <c r="BE19" s="30">
        <f>'Argus Download'!BE17</f>
        <v>0</v>
      </c>
      <c r="BF19" s="30">
        <f>'Argus Download'!BF17</f>
        <v>0</v>
      </c>
      <c r="BG19" s="30">
        <f>'Argus Download'!BG17</f>
        <v>52.5</v>
      </c>
      <c r="BH19" s="30">
        <f>'Argus Download'!BH17</f>
        <v>55</v>
      </c>
      <c r="BI19" s="30">
        <f>'Argus Download'!BI17</f>
        <v>50</v>
      </c>
      <c r="BJ19" s="30">
        <f>'Argus Download'!BJ17</f>
        <v>49.5</v>
      </c>
      <c r="BK19" s="30">
        <f>'Argus Download'!BK17</f>
        <v>52</v>
      </c>
      <c r="BL19" s="30">
        <f>'Argus Download'!BL17</f>
        <v>47</v>
      </c>
      <c r="BM19" s="30">
        <f>'Argus Download'!BM17</f>
        <v>95</v>
      </c>
      <c r="BN19" s="30">
        <f>'Argus Download'!BN17</f>
        <v>100</v>
      </c>
      <c r="BO19" s="30">
        <f>'Argus Download'!BO17</f>
        <v>90</v>
      </c>
      <c r="BP19" s="42">
        <f>IF(IF((AF19+BG19)-(((AF19+BG19)/3)+(K19/3)+(('Argus Download'!BP17-15)/3)/3)&gt;5,(((AF19+BG19)/3)+(K19/3)+(('Argus Download'!BP17-15)/3)/3)-(((((AF19+BG19)/3)+(K19/3)+(('Argus Download'!BP17-15)/3)/3)-5)-(AF19+BG19))*0.66,(((AF19+BG19)/3)+(K19/3)+(('Argus Download'!BP17-15)/3)/3))&gt;190,190,IF((AF19+BG19)-(((AF19+BG19)/3)+(K19/3)+(('Argus Download'!BP17-15)/3)/3)&gt;5,(((AF19+BG19)/3)+(K19/3)+(('Argus Download'!BP17-15)/3)/3)-(((((AF19+BG19)/3)+(K19/3)+(('Argus Download'!BP17-15)/3)/3)-5)-(AF19+BG19))*0.66,(((AF19+BG19)/3)+(K19/3)+(('Argus Download'!BP17-15)/3)/3)))</f>
        <v>190</v>
      </c>
      <c r="BQ19" s="42">
        <f>IF(IF((AG19+BH19)-(((AG19+BH19)/3)+(L19/3)+(('Argus Download'!BQ17-15)/3)/3)&gt;5,(((AG19+BH19)/3)+(L19/3)+(('Argus Download'!BQ17-15)/3)/3)-(((((AG19+BH19)/3)+(L19/3)+(('Argus Download'!BQ17-15)/3)/3)-5)-(AG19+BH19))*0.66,(((AG19+BH19)/3)+(L19/3)+(('Argus Download'!BQ17-15)/3)/3))&gt;190,190,IF((AG19+BH19)-(((AG19+BH19)/3)+(L19/3)+(('Argus Download'!BQ17-15)/3)/3)&gt;5,(((AG19+BH19)/3)+(L19/3)+(('Argus Download'!BQ17-15)/3)/3)-(((((AG19+BH19)/3)+(L19/3)+(('Argus Download'!BQ17-15)/3)/3)-5)-(AG19+BH19))*0.66,(((AG19+BH19)/3)+(L19/3)+(('Argus Download'!BQ17-15)/3)/3)))</f>
        <v>190</v>
      </c>
      <c r="BR19" s="42">
        <f>IF(IF((AH19+BI19)-(((AH19+BI19)/3)+(M19/3)+(('Argus Download'!BR17-15)/3)/3)&gt;5,(((AH19+BI19)/3)+(M19/3)+(('Argus Download'!BR17-15)/3)/3)-(((((AH19+BI19)/3)+(M19/3)+(('Argus Download'!BR17-15)/3)/3)-5)-(AH19+BI19))*0.66,(((AH19+BI19)/3)+(M19/3)+(('Argus Download'!BR17-15)/3)/3))&gt;190,190,IF((AH19+BI19)-(((AH19+BI19)/3)+(M19/3)+(('Argus Download'!BR17-15)/3)/3)&gt;5,(((AH19+BI19)/3)+(M19/3)+(('Argus Download'!BR17-15)/3)/3)-(((((AH19+BI19)/3)+(M19/3)+(('Argus Download'!BR17-15)/3)/3)-5)-(AH19+BI19))*0.66,(((AH19+BI19)/3)+(M19/3)+(('Argus Download'!BR17-15)/3)/3)))</f>
        <v>190</v>
      </c>
      <c r="BS19" s="42">
        <f t="shared" si="3"/>
        <v>193</v>
      </c>
      <c r="BT19" s="42">
        <f t="shared" si="4"/>
        <v>198</v>
      </c>
      <c r="BU19" s="42">
        <f t="shared" si="5"/>
        <v>188</v>
      </c>
      <c r="BV19" s="46"/>
      <c r="BW19" s="20"/>
      <c r="BX19" s="20"/>
      <c r="BZ19" s="43">
        <f t="shared" si="0"/>
        <v>46094</v>
      </c>
      <c r="CA19" s="47">
        <v>55</v>
      </c>
      <c r="CB19" s="47">
        <v>76</v>
      </c>
      <c r="CC19" s="49"/>
      <c r="CD19" s="47">
        <v>185</v>
      </c>
    </row>
    <row r="20" spans="1:82" x14ac:dyDescent="0.25">
      <c r="A20" s="28">
        <f>'Argus Download'!A18</f>
        <v>46086</v>
      </c>
      <c r="B20" s="30">
        <f>'Argus Download'!B18</f>
        <v>182.5</v>
      </c>
      <c r="C20" s="30">
        <f>'Argus Download'!C18</f>
        <v>185</v>
      </c>
      <c r="D20" s="30">
        <f>'Argus Download'!D18</f>
        <v>180</v>
      </c>
      <c r="E20" s="30">
        <f>'Argus Download'!E18</f>
        <v>168.5</v>
      </c>
      <c r="F20" s="30">
        <f>'Argus Download'!F18</f>
        <v>175</v>
      </c>
      <c r="G20" s="30">
        <f>'Argus Download'!G18</f>
        <v>162</v>
      </c>
      <c r="H20" s="30">
        <f>'Argus Download'!H18</f>
        <v>197.5</v>
      </c>
      <c r="I20" s="30">
        <f>'Argus Download'!I18</f>
        <v>200</v>
      </c>
      <c r="J20" s="30">
        <f>'Argus Download'!J18</f>
        <v>195</v>
      </c>
      <c r="K20" s="30">
        <f>'Argus Download'!K18</f>
        <v>181.5</v>
      </c>
      <c r="L20" s="30">
        <f>'Argus Download'!L18</f>
        <v>185</v>
      </c>
      <c r="M20" s="30">
        <f>'Argus Download'!M18</f>
        <v>178</v>
      </c>
      <c r="N20" s="30">
        <f>'Argus Download'!N18</f>
        <v>182.5</v>
      </c>
      <c r="O20" s="30">
        <f>'Argus Download'!O18</f>
        <v>220</v>
      </c>
      <c r="P20" s="30">
        <f>'Argus Download'!P18</f>
        <v>145</v>
      </c>
      <c r="Q20" s="30">
        <f>'Argus Download'!Q18</f>
        <v>162.5</v>
      </c>
      <c r="R20" s="30">
        <f>'Argus Download'!R18</f>
        <v>165</v>
      </c>
      <c r="S20" s="30">
        <f>'Argus Download'!S18</f>
        <v>160</v>
      </c>
      <c r="T20" s="30">
        <f>'Argus Download'!T18</f>
        <v>167.5</v>
      </c>
      <c r="U20" s="30">
        <f>'Argus Download'!U18</f>
        <v>170</v>
      </c>
      <c r="V20" s="30">
        <f>'Argus Download'!V18</f>
        <v>165</v>
      </c>
      <c r="W20" s="30">
        <f>'Argus Download'!W18</f>
        <v>142.5</v>
      </c>
      <c r="X20" s="30">
        <f>'Argus Download'!X18</f>
        <v>145</v>
      </c>
      <c r="Y20" s="30">
        <f>'Argus Download'!Y18</f>
        <v>140</v>
      </c>
      <c r="Z20" s="30">
        <f>'Argus Download'!Z18</f>
        <v>130</v>
      </c>
      <c r="AA20" s="30">
        <f>'Argus Download'!AA18</f>
        <v>135</v>
      </c>
      <c r="AB20" s="30">
        <f>'Argus Download'!AB18</f>
        <v>125</v>
      </c>
      <c r="AC20" s="30">
        <f>'Argus Download'!AC18</f>
        <v>130</v>
      </c>
      <c r="AD20" s="30">
        <f>'Argus Download'!AD18</f>
        <v>135</v>
      </c>
      <c r="AE20" s="30">
        <f>'Argus Download'!AE18</f>
        <v>125</v>
      </c>
      <c r="AF20" s="30">
        <f>'Argus Download'!AF18</f>
        <v>142.5</v>
      </c>
      <c r="AG20" s="30">
        <f>'Argus Download'!AG18</f>
        <v>145</v>
      </c>
      <c r="AH20" s="30">
        <f>'Argus Download'!AH18</f>
        <v>140</v>
      </c>
      <c r="AI20" s="30">
        <f>'Argus Download'!AI18</f>
        <v>22</v>
      </c>
      <c r="AJ20" s="30">
        <f>'Argus Download'!AJ18</f>
        <v>23</v>
      </c>
      <c r="AK20" s="30">
        <f>'Argus Download'!AK18</f>
        <v>21</v>
      </c>
      <c r="AL20" s="30">
        <f>'Argus Download'!AL18</f>
        <v>34</v>
      </c>
      <c r="AM20" s="30">
        <f>'Argus Download'!AM18</f>
        <v>36</v>
      </c>
      <c r="AN20" s="30">
        <f>'Argus Download'!AN18</f>
        <v>32</v>
      </c>
      <c r="AO20" s="30">
        <f>'Argus Download'!AO18</f>
        <v>43</v>
      </c>
      <c r="AP20" s="30">
        <f>'Argus Download'!AP18</f>
        <v>44</v>
      </c>
      <c r="AQ20" s="30">
        <f>'Argus Download'!AQ18</f>
        <v>42</v>
      </c>
      <c r="AR20" s="30">
        <f>'Argus Download'!AR18</f>
        <v>77</v>
      </c>
      <c r="AS20" s="30">
        <f>'Argus Download'!AS18</f>
        <v>82</v>
      </c>
      <c r="AT20" s="30">
        <f>'Argus Download'!AT18</f>
        <v>72</v>
      </c>
      <c r="AU20" s="30">
        <f>'Argus Download'!AU18</f>
        <v>22</v>
      </c>
      <c r="AV20" s="30">
        <f>'Argus Download'!AV18</f>
        <v>23</v>
      </c>
      <c r="AW20" s="30">
        <f>'Argus Download'!AW18</f>
        <v>21</v>
      </c>
      <c r="AX20" s="30">
        <f>'Argus Download'!AX18</f>
        <v>33.5</v>
      </c>
      <c r="AY20" s="30">
        <f>'Argus Download'!AY18</f>
        <v>35</v>
      </c>
      <c r="AZ20" s="30">
        <f>'Argus Download'!AZ18</f>
        <v>32</v>
      </c>
      <c r="BA20" s="30">
        <f>'Argus Download'!BA18</f>
        <v>88</v>
      </c>
      <c r="BB20" s="30">
        <f>'Argus Download'!BB18</f>
        <v>91</v>
      </c>
      <c r="BC20" s="30">
        <f>'Argus Download'!BC18</f>
        <v>85</v>
      </c>
      <c r="BD20" s="30">
        <f>'Argus Download'!BD18</f>
        <v>0</v>
      </c>
      <c r="BE20" s="30">
        <f>'Argus Download'!BE18</f>
        <v>0</v>
      </c>
      <c r="BF20" s="30">
        <f>'Argus Download'!BF18</f>
        <v>0</v>
      </c>
      <c r="BG20" s="30">
        <f>'Argus Download'!BG18</f>
        <v>40</v>
      </c>
      <c r="BH20" s="30">
        <f>'Argus Download'!BH18</f>
        <v>42</v>
      </c>
      <c r="BI20" s="30">
        <f>'Argus Download'!BI18</f>
        <v>38</v>
      </c>
      <c r="BJ20" s="30">
        <f>'Argus Download'!BJ18</f>
        <v>29</v>
      </c>
      <c r="BK20" s="30">
        <f>'Argus Download'!BK18</f>
        <v>31</v>
      </c>
      <c r="BL20" s="30">
        <f>'Argus Download'!BL18</f>
        <v>27</v>
      </c>
      <c r="BM20" s="30">
        <f>'Argus Download'!BM18</f>
        <v>84.5</v>
      </c>
      <c r="BN20" s="30">
        <f>'Argus Download'!BN18</f>
        <v>89</v>
      </c>
      <c r="BO20" s="30">
        <f>'Argus Download'!BO18</f>
        <v>80</v>
      </c>
      <c r="BP20" s="42">
        <f>IF(IF((AF20+BG20)-(((AF20+BG20)/3)+(K20/3)+(('Argus Download'!BP18-15)/3)/3)&gt;5,(((AF20+BG20)/3)+(K20/3)+(('Argus Download'!BP18-15)/3)/3)-(((((AF20+BG20)/3)+(K20/3)+(('Argus Download'!BP18-15)/3)/3)-5)-(AF20+BG20))*0.66,(((AF20+BG20)/3)+(K20/3)+(('Argus Download'!BP18-15)/3)/3))&gt;190,190,IF((AF20+BG20)-(((AF20+BG20)/3)+(K20/3)+(('Argus Download'!BP18-15)/3)/3)&gt;5,(((AF20+BG20)/3)+(K20/3)+(('Argus Download'!BP18-15)/3)/3)-(((((AF20+BG20)/3)+(K20/3)+(('Argus Download'!BP18-15)/3)/3)-5)-(AF20+BG20))*0.66,(((AF20+BG20)/3)+(K20/3)+(('Argus Download'!BP18-15)/3)/3)))</f>
        <v>183.85444444444445</v>
      </c>
      <c r="BQ20" s="42">
        <f>IF(IF((AG20+BH20)-(((AG20+BH20)/3)+(L20/3)+(('Argus Download'!BQ18-15)/3)/3)&gt;5,(((AG20+BH20)/3)+(L20/3)+(('Argus Download'!BQ18-15)/3)/3)-(((((AG20+BH20)/3)+(L20/3)+(('Argus Download'!BQ18-15)/3)/3)-5)-(AG20+BH20))*0.66,(((AG20+BH20)/3)+(L20/3)+(('Argus Download'!BQ18-15)/3)/3))&gt;190,190,IF((AG20+BH20)-(((AG20+BH20)/3)+(L20/3)+(('Argus Download'!BQ18-15)/3)/3)&gt;5,(((AG20+BH20)/3)+(L20/3)+(('Argus Download'!BQ18-15)/3)/3)-(((((AG20+BH20)/3)+(L20/3)+(('Argus Download'!BQ18-15)/3)/3)-5)-(AG20+BH20))*0.66,(((AG20+BH20)/3)+(L20/3)+(('Argus Download'!BQ18-15)/3)/3)))</f>
        <v>187.76888888888888</v>
      </c>
      <c r="BR20" s="42">
        <f>IF(IF((AH20+BI20)-(((AH20+BI20)/3)+(M20/3)+(('Argus Download'!BR18-15)/3)/3)&gt;5,(((AH20+BI20)/3)+(M20/3)+(('Argus Download'!BR18-15)/3)/3)-(((((AH20+BI20)/3)+(M20/3)+(('Argus Download'!BR18-15)/3)/3)-5)-(AH20+BI20))*0.66,(((AH20+BI20)/3)+(M20/3)+(('Argus Download'!BR18-15)/3)/3))&gt;190,190,IF((AH20+BI20)-(((AH20+BI20)/3)+(M20/3)+(('Argus Download'!BR18-15)/3)/3)&gt;5,(((AH20+BI20)/3)+(M20/3)+(('Argus Download'!BR18-15)/3)/3)-(((((AH20+BI20)/3)+(M20/3)+(('Argus Download'!BR18-15)/3)/3)-5)-(AH20+BI20))*0.66,(((AH20+BI20)/3)+(M20/3)+(('Argus Download'!BR18-15)/3)/3)))</f>
        <v>174</v>
      </c>
      <c r="BS20" s="42">
        <f t="shared" si="3"/>
        <v>180.5</v>
      </c>
      <c r="BT20" s="42">
        <f t="shared" si="4"/>
        <v>185</v>
      </c>
      <c r="BU20" s="42">
        <f t="shared" si="5"/>
        <v>176</v>
      </c>
      <c r="BV20" s="46"/>
      <c r="BW20" s="20"/>
      <c r="BX20" s="20"/>
      <c r="BZ20" s="43">
        <f t="shared" si="0"/>
        <v>46087</v>
      </c>
      <c r="CA20" s="47">
        <v>100</v>
      </c>
      <c r="CB20" s="47">
        <v>76</v>
      </c>
      <c r="CC20" s="49"/>
      <c r="CD20" s="47">
        <v>185</v>
      </c>
    </row>
    <row r="21" spans="1:82" x14ac:dyDescent="0.25">
      <c r="A21" s="28">
        <f>'Argus Download'!A19</f>
        <v>46079</v>
      </c>
      <c r="B21" s="30">
        <f>'Argus Download'!B19</f>
        <v>182.5</v>
      </c>
      <c r="C21" s="30">
        <f>'Argus Download'!C19</f>
        <v>185</v>
      </c>
      <c r="D21" s="30">
        <f>'Argus Download'!D19</f>
        <v>180</v>
      </c>
      <c r="E21" s="30">
        <f>'Argus Download'!E19</f>
        <v>168.5</v>
      </c>
      <c r="F21" s="30">
        <f>'Argus Download'!F19</f>
        <v>175</v>
      </c>
      <c r="G21" s="30">
        <f>'Argus Download'!G19</f>
        <v>162</v>
      </c>
      <c r="H21" s="30">
        <f>'Argus Download'!H19</f>
        <v>187.5</v>
      </c>
      <c r="I21" s="30">
        <f>'Argus Download'!I19</f>
        <v>190</v>
      </c>
      <c r="J21" s="30">
        <f>'Argus Download'!J19</f>
        <v>185</v>
      </c>
      <c r="K21" s="30">
        <f>'Argus Download'!K19</f>
        <v>172.5</v>
      </c>
      <c r="L21" s="30">
        <f>'Argus Download'!L19</f>
        <v>175</v>
      </c>
      <c r="M21" s="30">
        <f>'Argus Download'!M19</f>
        <v>170</v>
      </c>
      <c r="N21" s="30">
        <f>'Argus Download'!N19</f>
        <v>182.5</v>
      </c>
      <c r="O21" s="30">
        <f>'Argus Download'!O19</f>
        <v>220</v>
      </c>
      <c r="P21" s="30">
        <f>'Argus Download'!P19</f>
        <v>145</v>
      </c>
      <c r="Q21" s="30">
        <f>'Argus Download'!Q19</f>
        <v>157.5</v>
      </c>
      <c r="R21" s="30">
        <f>'Argus Download'!R19</f>
        <v>160</v>
      </c>
      <c r="S21" s="30">
        <f>'Argus Download'!S19</f>
        <v>155</v>
      </c>
      <c r="T21" s="30">
        <f>'Argus Download'!T19</f>
        <v>162.5</v>
      </c>
      <c r="U21" s="30">
        <f>'Argus Download'!U19</f>
        <v>165</v>
      </c>
      <c r="V21" s="30">
        <f>'Argus Download'!V19</f>
        <v>160</v>
      </c>
      <c r="W21" s="30">
        <f>'Argus Download'!W19</f>
        <v>137.5</v>
      </c>
      <c r="X21" s="30">
        <f>'Argus Download'!X19</f>
        <v>140</v>
      </c>
      <c r="Y21" s="30">
        <f>'Argus Download'!Y19</f>
        <v>135</v>
      </c>
      <c r="Z21" s="30">
        <f>'Argus Download'!Z19</f>
        <v>127.5</v>
      </c>
      <c r="AA21" s="30">
        <f>'Argus Download'!AA19</f>
        <v>130</v>
      </c>
      <c r="AB21" s="30">
        <f>'Argus Download'!AB19</f>
        <v>125</v>
      </c>
      <c r="AC21" s="30">
        <f>'Argus Download'!AC19</f>
        <v>127.5</v>
      </c>
      <c r="AD21" s="30">
        <f>'Argus Download'!AD19</f>
        <v>130</v>
      </c>
      <c r="AE21" s="30">
        <f>'Argus Download'!AE19</f>
        <v>125</v>
      </c>
      <c r="AF21" s="30">
        <f>'Argus Download'!AF19</f>
        <v>137.5</v>
      </c>
      <c r="AG21" s="30">
        <f>'Argus Download'!AG19</f>
        <v>140</v>
      </c>
      <c r="AH21" s="30">
        <f>'Argus Download'!AH19</f>
        <v>135</v>
      </c>
      <c r="AI21" s="30">
        <f>'Argus Download'!AI19</f>
        <v>22</v>
      </c>
      <c r="AJ21" s="30">
        <f>'Argus Download'!AJ19</f>
        <v>23</v>
      </c>
      <c r="AK21" s="30">
        <f>'Argus Download'!AK19</f>
        <v>21</v>
      </c>
      <c r="AL21" s="30">
        <f>'Argus Download'!AL19</f>
        <v>34</v>
      </c>
      <c r="AM21" s="30">
        <f>'Argus Download'!AM19</f>
        <v>36</v>
      </c>
      <c r="AN21" s="30">
        <f>'Argus Download'!AN19</f>
        <v>32</v>
      </c>
      <c r="AO21" s="30">
        <f>'Argus Download'!AO19</f>
        <v>43</v>
      </c>
      <c r="AP21" s="30">
        <f>'Argus Download'!AP19</f>
        <v>44</v>
      </c>
      <c r="AQ21" s="30">
        <f>'Argus Download'!AQ19</f>
        <v>42</v>
      </c>
      <c r="AR21" s="30">
        <f>'Argus Download'!AR19</f>
        <v>77</v>
      </c>
      <c r="AS21" s="30">
        <f>'Argus Download'!AS19</f>
        <v>82</v>
      </c>
      <c r="AT21" s="30">
        <f>'Argus Download'!AT19</f>
        <v>72</v>
      </c>
      <c r="AU21" s="30">
        <f>'Argus Download'!AU19</f>
        <v>22</v>
      </c>
      <c r="AV21" s="30">
        <f>'Argus Download'!AV19</f>
        <v>23</v>
      </c>
      <c r="AW21" s="30">
        <f>'Argus Download'!AW19</f>
        <v>21</v>
      </c>
      <c r="AX21" s="30">
        <f>'Argus Download'!AX19</f>
        <v>33.5</v>
      </c>
      <c r="AY21" s="30">
        <f>'Argus Download'!AY19</f>
        <v>35</v>
      </c>
      <c r="AZ21" s="30">
        <f>'Argus Download'!AZ19</f>
        <v>32</v>
      </c>
      <c r="BA21" s="30">
        <f>'Argus Download'!BA19</f>
        <v>88</v>
      </c>
      <c r="BB21" s="30">
        <f>'Argus Download'!BB19</f>
        <v>91</v>
      </c>
      <c r="BC21" s="30">
        <f>'Argus Download'!BC19</f>
        <v>85</v>
      </c>
      <c r="BD21" s="30">
        <f>'Argus Download'!BD19</f>
        <v>0</v>
      </c>
      <c r="BE21" s="30">
        <f>'Argus Download'!BE19</f>
        <v>0</v>
      </c>
      <c r="BF21" s="30">
        <f>'Argus Download'!BF19</f>
        <v>0</v>
      </c>
      <c r="BG21" s="30">
        <f>'Argus Download'!BG19</f>
        <v>40</v>
      </c>
      <c r="BH21" s="30">
        <f>'Argus Download'!BH19</f>
        <v>42</v>
      </c>
      <c r="BI21" s="30">
        <f>'Argus Download'!BI19</f>
        <v>38</v>
      </c>
      <c r="BJ21" s="30">
        <f>'Argus Download'!BJ19</f>
        <v>29</v>
      </c>
      <c r="BK21" s="30">
        <f>'Argus Download'!BK19</f>
        <v>31</v>
      </c>
      <c r="BL21" s="30">
        <f>'Argus Download'!BL19</f>
        <v>27</v>
      </c>
      <c r="BM21" s="30">
        <f>'Argus Download'!BM19</f>
        <v>84.5</v>
      </c>
      <c r="BN21" s="30">
        <f>'Argus Download'!BN19</f>
        <v>89</v>
      </c>
      <c r="BO21" s="30">
        <f>'Argus Download'!BO19</f>
        <v>80</v>
      </c>
      <c r="BP21" s="42">
        <f>IF(IF((AF21+BG21)-(((AF21+BG21)/3)+(K21/3)+(('Argus Download'!BP19-15)/3)/3)&gt;5,(((AF21+BG21)/3)+(K21/3)+(('Argus Download'!BP19-15)/3)/3)-(((((AF21+BG21)/3)+(K21/3)+(('Argus Download'!BP19-15)/3)/3)-5)-(AF21+BG21))*0.66,(((AF21+BG21)/3)+(K21/3)+(('Argus Download'!BP19-15)/3)/3))&gt;190,190,IF((AF21+BG21)-(((AF21+BG21)/3)+(K21/3)+(('Argus Download'!BP19-15)/3)/3)&gt;5,(((AF21+BG21)/3)+(K21/3)+(('Argus Download'!BP19-15)/3)/3)-(((((AF21+BG21)/3)+(K21/3)+(('Argus Download'!BP19-15)/3)/3)-5)-(AF21+BG21))*0.66,(((AF21+BG21)/3)+(K21/3)+(('Argus Download'!BP19-15)/3)/3)))</f>
        <v>178.96777777777777</v>
      </c>
      <c r="BQ21" s="42">
        <f>IF(IF((AG21+BH21)-(((AG21+BH21)/3)+(L21/3)+(('Argus Download'!BQ19-15)/3)/3)&gt;5,(((AG21+BH21)/3)+(L21/3)+(('Argus Download'!BQ19-15)/3)/3)-(((((AG21+BH21)/3)+(L21/3)+(('Argus Download'!BQ19-15)/3)/3)-5)-(AG21+BH21))*0.66,(((AG21+BH21)/3)+(L21/3)+(('Argus Download'!BQ19-15)/3)/3))&gt;190,190,IF((AG21+BH21)-(((AG21+BH21)/3)+(L21/3)+(('Argus Download'!BQ19-15)/3)/3)&gt;5,(((AG21+BH21)/3)+(L21/3)+(('Argus Download'!BQ19-15)/3)/3)-(((((AG21+BH21)/3)+(L21/3)+(('Argus Download'!BQ19-15)/3)/3)-5)-(AG21+BH21))*0.66,(((AG21+BH21)/3)+(L21/3)+(('Argus Download'!BQ19-15)/3)/3)))</f>
        <v>182.76888888888888</v>
      </c>
      <c r="BR21" s="42">
        <f>IF(IF((AH21+BI21)-(((AH21+BI21)/3)+(M21/3)+(('Argus Download'!BR19-15)/3)/3)&gt;5,(((AH21+BI21)/3)+(M21/3)+(('Argus Download'!BR19-15)/3)/3)-(((((AH21+BI21)/3)+(M21/3)+(('Argus Download'!BR19-15)/3)/3)-5)-(AH21+BI21))*0.66,(((AH21+BI21)/3)+(M21/3)+(('Argus Download'!BR19-15)/3)/3))&gt;190,190,IF((AH21+BI21)-(((AH21+BI21)/3)+(M21/3)+(('Argus Download'!BR19-15)/3)/3)&gt;5,(((AH21+BI21)/3)+(M21/3)+(('Argus Download'!BR19-15)/3)/3)-(((((AH21+BI21)/3)+(M21/3)+(('Argus Download'!BR19-15)/3)/3)-5)-(AH21+BI21))*0.66,(((AH21+BI21)/3)+(M21/3)+(('Argus Download'!BR19-15)/3)/3)))</f>
        <v>169.66666666666666</v>
      </c>
      <c r="BS21" s="42">
        <f t="shared" si="3"/>
        <v>175.5</v>
      </c>
      <c r="BT21" s="42">
        <f t="shared" si="4"/>
        <v>180</v>
      </c>
      <c r="BU21" s="42">
        <f t="shared" si="5"/>
        <v>171</v>
      </c>
      <c r="BV21" s="46"/>
      <c r="BW21" s="20"/>
      <c r="BX21" s="20"/>
      <c r="BZ21" s="43">
        <f t="shared" si="0"/>
        <v>46080</v>
      </c>
      <c r="CA21" s="47">
        <v>110</v>
      </c>
      <c r="CB21" s="47">
        <v>73</v>
      </c>
      <c r="CD21" s="47">
        <v>230</v>
      </c>
    </row>
    <row r="22" spans="1:82" x14ac:dyDescent="0.25">
      <c r="A22" s="28">
        <f>'Argus Download'!A20</f>
        <v>46072</v>
      </c>
      <c r="B22" s="30">
        <f>'Argus Download'!B20</f>
        <v>179</v>
      </c>
      <c r="C22" s="30">
        <f>'Argus Download'!C20</f>
        <v>183</v>
      </c>
      <c r="D22" s="30">
        <f>'Argus Download'!D20</f>
        <v>175</v>
      </c>
      <c r="E22" s="30">
        <f>'Argus Download'!E20</f>
        <v>168.5</v>
      </c>
      <c r="F22" s="30">
        <f>'Argus Download'!F20</f>
        <v>175</v>
      </c>
      <c r="G22" s="30">
        <f>'Argus Download'!G20</f>
        <v>162</v>
      </c>
      <c r="H22" s="30">
        <f>'Argus Download'!H20</f>
        <v>187.5</v>
      </c>
      <c r="I22" s="30">
        <f>'Argus Download'!I20</f>
        <v>190</v>
      </c>
      <c r="J22" s="30">
        <f>'Argus Download'!J20</f>
        <v>185</v>
      </c>
      <c r="K22" s="30">
        <f>'Argus Download'!K20</f>
        <v>172.5</v>
      </c>
      <c r="L22" s="30">
        <f>'Argus Download'!L20</f>
        <v>175</v>
      </c>
      <c r="M22" s="30">
        <f>'Argus Download'!M20</f>
        <v>170</v>
      </c>
      <c r="N22" s="30">
        <f>'Argus Download'!N20</f>
        <v>180</v>
      </c>
      <c r="O22" s="30">
        <f>'Argus Download'!O20</f>
        <v>220</v>
      </c>
      <c r="P22" s="30">
        <f>'Argus Download'!P20</f>
        <v>140</v>
      </c>
      <c r="Q22" s="30">
        <f>'Argus Download'!Q20</f>
        <v>157.5</v>
      </c>
      <c r="R22" s="30">
        <f>'Argus Download'!R20</f>
        <v>160</v>
      </c>
      <c r="S22" s="30">
        <f>'Argus Download'!S20</f>
        <v>155</v>
      </c>
      <c r="T22" s="30">
        <f>'Argus Download'!T20</f>
        <v>162.5</v>
      </c>
      <c r="U22" s="30">
        <f>'Argus Download'!U20</f>
        <v>165</v>
      </c>
      <c r="V22" s="30">
        <f>'Argus Download'!V20</f>
        <v>160</v>
      </c>
      <c r="W22" s="30">
        <f>'Argus Download'!W20</f>
        <v>135</v>
      </c>
      <c r="X22" s="30">
        <f>'Argus Download'!X20</f>
        <v>140</v>
      </c>
      <c r="Y22" s="30">
        <f>'Argus Download'!Y20</f>
        <v>130</v>
      </c>
      <c r="Z22" s="30">
        <f>'Argus Download'!Z20</f>
        <v>122.5</v>
      </c>
      <c r="AA22" s="30">
        <f>'Argus Download'!AA20</f>
        <v>125</v>
      </c>
      <c r="AB22" s="30">
        <f>'Argus Download'!AB20</f>
        <v>120</v>
      </c>
      <c r="AC22" s="30">
        <f>'Argus Download'!AC20</f>
        <v>122.5</v>
      </c>
      <c r="AD22" s="30">
        <f>'Argus Download'!AD20</f>
        <v>125</v>
      </c>
      <c r="AE22" s="30">
        <f>'Argus Download'!AE20</f>
        <v>120</v>
      </c>
      <c r="AF22" s="30">
        <f>'Argus Download'!AF20</f>
        <v>137.5</v>
      </c>
      <c r="AG22" s="30">
        <f>'Argus Download'!AG20</f>
        <v>140</v>
      </c>
      <c r="AH22" s="30">
        <f>'Argus Download'!AH20</f>
        <v>135</v>
      </c>
      <c r="AI22" s="30">
        <f>'Argus Download'!AI20</f>
        <v>22</v>
      </c>
      <c r="AJ22" s="30">
        <f>'Argus Download'!AJ20</f>
        <v>23</v>
      </c>
      <c r="AK22" s="30">
        <f>'Argus Download'!AK20</f>
        <v>21</v>
      </c>
      <c r="AL22" s="30">
        <f>'Argus Download'!AL20</f>
        <v>34</v>
      </c>
      <c r="AM22" s="30">
        <f>'Argus Download'!AM20</f>
        <v>36</v>
      </c>
      <c r="AN22" s="30">
        <f>'Argus Download'!AN20</f>
        <v>32</v>
      </c>
      <c r="AO22" s="30">
        <f>'Argus Download'!AO20</f>
        <v>43</v>
      </c>
      <c r="AP22" s="30">
        <f>'Argus Download'!AP20</f>
        <v>44</v>
      </c>
      <c r="AQ22" s="30">
        <f>'Argus Download'!AQ20</f>
        <v>42</v>
      </c>
      <c r="AR22" s="30">
        <f>'Argus Download'!AR20</f>
        <v>77</v>
      </c>
      <c r="AS22" s="30">
        <f>'Argus Download'!AS20</f>
        <v>82</v>
      </c>
      <c r="AT22" s="30">
        <f>'Argus Download'!AT20</f>
        <v>72</v>
      </c>
      <c r="AU22" s="30">
        <f>'Argus Download'!AU20</f>
        <v>22</v>
      </c>
      <c r="AV22" s="30">
        <f>'Argus Download'!AV20</f>
        <v>23</v>
      </c>
      <c r="AW22" s="30">
        <f>'Argus Download'!AW20</f>
        <v>21</v>
      </c>
      <c r="AX22" s="30">
        <f>'Argus Download'!AX20</f>
        <v>31.5</v>
      </c>
      <c r="AY22" s="30">
        <f>'Argus Download'!AY20</f>
        <v>33</v>
      </c>
      <c r="AZ22" s="30">
        <f>'Argus Download'!AZ20</f>
        <v>30</v>
      </c>
      <c r="BA22" s="30">
        <f>'Argus Download'!BA20</f>
        <v>88</v>
      </c>
      <c r="BB22" s="30">
        <f>'Argus Download'!BB20</f>
        <v>91</v>
      </c>
      <c r="BC22" s="30">
        <f>'Argus Download'!BC20</f>
        <v>85</v>
      </c>
      <c r="BD22" s="30">
        <f>'Argus Download'!BD20</f>
        <v>0</v>
      </c>
      <c r="BE22" s="30">
        <f>'Argus Download'!BE20</f>
        <v>0</v>
      </c>
      <c r="BF22" s="30">
        <f>'Argus Download'!BF20</f>
        <v>0</v>
      </c>
      <c r="BG22" s="30">
        <f>'Argus Download'!BG20</f>
        <v>40</v>
      </c>
      <c r="BH22" s="30">
        <f>'Argus Download'!BH20</f>
        <v>42</v>
      </c>
      <c r="BI22" s="30">
        <f>'Argus Download'!BI20</f>
        <v>38</v>
      </c>
      <c r="BJ22" s="30">
        <f>'Argus Download'!BJ20</f>
        <v>29</v>
      </c>
      <c r="BK22" s="30">
        <f>'Argus Download'!BK20</f>
        <v>31</v>
      </c>
      <c r="BL22" s="30">
        <f>'Argus Download'!BL20</f>
        <v>27</v>
      </c>
      <c r="BM22" s="30">
        <f>'Argus Download'!BM20</f>
        <v>84.5</v>
      </c>
      <c r="BN22" s="30">
        <f>'Argus Download'!BN20</f>
        <v>89</v>
      </c>
      <c r="BO22" s="30">
        <f>'Argus Download'!BO20</f>
        <v>80</v>
      </c>
      <c r="BP22" s="42">
        <f>IF(IF((AF22+BG22)-(((AF22+BG22)/3)+(K22/3)+(('Argus Download'!BP20-15)/3)/3)&gt;5,(((AF22+BG22)/3)+(K22/3)+(('Argus Download'!BP20-15)/3)/3)-(((((AF22+BG22)/3)+(K22/3)+(('Argus Download'!BP20-15)/3)/3)-5)-(AF22+BG22))*0.66,(((AF22+BG22)/3)+(K22/3)+(('Argus Download'!BP20-15)/3)/3))&gt;190,190,IF((AF22+BG22)-(((AF22+BG22)/3)+(K22/3)+(('Argus Download'!BP20-15)/3)/3)&gt;5,(((AF22+BG22)/3)+(K22/3)+(('Argus Download'!BP20-15)/3)/3)-(((((AF22+BG22)/3)+(K22/3)+(('Argus Download'!BP20-15)/3)/3)-5)-(AF22+BG22))*0.66,(((AF22+BG22)/3)+(K22/3)+(('Argus Download'!BP20-15)/3)/3)))</f>
        <v>173.66666666666666</v>
      </c>
      <c r="BQ22" s="42">
        <f>IF(IF((AG22+BH22)-(((AG22+BH22)/3)+(L22/3)+(('Argus Download'!BQ20-15)/3)/3)&gt;5,(((AG22+BH22)/3)+(L22/3)+(('Argus Download'!BQ20-15)/3)/3)-(((((AG22+BH22)/3)+(L22/3)+(('Argus Download'!BQ20-15)/3)/3)-5)-(AG22+BH22))*0.66,(((AG22+BH22)/3)+(L22/3)+(('Argus Download'!BQ20-15)/3)/3))&gt;190,190,IF((AG22+BH22)-(((AG22+BH22)/3)+(L22/3)+(('Argus Download'!BQ20-15)/3)/3)&gt;5,(((AG22+BH22)/3)+(L22/3)+(('Argus Download'!BQ20-15)/3)/3)-(((((AG22+BH22)/3)+(L22/3)+(('Argus Download'!BQ20-15)/3)/3)-5)-(AG22+BH22))*0.66,(((AG22+BH22)/3)+(L22/3)+(('Argus Download'!BQ20-15)/3)/3)))</f>
        <v>183.33555555555557</v>
      </c>
      <c r="BR22" s="42">
        <f>IF(IF((AH22+BI22)-(((AH22+BI22)/3)+(M22/3)+(('Argus Download'!BR20-15)/3)/3)&gt;5,(((AH22+BI22)/3)+(M22/3)+(('Argus Download'!BR20-15)/3)/3)-(((((AH22+BI22)/3)+(M22/3)+(('Argus Download'!BR20-15)/3)/3)-5)-(AH22+BI22))*0.66,(((AH22+BI22)/3)+(M22/3)+(('Argus Download'!BR20-15)/3)/3))&gt;190,190,IF((AH22+BI22)-(((AH22+BI22)/3)+(M22/3)+(('Argus Download'!BR20-15)/3)/3)&gt;5,(((AH22+BI22)/3)+(M22/3)+(('Argus Download'!BR20-15)/3)/3)-(((((AH22+BI22)/3)+(M22/3)+(('Argus Download'!BR20-15)/3)/3)-5)-(AH22+BI22))*0.66,(((AH22+BI22)/3)+(M22/3)+(('Argus Download'!BR20-15)/3)/3)))</f>
        <v>171.11111111111111</v>
      </c>
      <c r="BS22" s="42">
        <f t="shared" si="3"/>
        <v>175.5</v>
      </c>
      <c r="BT22" s="42">
        <f t="shared" si="4"/>
        <v>180</v>
      </c>
      <c r="BU22" s="42">
        <f t="shared" si="5"/>
        <v>171</v>
      </c>
      <c r="BV22" s="46"/>
      <c r="BW22" s="20"/>
      <c r="BX22" s="20"/>
      <c r="BZ22" s="43">
        <f t="shared" si="0"/>
        <v>46073</v>
      </c>
      <c r="CA22" s="44">
        <v>117.5</v>
      </c>
      <c r="CB22" s="44">
        <v>73</v>
      </c>
      <c r="CD22" s="47">
        <v>240</v>
      </c>
    </row>
    <row r="23" spans="1:82" x14ac:dyDescent="0.25">
      <c r="A23" s="28">
        <f>'Argus Download'!A21</f>
        <v>46065</v>
      </c>
      <c r="B23" s="30">
        <f>'Argus Download'!B21</f>
        <v>173</v>
      </c>
      <c r="C23" s="30">
        <f>'Argus Download'!C21</f>
        <v>175</v>
      </c>
      <c r="D23" s="30">
        <f>'Argus Download'!D21</f>
        <v>171</v>
      </c>
      <c r="E23" s="30">
        <f>'Argus Download'!E21</f>
        <v>168.5</v>
      </c>
      <c r="F23" s="30">
        <f>'Argus Download'!F21</f>
        <v>175</v>
      </c>
      <c r="G23" s="30">
        <f>'Argus Download'!G21</f>
        <v>162</v>
      </c>
      <c r="H23" s="30">
        <f>'Argus Download'!H21</f>
        <v>187.5</v>
      </c>
      <c r="I23" s="30">
        <f>'Argus Download'!I21</f>
        <v>190</v>
      </c>
      <c r="J23" s="30">
        <f>'Argus Download'!J21</f>
        <v>185</v>
      </c>
      <c r="K23" s="30">
        <f>'Argus Download'!K21</f>
        <v>169</v>
      </c>
      <c r="L23" s="30">
        <f>'Argus Download'!L21</f>
        <v>170</v>
      </c>
      <c r="M23" s="30">
        <f>'Argus Download'!M21</f>
        <v>168</v>
      </c>
      <c r="N23" s="30">
        <f>'Argus Download'!N21</f>
        <v>180</v>
      </c>
      <c r="O23" s="30">
        <f>'Argus Download'!O21</f>
        <v>220</v>
      </c>
      <c r="P23" s="30">
        <f>'Argus Download'!P21</f>
        <v>140</v>
      </c>
      <c r="Q23" s="30">
        <f>'Argus Download'!Q21</f>
        <v>155</v>
      </c>
      <c r="R23" s="30">
        <f>'Argus Download'!R21</f>
        <v>160</v>
      </c>
      <c r="S23" s="30">
        <f>'Argus Download'!S21</f>
        <v>150</v>
      </c>
      <c r="T23" s="30">
        <f>'Argus Download'!T21</f>
        <v>157.5</v>
      </c>
      <c r="U23" s="30">
        <f>'Argus Download'!U21</f>
        <v>160</v>
      </c>
      <c r="V23" s="30">
        <f>'Argus Download'!V21</f>
        <v>155</v>
      </c>
      <c r="W23" s="30">
        <f>'Argus Download'!W21</f>
        <v>135</v>
      </c>
      <c r="X23" s="30">
        <f>'Argus Download'!X21</f>
        <v>140</v>
      </c>
      <c r="Y23" s="30">
        <f>'Argus Download'!Y21</f>
        <v>130</v>
      </c>
      <c r="Z23" s="30">
        <f>'Argus Download'!Z21</f>
        <v>122.5</v>
      </c>
      <c r="AA23" s="30">
        <f>'Argus Download'!AA21</f>
        <v>125</v>
      </c>
      <c r="AB23" s="30">
        <f>'Argus Download'!AB21</f>
        <v>120</v>
      </c>
      <c r="AC23" s="30">
        <f>'Argus Download'!AC21</f>
        <v>122.5</v>
      </c>
      <c r="AD23" s="30">
        <f>'Argus Download'!AD21</f>
        <v>125</v>
      </c>
      <c r="AE23" s="30">
        <f>'Argus Download'!AE21</f>
        <v>120</v>
      </c>
      <c r="AF23" s="30">
        <f>'Argus Download'!AF21</f>
        <v>132.5</v>
      </c>
      <c r="AG23" s="30">
        <f>'Argus Download'!AG21</f>
        <v>135</v>
      </c>
      <c r="AH23" s="30">
        <f>'Argus Download'!AH21</f>
        <v>130</v>
      </c>
      <c r="AI23" s="30">
        <f>'Argus Download'!AI21</f>
        <v>22</v>
      </c>
      <c r="AJ23" s="30">
        <f>'Argus Download'!AJ21</f>
        <v>23</v>
      </c>
      <c r="AK23" s="30">
        <f>'Argus Download'!AK21</f>
        <v>21</v>
      </c>
      <c r="AL23" s="30">
        <f>'Argus Download'!AL21</f>
        <v>34</v>
      </c>
      <c r="AM23" s="30">
        <f>'Argus Download'!AM21</f>
        <v>36</v>
      </c>
      <c r="AN23" s="30">
        <f>'Argus Download'!AN21</f>
        <v>32</v>
      </c>
      <c r="AO23" s="30">
        <f>'Argus Download'!AO21</f>
        <v>43</v>
      </c>
      <c r="AP23" s="30">
        <f>'Argus Download'!AP21</f>
        <v>44</v>
      </c>
      <c r="AQ23" s="30">
        <f>'Argus Download'!AQ21</f>
        <v>42</v>
      </c>
      <c r="AR23" s="30">
        <f>'Argus Download'!AR21</f>
        <v>77</v>
      </c>
      <c r="AS23" s="30">
        <f>'Argus Download'!AS21</f>
        <v>82</v>
      </c>
      <c r="AT23" s="30">
        <f>'Argus Download'!AT21</f>
        <v>72</v>
      </c>
      <c r="AU23" s="30">
        <f>'Argus Download'!AU21</f>
        <v>22</v>
      </c>
      <c r="AV23" s="30">
        <f>'Argus Download'!AV21</f>
        <v>23</v>
      </c>
      <c r="AW23" s="30">
        <f>'Argus Download'!AW21</f>
        <v>21</v>
      </c>
      <c r="AX23" s="30">
        <f>'Argus Download'!AX21</f>
        <v>31.5</v>
      </c>
      <c r="AY23" s="30">
        <f>'Argus Download'!AY21</f>
        <v>33</v>
      </c>
      <c r="AZ23" s="30">
        <f>'Argus Download'!AZ21</f>
        <v>30</v>
      </c>
      <c r="BA23" s="30">
        <f>'Argus Download'!BA21</f>
        <v>88</v>
      </c>
      <c r="BB23" s="30">
        <f>'Argus Download'!BB21</f>
        <v>91</v>
      </c>
      <c r="BC23" s="30">
        <f>'Argus Download'!BC21</f>
        <v>85</v>
      </c>
      <c r="BD23" s="30">
        <f>'Argus Download'!BD21</f>
        <v>0</v>
      </c>
      <c r="BE23" s="30">
        <f>'Argus Download'!BE21</f>
        <v>0</v>
      </c>
      <c r="BF23" s="30">
        <f>'Argus Download'!BF21</f>
        <v>0</v>
      </c>
      <c r="BG23" s="30">
        <f>'Argus Download'!BG21</f>
        <v>40</v>
      </c>
      <c r="BH23" s="30">
        <f>'Argus Download'!BH21</f>
        <v>42</v>
      </c>
      <c r="BI23" s="30">
        <f>'Argus Download'!BI21</f>
        <v>38</v>
      </c>
      <c r="BJ23" s="30">
        <f>'Argus Download'!BJ21</f>
        <v>29</v>
      </c>
      <c r="BK23" s="30">
        <f>'Argus Download'!BK21</f>
        <v>31</v>
      </c>
      <c r="BL23" s="30">
        <f>'Argus Download'!BL21</f>
        <v>27</v>
      </c>
      <c r="BM23" s="30">
        <f>'Argus Download'!BM21</f>
        <v>84.5</v>
      </c>
      <c r="BN23" s="30">
        <f>'Argus Download'!BN21</f>
        <v>89</v>
      </c>
      <c r="BO23" s="30">
        <f>'Argus Download'!BO21</f>
        <v>80</v>
      </c>
      <c r="BP23" s="42">
        <f>IF(IF((AF23+BG23)-(((AF23+BG23)/3)+(K23/3)+(('Argus Download'!BP21-15)/3)/3)&gt;5,(((AF23+BG23)/3)+(K23/3)+(('Argus Download'!BP21-15)/3)/3)-(((((AF23+BG23)/3)+(K23/3)+(('Argus Download'!BP21-15)/3)/3)-5)-(AF23+BG23))*0.66,(((AF23+BG23)/3)+(K23/3)+(('Argus Download'!BP21-15)/3)/3))&gt;190,190,IF((AF23+BG23)-(((AF23+BG23)/3)+(K23/3)+(('Argus Download'!BP21-15)/3)/3)&gt;5,(((AF23+BG23)/3)+(K23/3)+(('Argus Download'!BP21-15)/3)/3)-(((((AF23+BG23)/3)+(K23/3)+(('Argus Download'!BP21-15)/3)/3)-5)-(AF23+BG23))*0.66,(((AF23+BG23)/3)+(K23/3)+(('Argus Download'!BP21-15)/3)/3)))</f>
        <v>172.5</v>
      </c>
      <c r="BQ23" s="42">
        <f>IF(IF((AG23+BH23)-(((AG23+BH23)/3)+(L23/3)+(('Argus Download'!BQ21-15)/3)/3)&gt;5,(((AG23+BH23)/3)+(L23/3)+(('Argus Download'!BQ21-15)/3)/3)-(((((AG23+BH23)/3)+(L23/3)+(('Argus Download'!BQ21-15)/3)/3)-5)-(AG23+BH23))*0.66,(((AG23+BH23)/3)+(L23/3)+(('Argus Download'!BQ21-15)/3)/3))&gt;190,190,IF((AG23+BH23)-(((AG23+BH23)/3)+(L23/3)+(('Argus Download'!BQ21-15)/3)/3)&gt;5,(((AG23+BH23)/3)+(L23/3)+(('Argus Download'!BQ21-15)/3)/3)-(((((AG23+BH23)/3)+(L23/3)+(('Argus Download'!BQ21-15)/3)/3)-5)-(AG23+BH23))*0.66,(((AG23+BH23)/3)+(L23/3)+(('Argus Download'!BQ21-15)/3)/3)))</f>
        <v>174.44444444444443</v>
      </c>
      <c r="BR23" s="42">
        <f>IF(IF((AH23+BI23)-(((AH23+BI23)/3)+(M23/3)+(('Argus Download'!BR21-15)/3)/3)&gt;5,(((AH23+BI23)/3)+(M23/3)+(('Argus Download'!BR21-15)/3)/3)-(((((AH23+BI23)/3)+(M23/3)+(('Argus Download'!BR21-15)/3)/3)-5)-(AH23+BI23))*0.66,(((AH23+BI23)/3)+(M23/3)+(('Argus Download'!BR21-15)/3)/3))&gt;190,190,IF((AH23+BI23)-(((AH23+BI23)/3)+(M23/3)+(('Argus Download'!BR21-15)/3)/3)&gt;5,(((AH23+BI23)/3)+(M23/3)+(('Argus Download'!BR21-15)/3)/3)-(((((AH23+BI23)/3)+(M23/3)+(('Argus Download'!BR21-15)/3)/3)-5)-(AH23+BI23))*0.66,(((AH23+BI23)/3)+(M23/3)+(('Argus Download'!BR21-15)/3)/3)))</f>
        <v>170.55555555555554</v>
      </c>
      <c r="BS23" s="42">
        <f t="shared" si="3"/>
        <v>170.5</v>
      </c>
      <c r="BT23" s="42">
        <f t="shared" si="4"/>
        <v>175</v>
      </c>
      <c r="BU23" s="42">
        <f t="shared" si="5"/>
        <v>166</v>
      </c>
      <c r="BV23" s="46"/>
      <c r="BW23" s="20"/>
      <c r="BX23" s="20"/>
      <c r="BZ23" s="43">
        <f t="shared" si="0"/>
        <v>46066</v>
      </c>
      <c r="CA23" s="44">
        <v>122.5</v>
      </c>
      <c r="CB23" s="44">
        <v>73</v>
      </c>
      <c r="CD23" s="44"/>
    </row>
    <row r="24" spans="1:82" x14ac:dyDescent="0.25">
      <c r="A24" s="28">
        <f>'Argus Download'!A22</f>
        <v>46058</v>
      </c>
      <c r="B24" s="30">
        <f>'Argus Download'!B22</f>
        <v>173</v>
      </c>
      <c r="C24" s="30">
        <f>'Argus Download'!C22</f>
        <v>175</v>
      </c>
      <c r="D24" s="30">
        <f>'Argus Download'!D22</f>
        <v>171</v>
      </c>
      <c r="E24" s="30">
        <f>'Argus Download'!E22</f>
        <v>168.5</v>
      </c>
      <c r="F24" s="30">
        <f>'Argus Download'!F22</f>
        <v>175</v>
      </c>
      <c r="G24" s="30">
        <f>'Argus Download'!G22</f>
        <v>162</v>
      </c>
      <c r="H24" s="30">
        <f>'Argus Download'!H22</f>
        <v>187.5</v>
      </c>
      <c r="I24" s="30">
        <f>'Argus Download'!I22</f>
        <v>190</v>
      </c>
      <c r="J24" s="30">
        <f>'Argus Download'!J22</f>
        <v>185</v>
      </c>
      <c r="K24" s="30">
        <f>'Argus Download'!K22</f>
        <v>157.5</v>
      </c>
      <c r="L24" s="30">
        <f>'Argus Download'!L22</f>
        <v>160</v>
      </c>
      <c r="M24" s="30">
        <f>'Argus Download'!M22</f>
        <v>155</v>
      </c>
      <c r="N24" s="30">
        <f>'Argus Download'!N22</f>
        <v>180</v>
      </c>
      <c r="O24" s="30">
        <f>'Argus Download'!O22</f>
        <v>220</v>
      </c>
      <c r="P24" s="30">
        <f>'Argus Download'!P22</f>
        <v>140</v>
      </c>
      <c r="Q24" s="30">
        <f>'Argus Download'!Q22</f>
        <v>155</v>
      </c>
      <c r="R24" s="30">
        <f>'Argus Download'!R22</f>
        <v>160</v>
      </c>
      <c r="S24" s="30">
        <f>'Argus Download'!S22</f>
        <v>150</v>
      </c>
      <c r="T24" s="30">
        <f>'Argus Download'!T22</f>
        <v>157.5</v>
      </c>
      <c r="U24" s="30">
        <f>'Argus Download'!U22</f>
        <v>160</v>
      </c>
      <c r="V24" s="30">
        <f>'Argus Download'!V22</f>
        <v>155</v>
      </c>
      <c r="W24" s="30">
        <f>'Argus Download'!W22</f>
        <v>135</v>
      </c>
      <c r="X24" s="30">
        <f>'Argus Download'!X22</f>
        <v>140</v>
      </c>
      <c r="Y24" s="30">
        <f>'Argus Download'!Y22</f>
        <v>130</v>
      </c>
      <c r="Z24" s="30">
        <f>'Argus Download'!Z22</f>
        <v>122.5</v>
      </c>
      <c r="AA24" s="30">
        <f>'Argus Download'!AA22</f>
        <v>125</v>
      </c>
      <c r="AB24" s="30">
        <f>'Argus Download'!AB22</f>
        <v>120</v>
      </c>
      <c r="AC24" s="30">
        <f>'Argus Download'!AC22</f>
        <v>122.5</v>
      </c>
      <c r="AD24" s="30">
        <f>'Argus Download'!AD22</f>
        <v>125</v>
      </c>
      <c r="AE24" s="30">
        <f>'Argus Download'!AE22</f>
        <v>120</v>
      </c>
      <c r="AF24" s="30">
        <f>'Argus Download'!AF22</f>
        <v>132.5</v>
      </c>
      <c r="AG24" s="30">
        <f>'Argus Download'!AG22</f>
        <v>135</v>
      </c>
      <c r="AH24" s="30">
        <f>'Argus Download'!AH22</f>
        <v>130</v>
      </c>
      <c r="AI24" s="30">
        <f>'Argus Download'!AI22</f>
        <v>22</v>
      </c>
      <c r="AJ24" s="30">
        <f>'Argus Download'!AJ22</f>
        <v>23</v>
      </c>
      <c r="AK24" s="30">
        <f>'Argus Download'!AK22</f>
        <v>21</v>
      </c>
      <c r="AL24" s="30">
        <f>'Argus Download'!AL22</f>
        <v>34</v>
      </c>
      <c r="AM24" s="30">
        <f>'Argus Download'!AM22</f>
        <v>36</v>
      </c>
      <c r="AN24" s="30">
        <f>'Argus Download'!AN22</f>
        <v>32</v>
      </c>
      <c r="AO24" s="30">
        <f>'Argus Download'!AO22</f>
        <v>43</v>
      </c>
      <c r="AP24" s="30">
        <f>'Argus Download'!AP22</f>
        <v>44</v>
      </c>
      <c r="AQ24" s="30">
        <f>'Argus Download'!AQ22</f>
        <v>42</v>
      </c>
      <c r="AR24" s="30">
        <f>'Argus Download'!AR22</f>
        <v>77</v>
      </c>
      <c r="AS24" s="30">
        <f>'Argus Download'!AS22</f>
        <v>82</v>
      </c>
      <c r="AT24" s="30">
        <f>'Argus Download'!AT22</f>
        <v>72</v>
      </c>
      <c r="AU24" s="30">
        <f>'Argus Download'!AU22</f>
        <v>22</v>
      </c>
      <c r="AV24" s="30">
        <f>'Argus Download'!AV22</f>
        <v>23</v>
      </c>
      <c r="AW24" s="30">
        <f>'Argus Download'!AW22</f>
        <v>21</v>
      </c>
      <c r="AX24" s="30">
        <f>'Argus Download'!AX22</f>
        <v>31.5</v>
      </c>
      <c r="AY24" s="30">
        <f>'Argus Download'!AY22</f>
        <v>33</v>
      </c>
      <c r="AZ24" s="30">
        <f>'Argus Download'!AZ22</f>
        <v>30</v>
      </c>
      <c r="BA24" s="30">
        <f>'Argus Download'!BA22</f>
        <v>88</v>
      </c>
      <c r="BB24" s="30">
        <f>'Argus Download'!BB22</f>
        <v>91</v>
      </c>
      <c r="BC24" s="30">
        <f>'Argus Download'!BC22</f>
        <v>85</v>
      </c>
      <c r="BD24" s="30">
        <f>'Argus Download'!BD22</f>
        <v>0</v>
      </c>
      <c r="BE24" s="30">
        <f>'Argus Download'!BE22</f>
        <v>0</v>
      </c>
      <c r="BF24" s="30">
        <f>'Argus Download'!BF22</f>
        <v>0</v>
      </c>
      <c r="BG24" s="30">
        <f>'Argus Download'!BG22</f>
        <v>40</v>
      </c>
      <c r="BH24" s="30">
        <f>'Argus Download'!BH22</f>
        <v>42</v>
      </c>
      <c r="BI24" s="30">
        <f>'Argus Download'!BI22</f>
        <v>38</v>
      </c>
      <c r="BJ24" s="30">
        <f>'Argus Download'!BJ22</f>
        <v>29</v>
      </c>
      <c r="BK24" s="30">
        <f>'Argus Download'!BK22</f>
        <v>31</v>
      </c>
      <c r="BL24" s="30">
        <f>'Argus Download'!BL22</f>
        <v>27</v>
      </c>
      <c r="BM24" s="30">
        <f>'Argus Download'!BM22</f>
        <v>84.5</v>
      </c>
      <c r="BN24" s="30">
        <f>'Argus Download'!BN22</f>
        <v>89</v>
      </c>
      <c r="BO24" s="30">
        <f>'Argus Download'!BO22</f>
        <v>80</v>
      </c>
      <c r="BP24" s="42">
        <f>IF(IF((AF24+BG24)-(((AF24+BG24)/3)+(K24/3)+(('Argus Download'!BP22-15)/3)/3)&gt;5,(((AF24+BG24)/3)+(K24/3)+(('Argus Download'!BP22-15)/3)/3)-(((((AF24+BG24)/3)+(K24/3)+(('Argus Download'!BP22-15)/3)/3)-5)-(AF24+BG24))*0.66,(((AF24+BG24)/3)+(K24/3)+(('Argus Download'!BP22-15)/3)/3))&gt;190,190,IF((AF24+BG24)-(((AF24+BG24)/3)+(K24/3)+(('Argus Download'!BP22-15)/3)/3)&gt;5,(((AF24+BG24)/3)+(K24/3)+(('Argus Download'!BP22-15)/3)/3)-(((((AF24+BG24)/3)+(K24/3)+(('Argus Download'!BP22-15)/3)/3)-5)-(AF24+BG24))*0.66,(((AF24+BG24)/3)+(K24/3)+(('Argus Download'!BP22-15)/3)/3)))</f>
        <v>168.66666666666666</v>
      </c>
      <c r="BQ24" s="42">
        <f>IF(IF((AG24+BH24)-(((AG24+BH24)/3)+(L24/3)+(('Argus Download'!BQ22-15)/3)/3)&gt;5,(((AG24+BH24)/3)+(L24/3)+(('Argus Download'!BQ22-15)/3)/3)-(((((AG24+BH24)/3)+(L24/3)+(('Argus Download'!BQ22-15)/3)/3)-5)-(AG24+BH24))*0.66,(((AG24+BH24)/3)+(L24/3)+(('Argus Download'!BQ22-15)/3)/3))&gt;190,190,IF((AG24+BH24)-(((AG24+BH24)/3)+(L24/3)+(('Argus Download'!BQ22-15)/3)/3)&gt;5,(((AG24+BH24)/3)+(L24/3)+(('Argus Download'!BQ22-15)/3)/3)-(((((AG24+BH24)/3)+(L24/3)+(('Argus Download'!BQ22-15)/3)/3)-5)-(AG24+BH24))*0.66,(((AG24+BH24)/3)+(L24/3)+(('Argus Download'!BQ22-15)/3)/3)))</f>
        <v>178.29777777777778</v>
      </c>
      <c r="BR24" s="42">
        <f>IF(IF((AH24+BI24)-(((AH24+BI24)/3)+(M24/3)+(('Argus Download'!BR22-15)/3)/3)&gt;5,(((AH24+BI24)/3)+(M24/3)+(('Argus Download'!BR22-15)/3)/3)-(((((AH24+BI24)/3)+(M24/3)+(('Argus Download'!BR22-15)/3)/3)-5)-(AH24+BI24))*0.66,(((AH24+BI24)/3)+(M24/3)+(('Argus Download'!BR22-15)/3)/3))&gt;190,190,IF((AH24+BI24)-(((AH24+BI24)/3)+(M24/3)+(('Argus Download'!BR22-15)/3)/3)&gt;5,(((AH24+BI24)/3)+(M24/3)+(('Argus Download'!BR22-15)/3)/3)-(((((AH24+BI24)/3)+(M24/3)+(('Argus Download'!BR22-15)/3)/3)-5)-(AH24+BI24))*0.66,(((AH24+BI24)/3)+(M24/3)+(('Argus Download'!BR22-15)/3)/3)))</f>
        <v>166.2222222222222</v>
      </c>
      <c r="BS24" s="42">
        <f t="shared" si="3"/>
        <v>170.5</v>
      </c>
      <c r="BT24" s="42">
        <f t="shared" si="4"/>
        <v>175</v>
      </c>
      <c r="BU24" s="42">
        <f t="shared" si="5"/>
        <v>166</v>
      </c>
      <c r="BV24" s="46"/>
      <c r="BW24" s="20"/>
      <c r="BX24" s="20"/>
      <c r="BZ24" s="43">
        <f t="shared" si="0"/>
        <v>46059</v>
      </c>
      <c r="CA24" s="44">
        <v>125</v>
      </c>
      <c r="CB24" s="44">
        <v>73</v>
      </c>
      <c r="CD24" s="44"/>
    </row>
    <row r="25" spans="1:82" x14ac:dyDescent="0.25">
      <c r="A25" s="28">
        <f>'Argus Download'!A23</f>
        <v>46051</v>
      </c>
      <c r="B25" s="30">
        <f>'Argus Download'!B23</f>
        <v>173</v>
      </c>
      <c r="C25" s="30">
        <f>'Argus Download'!C23</f>
        <v>175</v>
      </c>
      <c r="D25" s="30">
        <f>'Argus Download'!D23</f>
        <v>171</v>
      </c>
      <c r="E25" s="30">
        <f>'Argus Download'!E23</f>
        <v>168.5</v>
      </c>
      <c r="F25" s="30">
        <f>'Argus Download'!F23</f>
        <v>175</v>
      </c>
      <c r="G25" s="30">
        <f>'Argus Download'!G23</f>
        <v>162</v>
      </c>
      <c r="H25" s="30">
        <f>'Argus Download'!H23</f>
        <v>187.5</v>
      </c>
      <c r="I25" s="30">
        <f>'Argus Download'!I23</f>
        <v>190</v>
      </c>
      <c r="J25" s="30">
        <f>'Argus Download'!J23</f>
        <v>185</v>
      </c>
      <c r="K25" s="30">
        <f>'Argus Download'!K23</f>
        <v>155</v>
      </c>
      <c r="L25" s="30">
        <f>'Argus Download'!L23</f>
        <v>160</v>
      </c>
      <c r="M25" s="30">
        <f>'Argus Download'!M23</f>
        <v>150</v>
      </c>
      <c r="N25" s="30">
        <f>'Argus Download'!N23</f>
        <v>180</v>
      </c>
      <c r="O25" s="30">
        <f>'Argus Download'!O23</f>
        <v>220</v>
      </c>
      <c r="P25" s="30">
        <f>'Argus Download'!P23</f>
        <v>140</v>
      </c>
      <c r="Q25" s="30">
        <f>'Argus Download'!Q23</f>
        <v>155</v>
      </c>
      <c r="R25" s="30">
        <f>'Argus Download'!R23</f>
        <v>160</v>
      </c>
      <c r="S25" s="30">
        <f>'Argus Download'!S23</f>
        <v>150</v>
      </c>
      <c r="T25" s="30">
        <f>'Argus Download'!T23</f>
        <v>155</v>
      </c>
      <c r="U25" s="30">
        <f>'Argus Download'!U23</f>
        <v>160</v>
      </c>
      <c r="V25" s="30">
        <f>'Argus Download'!V23</f>
        <v>150</v>
      </c>
      <c r="W25" s="30">
        <f>'Argus Download'!W23</f>
        <v>135</v>
      </c>
      <c r="X25" s="30">
        <f>'Argus Download'!X23</f>
        <v>140</v>
      </c>
      <c r="Y25" s="30">
        <f>'Argus Download'!Y23</f>
        <v>130</v>
      </c>
      <c r="Z25" s="30">
        <f>'Argus Download'!Z23</f>
        <v>122.5</v>
      </c>
      <c r="AA25" s="30">
        <f>'Argus Download'!AA23</f>
        <v>125</v>
      </c>
      <c r="AB25" s="30">
        <f>'Argus Download'!AB23</f>
        <v>120</v>
      </c>
      <c r="AC25" s="30">
        <f>'Argus Download'!AC23</f>
        <v>122.5</v>
      </c>
      <c r="AD25" s="30">
        <f>'Argus Download'!AD23</f>
        <v>125</v>
      </c>
      <c r="AE25" s="30">
        <f>'Argus Download'!AE23</f>
        <v>120</v>
      </c>
      <c r="AF25" s="30">
        <f>'Argus Download'!AF23</f>
        <v>127.5</v>
      </c>
      <c r="AG25" s="30">
        <f>'Argus Download'!AG23</f>
        <v>130</v>
      </c>
      <c r="AH25" s="30">
        <f>'Argus Download'!AH23</f>
        <v>125</v>
      </c>
      <c r="AI25" s="30">
        <f>'Argus Download'!AI23</f>
        <v>22</v>
      </c>
      <c r="AJ25" s="30">
        <f>'Argus Download'!AJ23</f>
        <v>23</v>
      </c>
      <c r="AK25" s="30">
        <f>'Argus Download'!AK23</f>
        <v>21</v>
      </c>
      <c r="AL25" s="30">
        <f>'Argus Download'!AL23</f>
        <v>35.5</v>
      </c>
      <c r="AM25" s="30">
        <f>'Argus Download'!AM23</f>
        <v>37</v>
      </c>
      <c r="AN25" s="30">
        <f>'Argus Download'!AN23</f>
        <v>34</v>
      </c>
      <c r="AO25" s="30">
        <f>'Argus Download'!AO23</f>
        <v>43</v>
      </c>
      <c r="AP25" s="30">
        <f>'Argus Download'!AP23</f>
        <v>44</v>
      </c>
      <c r="AQ25" s="30">
        <f>'Argus Download'!AQ23</f>
        <v>42</v>
      </c>
      <c r="AR25" s="30">
        <f>'Argus Download'!AR23</f>
        <v>76</v>
      </c>
      <c r="AS25" s="30">
        <f>'Argus Download'!AS23</f>
        <v>80</v>
      </c>
      <c r="AT25" s="30">
        <f>'Argus Download'!AT23</f>
        <v>72</v>
      </c>
      <c r="AU25" s="30">
        <f>'Argus Download'!AU23</f>
        <v>22</v>
      </c>
      <c r="AV25" s="30">
        <f>'Argus Download'!AV23</f>
        <v>23</v>
      </c>
      <c r="AW25" s="30">
        <f>'Argus Download'!AW23</f>
        <v>21</v>
      </c>
      <c r="AX25" s="30">
        <f>'Argus Download'!AX23</f>
        <v>31.5</v>
      </c>
      <c r="AY25" s="30">
        <f>'Argus Download'!AY23</f>
        <v>33</v>
      </c>
      <c r="AZ25" s="30">
        <f>'Argus Download'!AZ23</f>
        <v>30</v>
      </c>
      <c r="BA25" s="30">
        <f>'Argus Download'!BA23</f>
        <v>91</v>
      </c>
      <c r="BB25" s="30">
        <f>'Argus Download'!BB23</f>
        <v>93</v>
      </c>
      <c r="BC25" s="30">
        <f>'Argus Download'!BC23</f>
        <v>89</v>
      </c>
      <c r="BD25" s="30">
        <f>'Argus Download'!BD23</f>
        <v>0</v>
      </c>
      <c r="BE25" s="30">
        <f>'Argus Download'!BE23</f>
        <v>0</v>
      </c>
      <c r="BF25" s="30">
        <f>'Argus Download'!BF23</f>
        <v>0</v>
      </c>
      <c r="BG25" s="30">
        <f>'Argus Download'!BG23</f>
        <v>40</v>
      </c>
      <c r="BH25" s="30">
        <f>'Argus Download'!BH23</f>
        <v>42</v>
      </c>
      <c r="BI25" s="30">
        <f>'Argus Download'!BI23</f>
        <v>38</v>
      </c>
      <c r="BJ25" s="30">
        <f>'Argus Download'!BJ23</f>
        <v>28.5</v>
      </c>
      <c r="BK25" s="30">
        <f>'Argus Download'!BK23</f>
        <v>30</v>
      </c>
      <c r="BL25" s="30">
        <f>'Argus Download'!BL23</f>
        <v>27</v>
      </c>
      <c r="BM25" s="30">
        <f>'Argus Download'!BM23</f>
        <v>84.5</v>
      </c>
      <c r="BN25" s="30">
        <f>'Argus Download'!BN23</f>
        <v>89</v>
      </c>
      <c r="BO25" s="30">
        <f>'Argus Download'!BO23</f>
        <v>80</v>
      </c>
      <c r="BP25" s="42">
        <f>IF(IF((AF25+BG25)-(((AF25+BG25)/3)+(K25/3)+(('Argus Download'!BP23-15)/3)/3)&gt;5,(((AF25+BG25)/3)+(K25/3)+(('Argus Download'!BP23-15)/3)/3)-(((((AF25+BG25)/3)+(K25/3)+(('Argus Download'!BP23-15)/3)/3)-5)-(AF25+BG25))*0.66,(((AF25+BG25)/3)+(K25/3)+(('Argus Download'!BP23-15)/3)/3))&gt;190,190,IF((AF25+BG25)-(((AF25+BG25)/3)+(K25/3)+(('Argus Download'!BP23-15)/3)/3)&gt;5,(((AF25+BG25)/3)+(K25/3)+(('Argus Download'!BP23-15)/3)/3)-(((((AF25+BG25)/3)+(K25/3)+(('Argus Download'!BP23-15)/3)/3)-5)-(AF25+BG25))*0.66,(((AF25+BG25)/3)+(K25/3)+(('Argus Download'!BP23-15)/3)/3)))</f>
        <v>166.16666666666666</v>
      </c>
      <c r="BQ25" s="42">
        <f>IF(IF((AG25+BH25)-(((AG25+BH25)/3)+(L25/3)+(('Argus Download'!BQ23-15)/3)/3)&gt;5,(((AG25+BH25)/3)+(L25/3)+(('Argus Download'!BQ23-15)/3)/3)-(((((AG25+BH25)/3)+(L25/3)+(('Argus Download'!BQ23-15)/3)/3)-5)-(AG25+BH25))*0.66,(((AG25+BH25)/3)+(L25/3)+(('Argus Download'!BQ23-15)/3)/3))&gt;190,190,IF((AG25+BH25)-(((AG25+BH25)/3)+(L25/3)+(('Argus Download'!BQ23-15)/3)/3)&gt;5,(((AG25+BH25)/3)+(L25/3)+(('Argus Download'!BQ23-15)/3)/3)-(((((AG25+BH25)/3)+(L25/3)+(('Argus Download'!BQ23-15)/3)/3)-5)-(AG25+BH25))*0.66,(((AG25+BH25)/3)+(L25/3)+(('Argus Download'!BQ23-15)/3)/3)))</f>
        <v>169.44444444444446</v>
      </c>
      <c r="BR25" s="42">
        <f>IF(IF((AH25+BI25)-(((AH25+BI25)/3)+(M25/3)+(('Argus Download'!BR23-15)/3)/3)&gt;5,(((AH25+BI25)/3)+(M25/3)+(('Argus Download'!BR23-15)/3)/3)-(((((AH25+BI25)/3)+(M25/3)+(('Argus Download'!BR23-15)/3)/3)-5)-(AH25+BI25))*0.66,(((AH25+BI25)/3)+(M25/3)+(('Argus Download'!BR23-15)/3)/3))&gt;190,190,IF((AH25+BI25)-(((AH25+BI25)/3)+(M25/3)+(('Argus Download'!BR23-15)/3)/3)&gt;5,(((AH25+BI25)/3)+(M25/3)+(('Argus Download'!BR23-15)/3)/3)-(((((AH25+BI25)/3)+(M25/3)+(('Argus Download'!BR23-15)/3)/3)-5)-(AH25+BI25))*0.66,(((AH25+BI25)/3)+(M25/3)+(('Argus Download'!BR23-15)/3)/3)))</f>
        <v>162.88888888888889</v>
      </c>
      <c r="BS25" s="42">
        <f t="shared" si="3"/>
        <v>165.5</v>
      </c>
      <c r="BT25" s="42">
        <f t="shared" si="4"/>
        <v>170</v>
      </c>
      <c r="BU25" s="42">
        <f t="shared" si="5"/>
        <v>161</v>
      </c>
      <c r="BV25" s="46"/>
      <c r="BW25" s="20"/>
      <c r="BX25" s="20"/>
      <c r="BZ25" s="43">
        <f t="shared" si="0"/>
        <v>46052</v>
      </c>
      <c r="CA25" s="44">
        <v>125</v>
      </c>
      <c r="CB25" s="44">
        <v>73</v>
      </c>
      <c r="CD25" s="44"/>
    </row>
    <row r="26" spans="1:82" x14ac:dyDescent="0.25">
      <c r="A26" s="28">
        <f>'Argus Download'!A24</f>
        <v>46044</v>
      </c>
      <c r="B26" s="30">
        <f>'Argus Download'!B24</f>
        <v>173</v>
      </c>
      <c r="C26" s="30">
        <f>'Argus Download'!C24</f>
        <v>175</v>
      </c>
      <c r="D26" s="30">
        <f>'Argus Download'!D24</f>
        <v>171</v>
      </c>
      <c r="E26" s="30">
        <f>'Argus Download'!E24</f>
        <v>168.5</v>
      </c>
      <c r="F26" s="30">
        <f>'Argus Download'!F24</f>
        <v>175</v>
      </c>
      <c r="G26" s="30">
        <f>'Argus Download'!G24</f>
        <v>162</v>
      </c>
      <c r="H26" s="30">
        <f>'Argus Download'!H24</f>
        <v>182.5</v>
      </c>
      <c r="I26" s="30">
        <f>'Argus Download'!I24</f>
        <v>185</v>
      </c>
      <c r="J26" s="30">
        <f>'Argus Download'!J24</f>
        <v>180</v>
      </c>
      <c r="K26" s="30">
        <f>'Argus Download'!K24</f>
        <v>149</v>
      </c>
      <c r="L26" s="30">
        <f>'Argus Download'!L24</f>
        <v>150</v>
      </c>
      <c r="M26" s="30">
        <f>'Argus Download'!M24</f>
        <v>148</v>
      </c>
      <c r="N26" s="30">
        <f>'Argus Download'!N24</f>
        <v>170</v>
      </c>
      <c r="O26" s="30">
        <f>'Argus Download'!O24</f>
        <v>205</v>
      </c>
      <c r="P26" s="30">
        <f>'Argus Download'!P24</f>
        <v>135</v>
      </c>
      <c r="Q26" s="30">
        <f>'Argus Download'!Q24</f>
        <v>153</v>
      </c>
      <c r="R26" s="30">
        <f>'Argus Download'!R24</f>
        <v>156</v>
      </c>
      <c r="S26" s="30">
        <f>'Argus Download'!S24</f>
        <v>150</v>
      </c>
      <c r="T26" s="30">
        <f>'Argus Download'!T24</f>
        <v>151.5</v>
      </c>
      <c r="U26" s="30">
        <f>'Argus Download'!U24</f>
        <v>155</v>
      </c>
      <c r="V26" s="30">
        <f>'Argus Download'!V24</f>
        <v>148</v>
      </c>
      <c r="W26" s="30">
        <f>'Argus Download'!W24</f>
        <v>125</v>
      </c>
      <c r="X26" s="30">
        <f>'Argus Download'!X24</f>
        <v>130</v>
      </c>
      <c r="Y26" s="30">
        <f>'Argus Download'!Y24</f>
        <v>120</v>
      </c>
      <c r="Z26" s="30">
        <f>'Argus Download'!Z24</f>
        <v>120</v>
      </c>
      <c r="AA26" s="30">
        <f>'Argus Download'!AA24</f>
        <v>125</v>
      </c>
      <c r="AB26" s="30">
        <f>'Argus Download'!AB24</f>
        <v>115</v>
      </c>
      <c r="AC26" s="30">
        <f>'Argus Download'!AC24</f>
        <v>120</v>
      </c>
      <c r="AD26" s="30">
        <f>'Argus Download'!AD24</f>
        <v>125</v>
      </c>
      <c r="AE26" s="30">
        <f>'Argus Download'!AE24</f>
        <v>115</v>
      </c>
      <c r="AF26" s="30">
        <f>'Argus Download'!AF24</f>
        <v>117.5</v>
      </c>
      <c r="AG26" s="30">
        <f>'Argus Download'!AG24</f>
        <v>120</v>
      </c>
      <c r="AH26" s="30">
        <f>'Argus Download'!AH24</f>
        <v>115</v>
      </c>
      <c r="AI26" s="30">
        <f>'Argus Download'!AI24</f>
        <v>22</v>
      </c>
      <c r="AJ26" s="30">
        <f>'Argus Download'!AJ24</f>
        <v>23</v>
      </c>
      <c r="AK26" s="30">
        <f>'Argus Download'!AK24</f>
        <v>21</v>
      </c>
      <c r="AL26" s="30">
        <f>'Argus Download'!AL24</f>
        <v>35.5</v>
      </c>
      <c r="AM26" s="30">
        <f>'Argus Download'!AM24</f>
        <v>37</v>
      </c>
      <c r="AN26" s="30">
        <f>'Argus Download'!AN24</f>
        <v>34</v>
      </c>
      <c r="AO26" s="30">
        <f>'Argus Download'!AO24</f>
        <v>42</v>
      </c>
      <c r="AP26" s="30">
        <f>'Argus Download'!AP24</f>
        <v>44</v>
      </c>
      <c r="AQ26" s="30">
        <f>'Argus Download'!AQ24</f>
        <v>40</v>
      </c>
      <c r="AR26" s="30">
        <f>'Argus Download'!AR24</f>
        <v>76</v>
      </c>
      <c r="AS26" s="30">
        <f>'Argus Download'!AS24</f>
        <v>80</v>
      </c>
      <c r="AT26" s="30">
        <f>'Argus Download'!AT24</f>
        <v>72</v>
      </c>
      <c r="AU26" s="30">
        <f>'Argus Download'!AU24</f>
        <v>22</v>
      </c>
      <c r="AV26" s="30">
        <f>'Argus Download'!AV24</f>
        <v>23</v>
      </c>
      <c r="AW26" s="30">
        <f>'Argus Download'!AW24</f>
        <v>21</v>
      </c>
      <c r="AX26" s="30">
        <f>'Argus Download'!AX24</f>
        <v>31.5</v>
      </c>
      <c r="AY26" s="30">
        <f>'Argus Download'!AY24</f>
        <v>33</v>
      </c>
      <c r="AZ26" s="30">
        <f>'Argus Download'!AZ24</f>
        <v>30</v>
      </c>
      <c r="BA26" s="30">
        <f>'Argus Download'!BA24</f>
        <v>91</v>
      </c>
      <c r="BB26" s="30">
        <f>'Argus Download'!BB24</f>
        <v>93</v>
      </c>
      <c r="BC26" s="30">
        <f>'Argus Download'!BC24</f>
        <v>89</v>
      </c>
      <c r="BD26" s="30">
        <f>'Argus Download'!BD24</f>
        <v>0</v>
      </c>
      <c r="BE26" s="30">
        <f>'Argus Download'!BE24</f>
        <v>0</v>
      </c>
      <c r="BF26" s="30">
        <f>'Argus Download'!BF24</f>
        <v>0</v>
      </c>
      <c r="BG26" s="30">
        <f>'Argus Download'!BG24</f>
        <v>40</v>
      </c>
      <c r="BH26" s="30">
        <f>'Argus Download'!BH24</f>
        <v>42</v>
      </c>
      <c r="BI26" s="30">
        <f>'Argus Download'!BI24</f>
        <v>38</v>
      </c>
      <c r="BJ26" s="30">
        <f>'Argus Download'!BJ24</f>
        <v>28.5</v>
      </c>
      <c r="BK26" s="30">
        <f>'Argus Download'!BK24</f>
        <v>30</v>
      </c>
      <c r="BL26" s="30">
        <f>'Argus Download'!BL24</f>
        <v>27</v>
      </c>
      <c r="BM26" s="30">
        <f>'Argus Download'!BM24</f>
        <v>84.5</v>
      </c>
      <c r="BN26" s="30">
        <f>'Argus Download'!BN24</f>
        <v>89</v>
      </c>
      <c r="BO26" s="30">
        <f>'Argus Download'!BO24</f>
        <v>80</v>
      </c>
      <c r="BP26" s="42">
        <f>IF(IF((AF26+BG26)-(((AF26+BG26)/3)+(K26/3)+(('Argus Download'!BP24-15)/3)/3)&gt;5,(((AF26+BG26)/3)+(K26/3)+(('Argus Download'!BP24-15)/3)/3)-(((((AF26+BG26)/3)+(K26/3)+(('Argus Download'!BP24-15)/3)/3)-5)-(AF26+BG26))*0.66,(((AF26+BG26)/3)+(K26/3)+(('Argus Download'!BP24-15)/3)/3))&gt;190,190,IF((AF26+BG26)-(((AF26+BG26)/3)+(K26/3)+(('Argus Download'!BP24-15)/3)/3)&gt;5,(((AF26+BG26)/3)+(K26/3)+(('Argus Download'!BP24-15)/3)/3)-(((((AF26+BG26)/3)+(K26/3)+(('Argus Download'!BP24-15)/3)/3)-5)-(AF26+BG26))*0.66,(((AF26+BG26)/3)+(K26/3)+(('Argus Download'!BP24-15)/3)/3)))</f>
        <v>160.83333333333331</v>
      </c>
      <c r="BQ26" s="42">
        <f>IF(IF((AG26+BH26)-(((AG26+BH26)/3)+(L26/3)+(('Argus Download'!BQ24-15)/3)/3)&gt;5,(((AG26+BH26)/3)+(L26/3)+(('Argus Download'!BQ24-15)/3)/3)-(((((AG26+BH26)/3)+(L26/3)+(('Argus Download'!BQ24-15)/3)/3)-5)-(AG26+BH26))*0.66,(((AG26+BH26)/3)+(L26/3)+(('Argus Download'!BQ24-15)/3)/3))&gt;190,190,IF((AG26+BH26)-(((AG26+BH26)/3)+(L26/3)+(('Argus Download'!BQ24-15)/3)/3)&gt;5,(((AG26+BH26)/3)+(L26/3)+(('Argus Download'!BQ24-15)/3)/3)-(((((AG26+BH26)/3)+(L26/3)+(('Argus Download'!BQ24-15)/3)/3)-5)-(AG26+BH26))*0.66,(((AG26+BH26)/3)+(L26/3)+(('Argus Download'!BQ24-15)/3)/3)))</f>
        <v>162.77777777777777</v>
      </c>
      <c r="BR26" s="42">
        <f>IF(IF((AH26+BI26)-(((AH26+BI26)/3)+(M26/3)+(('Argus Download'!BR24-15)/3)/3)&gt;5,(((AH26+BI26)/3)+(M26/3)+(('Argus Download'!BR24-15)/3)/3)-(((((AH26+BI26)/3)+(M26/3)+(('Argus Download'!BR24-15)/3)/3)-5)-(AH26+BI26))*0.66,(((AH26+BI26)/3)+(M26/3)+(('Argus Download'!BR24-15)/3)/3))&gt;190,190,IF((AH26+BI26)-(((AH26+BI26)/3)+(M26/3)+(('Argus Download'!BR24-15)/3)/3)&gt;5,(((AH26+BI26)/3)+(M26/3)+(('Argus Download'!BR24-15)/3)/3)-(((((AH26+BI26)/3)+(M26/3)+(('Argus Download'!BR24-15)/3)/3)-5)-(AH26+BI26))*0.66,(((AH26+BI26)/3)+(M26/3)+(('Argus Download'!BR24-15)/3)/3)))</f>
        <v>158.88888888888889</v>
      </c>
      <c r="BS26" s="42">
        <f t="shared" si="3"/>
        <v>155.5</v>
      </c>
      <c r="BT26" s="42">
        <f t="shared" si="4"/>
        <v>160</v>
      </c>
      <c r="BU26" s="42">
        <f t="shared" si="5"/>
        <v>151</v>
      </c>
      <c r="BV26" s="46"/>
      <c r="BW26" s="20"/>
      <c r="BX26" s="20"/>
      <c r="BZ26" s="43">
        <f t="shared" si="0"/>
        <v>46045</v>
      </c>
      <c r="CA26" s="44">
        <v>130</v>
      </c>
      <c r="CB26" s="44">
        <v>73</v>
      </c>
      <c r="CD26" s="44"/>
    </row>
    <row r="27" spans="1:82" x14ac:dyDescent="0.25">
      <c r="A27" s="28">
        <f>'Argus Download'!A25</f>
        <v>46037</v>
      </c>
      <c r="B27" s="30">
        <f>'Argus Download'!B25</f>
        <v>160</v>
      </c>
      <c r="C27" s="30">
        <f>'Argus Download'!C25</f>
        <v>162</v>
      </c>
      <c r="D27" s="30">
        <f>'Argus Download'!D25</f>
        <v>158</v>
      </c>
      <c r="E27" s="30">
        <f>'Argus Download'!E25</f>
        <v>168.5</v>
      </c>
      <c r="F27" s="30">
        <f>'Argus Download'!F25</f>
        <v>175</v>
      </c>
      <c r="G27" s="30">
        <f>'Argus Download'!G25</f>
        <v>162</v>
      </c>
      <c r="H27" s="30">
        <f>'Argus Download'!H25</f>
        <v>182.5</v>
      </c>
      <c r="I27" s="30">
        <f>'Argus Download'!I25</f>
        <v>185</v>
      </c>
      <c r="J27" s="30">
        <f>'Argus Download'!J25</f>
        <v>180</v>
      </c>
      <c r="K27" s="30">
        <f>'Argus Download'!K25</f>
        <v>149</v>
      </c>
      <c r="L27" s="30">
        <f>'Argus Download'!L25</f>
        <v>150</v>
      </c>
      <c r="M27" s="30">
        <f>'Argus Download'!M25</f>
        <v>148</v>
      </c>
      <c r="N27" s="30">
        <f>'Argus Download'!N25</f>
        <v>167.5</v>
      </c>
      <c r="O27" s="30">
        <f>'Argus Download'!O25</f>
        <v>205</v>
      </c>
      <c r="P27" s="30">
        <f>'Argus Download'!P25</f>
        <v>130</v>
      </c>
      <c r="Q27" s="30">
        <f>'Argus Download'!Q25</f>
        <v>151.5</v>
      </c>
      <c r="R27" s="30">
        <f>'Argus Download'!R25</f>
        <v>155</v>
      </c>
      <c r="S27" s="30">
        <f>'Argus Download'!S25</f>
        <v>148</v>
      </c>
      <c r="T27" s="30">
        <f>'Argus Download'!T25</f>
        <v>151.5</v>
      </c>
      <c r="U27" s="30">
        <f>'Argus Download'!U25</f>
        <v>155</v>
      </c>
      <c r="V27" s="30">
        <f>'Argus Download'!V25</f>
        <v>148</v>
      </c>
      <c r="W27" s="30">
        <f>'Argus Download'!W25</f>
        <v>120.5</v>
      </c>
      <c r="X27" s="30">
        <f>'Argus Download'!X25</f>
        <v>126</v>
      </c>
      <c r="Y27" s="30">
        <f>'Argus Download'!Y25</f>
        <v>115</v>
      </c>
      <c r="Z27" s="30">
        <f>'Argus Download'!Z25</f>
        <v>117</v>
      </c>
      <c r="AA27" s="30">
        <f>'Argus Download'!AA25</f>
        <v>122</v>
      </c>
      <c r="AB27" s="30">
        <f>'Argus Download'!AB25</f>
        <v>112</v>
      </c>
      <c r="AC27" s="30">
        <f>'Argus Download'!AC25</f>
        <v>117</v>
      </c>
      <c r="AD27" s="30">
        <f>'Argus Download'!AD25</f>
        <v>122</v>
      </c>
      <c r="AE27" s="30">
        <f>'Argus Download'!AE25</f>
        <v>112</v>
      </c>
      <c r="AF27" s="30">
        <f>'Argus Download'!AF25</f>
        <v>113</v>
      </c>
      <c r="AG27" s="30">
        <f>'Argus Download'!AG25</f>
        <v>118</v>
      </c>
      <c r="AH27" s="30">
        <f>'Argus Download'!AH25</f>
        <v>108</v>
      </c>
      <c r="AI27" s="30">
        <f>'Argus Download'!AI25</f>
        <v>22</v>
      </c>
      <c r="AJ27" s="30">
        <f>'Argus Download'!AJ25</f>
        <v>23</v>
      </c>
      <c r="AK27" s="30">
        <f>'Argus Download'!AK25</f>
        <v>21</v>
      </c>
      <c r="AL27" s="30">
        <f>'Argus Download'!AL25</f>
        <v>34</v>
      </c>
      <c r="AM27" s="30">
        <f>'Argus Download'!AM25</f>
        <v>36</v>
      </c>
      <c r="AN27" s="30">
        <f>'Argus Download'!AN25</f>
        <v>32</v>
      </c>
      <c r="AO27" s="30">
        <f>'Argus Download'!AO25</f>
        <v>42</v>
      </c>
      <c r="AP27" s="30">
        <f>'Argus Download'!AP25</f>
        <v>44</v>
      </c>
      <c r="AQ27" s="30">
        <f>'Argus Download'!AQ25</f>
        <v>40</v>
      </c>
      <c r="AR27" s="30">
        <f>'Argus Download'!AR25</f>
        <v>76</v>
      </c>
      <c r="AS27" s="30">
        <f>'Argus Download'!AS25</f>
        <v>80</v>
      </c>
      <c r="AT27" s="30">
        <f>'Argus Download'!AT25</f>
        <v>72</v>
      </c>
      <c r="AU27" s="30">
        <f>'Argus Download'!AU25</f>
        <v>22</v>
      </c>
      <c r="AV27" s="30">
        <f>'Argus Download'!AV25</f>
        <v>23</v>
      </c>
      <c r="AW27" s="30">
        <f>'Argus Download'!AW25</f>
        <v>21</v>
      </c>
      <c r="AX27" s="30">
        <f>'Argus Download'!AX25</f>
        <v>31.5</v>
      </c>
      <c r="AY27" s="30">
        <f>'Argus Download'!AY25</f>
        <v>33</v>
      </c>
      <c r="AZ27" s="30">
        <f>'Argus Download'!AZ25</f>
        <v>30</v>
      </c>
      <c r="BA27" s="30">
        <f>'Argus Download'!BA25</f>
        <v>92.5</v>
      </c>
      <c r="BB27" s="30">
        <f>'Argus Download'!BB25</f>
        <v>95</v>
      </c>
      <c r="BC27" s="30">
        <f>'Argus Download'!BC25</f>
        <v>90</v>
      </c>
      <c r="BD27" s="30">
        <f>'Argus Download'!BD25</f>
        <v>0</v>
      </c>
      <c r="BE27" s="30">
        <f>'Argus Download'!BE25</f>
        <v>0</v>
      </c>
      <c r="BF27" s="30">
        <f>'Argus Download'!BF25</f>
        <v>0</v>
      </c>
      <c r="BG27" s="30">
        <f>'Argus Download'!BG25</f>
        <v>42</v>
      </c>
      <c r="BH27" s="30">
        <f>'Argus Download'!BH25</f>
        <v>44</v>
      </c>
      <c r="BI27" s="30">
        <f>'Argus Download'!BI25</f>
        <v>40</v>
      </c>
      <c r="BJ27" s="30">
        <f>'Argus Download'!BJ25</f>
        <v>28.5</v>
      </c>
      <c r="BK27" s="30">
        <f>'Argus Download'!BK25</f>
        <v>30</v>
      </c>
      <c r="BL27" s="30">
        <f>'Argus Download'!BL25</f>
        <v>27</v>
      </c>
      <c r="BM27" s="30">
        <f>'Argus Download'!BM25</f>
        <v>84.5</v>
      </c>
      <c r="BN27" s="30">
        <f>'Argus Download'!BN25</f>
        <v>89</v>
      </c>
      <c r="BO27" s="30">
        <f>'Argus Download'!BO25</f>
        <v>80</v>
      </c>
      <c r="BP27" s="42">
        <f>IF(IF((AF27+BG27)-(((AF27+BG27)/3)+(K27/3)+(('Argus Download'!BP25-15)/3)/3)&gt;5,(((AF27+BG27)/3)+(K27/3)+(('Argus Download'!BP25-15)/3)/3)-(((((AF27+BG27)/3)+(K27/3)+(('Argus Download'!BP25-15)/3)/3)-5)-(AF27+BG27))*0.66,(((AF27+BG27)/3)+(K27/3)+(('Argus Download'!BP25-15)/3)/3))&gt;190,190,IF((AF27+BG27)-(((AF27+BG27)/3)+(K27/3)+(('Argus Download'!BP25-15)/3)/3)&gt;5,(((AF27+BG27)/3)+(K27/3)+(('Argus Download'!BP25-15)/3)/3)-(((((AF27+BG27)/3)+(K27/3)+(('Argus Download'!BP25-15)/3)/3)-5)-(AF27+BG27))*0.66,(((AF27+BG27)/3)+(K27/3)+(('Argus Download'!BP25-15)/3)/3)))</f>
        <v>160</v>
      </c>
      <c r="BQ27" s="42">
        <f>IF(IF((AG27+BH27)-(((AG27+BH27)/3)+(L27/3)+(('Argus Download'!BQ25-15)/3)/3)&gt;5,(((AG27+BH27)/3)+(L27/3)+(('Argus Download'!BQ25-15)/3)/3)-(((((AG27+BH27)/3)+(L27/3)+(('Argus Download'!BQ25-15)/3)/3)-5)-(AG27+BH27))*0.66,(((AG27+BH27)/3)+(L27/3)+(('Argus Download'!BQ25-15)/3)/3))&gt;190,190,IF((AG27+BH27)-(((AG27+BH27)/3)+(L27/3)+(('Argus Download'!BQ25-15)/3)/3)&gt;5,(((AG27+BH27)/3)+(L27/3)+(('Argus Download'!BQ25-15)/3)/3)-(((((AG27+BH27)/3)+(L27/3)+(('Argus Download'!BQ25-15)/3)/3)-5)-(AG27+BH27))*0.66,(((AG27+BH27)/3)+(L27/3)+(('Argus Download'!BQ25-15)/3)/3)))</f>
        <v>162.77777777777777</v>
      </c>
      <c r="BR27" s="42">
        <f>IF(IF((AH27+BI27)-(((AH27+BI27)/3)+(M27/3)+(('Argus Download'!BR25-15)/3)/3)&gt;5,(((AH27+BI27)/3)+(M27/3)+(('Argus Download'!BR25-15)/3)/3)-(((((AH27+BI27)/3)+(M27/3)+(('Argus Download'!BR25-15)/3)/3)-5)-(AH27+BI27))*0.66,(((AH27+BI27)/3)+(M27/3)+(('Argus Download'!BR25-15)/3)/3))&gt;190,190,IF((AH27+BI27)-(((AH27+BI27)/3)+(M27/3)+(('Argus Download'!BR25-15)/3)/3)&gt;5,(((AH27+BI27)/3)+(M27/3)+(('Argus Download'!BR25-15)/3)/3)-(((((AH27+BI27)/3)+(M27/3)+(('Argus Download'!BR25-15)/3)/3)-5)-(AH27+BI27))*0.66,(((AH27+BI27)/3)+(M27/3)+(('Argus Download'!BR25-15)/3)/3)))</f>
        <v>157.22222222222223</v>
      </c>
      <c r="BS27" s="42">
        <f t="shared" si="3"/>
        <v>153</v>
      </c>
      <c r="BT27" s="42">
        <f t="shared" si="4"/>
        <v>160</v>
      </c>
      <c r="BU27" s="42">
        <f t="shared" si="5"/>
        <v>146</v>
      </c>
      <c r="BV27" s="46"/>
      <c r="BW27" s="20"/>
      <c r="BX27" s="20"/>
      <c r="BZ27" s="43">
        <f t="shared" si="0"/>
        <v>46038</v>
      </c>
      <c r="CA27" s="44">
        <v>135</v>
      </c>
      <c r="CB27" s="44">
        <v>73</v>
      </c>
      <c r="CD27" s="44"/>
    </row>
    <row r="28" spans="1:82" x14ac:dyDescent="0.25">
      <c r="A28" s="28">
        <f>'Argus Download'!A26</f>
        <v>46030</v>
      </c>
      <c r="B28" s="30">
        <f>'Argus Download'!B26</f>
        <v>158.5</v>
      </c>
      <c r="C28" s="30">
        <f>'Argus Download'!C26</f>
        <v>160</v>
      </c>
      <c r="D28" s="30">
        <f>'Argus Download'!D26</f>
        <v>157</v>
      </c>
      <c r="E28" s="30">
        <f>'Argus Download'!E26</f>
        <v>168.5</v>
      </c>
      <c r="F28" s="30">
        <f>'Argus Download'!F26</f>
        <v>175</v>
      </c>
      <c r="G28" s="30">
        <f>'Argus Download'!G26</f>
        <v>162</v>
      </c>
      <c r="H28" s="30">
        <f>'Argus Download'!H26</f>
        <v>180.5</v>
      </c>
      <c r="I28" s="30">
        <f>'Argus Download'!I26</f>
        <v>183</v>
      </c>
      <c r="J28" s="30">
        <f>'Argus Download'!J26</f>
        <v>178</v>
      </c>
      <c r="K28" s="30">
        <f>'Argus Download'!K26</f>
        <v>147.5</v>
      </c>
      <c r="L28" s="30">
        <f>'Argus Download'!L26</f>
        <v>150</v>
      </c>
      <c r="M28" s="30">
        <f>'Argus Download'!M26</f>
        <v>145</v>
      </c>
      <c r="N28" s="30">
        <f>'Argus Download'!N26</f>
        <v>167.5</v>
      </c>
      <c r="O28" s="30">
        <f>'Argus Download'!O26</f>
        <v>205</v>
      </c>
      <c r="P28" s="30">
        <f>'Argus Download'!P26</f>
        <v>130</v>
      </c>
      <c r="Q28" s="30">
        <f>'Argus Download'!Q26</f>
        <v>150.5</v>
      </c>
      <c r="R28" s="30">
        <f>'Argus Download'!R26</f>
        <v>154</v>
      </c>
      <c r="S28" s="30">
        <f>'Argus Download'!S26</f>
        <v>147</v>
      </c>
      <c r="T28" s="30">
        <f>'Argus Download'!T26</f>
        <v>142.5</v>
      </c>
      <c r="U28" s="30">
        <f>'Argus Download'!U26</f>
        <v>145</v>
      </c>
      <c r="V28" s="30">
        <f>'Argus Download'!V26</f>
        <v>140</v>
      </c>
      <c r="W28" s="30">
        <f>'Argus Download'!W26</f>
        <v>115</v>
      </c>
      <c r="X28" s="30">
        <f>'Argus Download'!X26</f>
        <v>120</v>
      </c>
      <c r="Y28" s="30">
        <f>'Argus Download'!Y26</f>
        <v>110</v>
      </c>
      <c r="Z28" s="30">
        <f>'Argus Download'!Z26</f>
        <v>115</v>
      </c>
      <c r="AA28" s="30">
        <f>'Argus Download'!AA26</f>
        <v>120</v>
      </c>
      <c r="AB28" s="30">
        <f>'Argus Download'!AB26</f>
        <v>110</v>
      </c>
      <c r="AC28" s="30">
        <f>'Argus Download'!AC26</f>
        <v>115</v>
      </c>
      <c r="AD28" s="30">
        <f>'Argus Download'!AD26</f>
        <v>120</v>
      </c>
      <c r="AE28" s="30">
        <f>'Argus Download'!AE26</f>
        <v>110</v>
      </c>
      <c r="AF28" s="30">
        <f>'Argus Download'!AF26</f>
        <v>113</v>
      </c>
      <c r="AG28" s="30">
        <f>'Argus Download'!AG26</f>
        <v>118</v>
      </c>
      <c r="AH28" s="30">
        <f>'Argus Download'!AH26</f>
        <v>108</v>
      </c>
      <c r="AI28" s="30">
        <f>'Argus Download'!AI26</f>
        <v>22</v>
      </c>
      <c r="AJ28" s="30">
        <f>'Argus Download'!AJ26</f>
        <v>23</v>
      </c>
      <c r="AK28" s="30">
        <f>'Argus Download'!AK26</f>
        <v>21</v>
      </c>
      <c r="AL28" s="30">
        <f>'Argus Download'!AL26</f>
        <v>34</v>
      </c>
      <c r="AM28" s="30">
        <f>'Argus Download'!AM26</f>
        <v>36</v>
      </c>
      <c r="AN28" s="30">
        <f>'Argus Download'!AN26</f>
        <v>32</v>
      </c>
      <c r="AO28" s="30">
        <f>'Argus Download'!AO26</f>
        <v>42</v>
      </c>
      <c r="AP28" s="30">
        <f>'Argus Download'!AP26</f>
        <v>44</v>
      </c>
      <c r="AQ28" s="30">
        <f>'Argus Download'!AQ26</f>
        <v>40</v>
      </c>
      <c r="AR28" s="30">
        <f>'Argus Download'!AR26</f>
        <v>76</v>
      </c>
      <c r="AS28" s="30">
        <f>'Argus Download'!AS26</f>
        <v>80</v>
      </c>
      <c r="AT28" s="30">
        <f>'Argus Download'!AT26</f>
        <v>72</v>
      </c>
      <c r="AU28" s="30">
        <f>'Argus Download'!AU26</f>
        <v>22</v>
      </c>
      <c r="AV28" s="30">
        <f>'Argus Download'!AV26</f>
        <v>23</v>
      </c>
      <c r="AW28" s="30">
        <f>'Argus Download'!AW26</f>
        <v>21</v>
      </c>
      <c r="AX28" s="30">
        <f>'Argus Download'!AX26</f>
        <v>31</v>
      </c>
      <c r="AY28" s="30">
        <f>'Argus Download'!AY26</f>
        <v>33</v>
      </c>
      <c r="AZ28" s="30">
        <f>'Argus Download'!AZ26</f>
        <v>29</v>
      </c>
      <c r="BA28" s="30">
        <f>'Argus Download'!BA26</f>
        <v>92.5</v>
      </c>
      <c r="BB28" s="30">
        <f>'Argus Download'!BB26</f>
        <v>95</v>
      </c>
      <c r="BC28" s="30">
        <f>'Argus Download'!BC26</f>
        <v>90</v>
      </c>
      <c r="BD28" s="30">
        <f>'Argus Download'!BD26</f>
        <v>0</v>
      </c>
      <c r="BE28" s="30">
        <f>'Argus Download'!BE26</f>
        <v>0</v>
      </c>
      <c r="BF28" s="30">
        <f>'Argus Download'!BF26</f>
        <v>0</v>
      </c>
      <c r="BG28" s="30">
        <f>'Argus Download'!BG26</f>
        <v>42.5</v>
      </c>
      <c r="BH28" s="30">
        <f>'Argus Download'!BH26</f>
        <v>44</v>
      </c>
      <c r="BI28" s="30">
        <f>'Argus Download'!BI26</f>
        <v>41</v>
      </c>
      <c r="BJ28" s="30">
        <f>'Argus Download'!BJ26</f>
        <v>31.5</v>
      </c>
      <c r="BK28" s="30">
        <f>'Argus Download'!BK26</f>
        <v>33</v>
      </c>
      <c r="BL28" s="30">
        <f>'Argus Download'!BL26</f>
        <v>30</v>
      </c>
      <c r="BM28" s="30">
        <f>'Argus Download'!BM26</f>
        <v>84.5</v>
      </c>
      <c r="BN28" s="30">
        <f>'Argus Download'!BN26</f>
        <v>89</v>
      </c>
      <c r="BO28" s="30">
        <f>'Argus Download'!BO26</f>
        <v>80</v>
      </c>
      <c r="BP28" s="42">
        <f>IF(IF((AF28+BG28)-(((AF28+BG28)/3)+(K28/3)+(('Argus Download'!BP26-15)/3)/3)&gt;5,(((AF28+BG28)/3)+(K28/3)+(('Argus Download'!BP26-15)/3)/3)-(((((AF28+BG28)/3)+(K28/3)+(('Argus Download'!BP26-15)/3)/3)-5)-(AF28+BG28))*0.66,(((AF28+BG28)/3)+(K28/3)+(('Argus Download'!BP26-15)/3)/3))&gt;190,190,IF((AF28+BG28)-(((AF28+BG28)/3)+(K28/3)+(('Argus Download'!BP26-15)/3)/3)&gt;5,(((AF28+BG28)/3)+(K28/3)+(('Argus Download'!BP26-15)/3)/3)-(((((AF28+BG28)/3)+(K28/3)+(('Argus Download'!BP26-15)/3)/3)-5)-(AF28+BG28))*0.66,(((AF28+BG28)/3)+(K28/3)+(('Argus Download'!BP26-15)/3)/3)))</f>
        <v>159.66666666666666</v>
      </c>
      <c r="BQ28" s="42">
        <f>IF(IF((AG28+BH28)-(((AG28+BH28)/3)+(L28/3)+(('Argus Download'!BQ26-15)/3)/3)&gt;5,(((AG28+BH28)/3)+(L28/3)+(('Argus Download'!BQ26-15)/3)/3)-(((((AG28+BH28)/3)+(L28/3)+(('Argus Download'!BQ26-15)/3)/3)-5)-(AG28+BH28))*0.66,(((AG28+BH28)/3)+(L28/3)+(('Argus Download'!BQ26-15)/3)/3))&gt;190,190,IF((AG28+BH28)-(((AG28+BH28)/3)+(L28/3)+(('Argus Download'!BQ26-15)/3)/3)&gt;5,(((AG28+BH28)/3)+(L28/3)+(('Argus Download'!BQ26-15)/3)/3)-(((((AG28+BH28)/3)+(L28/3)+(('Argus Download'!BQ26-15)/3)/3)-5)-(AG28+BH28))*0.66,(((AG28+BH28)/3)+(L28/3)+(('Argus Download'!BQ26-15)/3)/3)))</f>
        <v>162.77777777777777</v>
      </c>
      <c r="BR28" s="42">
        <f>IF(IF((AH28+BI28)-(((AH28+BI28)/3)+(M28/3)+(('Argus Download'!BR26-15)/3)/3)&gt;5,(((AH28+BI28)/3)+(M28/3)+(('Argus Download'!BR26-15)/3)/3)-(((((AH28+BI28)/3)+(M28/3)+(('Argus Download'!BR26-15)/3)/3)-5)-(AH28+BI28))*0.66,(((AH28+BI28)/3)+(M28/3)+(('Argus Download'!BR26-15)/3)/3))&gt;190,190,IF((AH28+BI28)-(((AH28+BI28)/3)+(M28/3)+(('Argus Download'!BR26-15)/3)/3)&gt;5,(((AH28+BI28)/3)+(M28/3)+(('Argus Download'!BR26-15)/3)/3)-(((((AH28+BI28)/3)+(M28/3)+(('Argus Download'!BR26-15)/3)/3)-5)-(AH28+BI28))*0.66,(((AH28+BI28)/3)+(M28/3)+(('Argus Download'!BR26-15)/3)/3)))</f>
        <v>156.55555555555554</v>
      </c>
      <c r="BS28" s="42">
        <f t="shared" si="3"/>
        <v>153.5</v>
      </c>
      <c r="BT28" s="42">
        <f t="shared" si="4"/>
        <v>160</v>
      </c>
      <c r="BU28" s="42">
        <f t="shared" si="5"/>
        <v>147</v>
      </c>
      <c r="BV28" s="46"/>
      <c r="BW28" s="20"/>
      <c r="BX28" s="20"/>
      <c r="BZ28" s="43">
        <f t="shared" si="0"/>
        <v>46031</v>
      </c>
      <c r="CA28" s="44">
        <v>137.5</v>
      </c>
      <c r="CB28" s="44">
        <v>72</v>
      </c>
      <c r="CD28" s="44"/>
    </row>
    <row r="29" spans="1:82" x14ac:dyDescent="0.25">
      <c r="A29" s="28">
        <f>'Argus Download'!A27</f>
        <v>46024</v>
      </c>
      <c r="B29" s="30">
        <f>'Argus Download'!B27</f>
        <v>158.5</v>
      </c>
      <c r="C29" s="30">
        <f>'Argus Download'!C27</f>
        <v>160</v>
      </c>
      <c r="D29" s="30">
        <f>'Argus Download'!D27</f>
        <v>157</v>
      </c>
      <c r="E29" s="30">
        <f>'Argus Download'!E27</f>
        <v>168.5</v>
      </c>
      <c r="F29" s="30">
        <f>'Argus Download'!F27</f>
        <v>175</v>
      </c>
      <c r="G29" s="30">
        <f>'Argus Download'!G27</f>
        <v>162</v>
      </c>
      <c r="H29" s="30">
        <f>'Argus Download'!H27</f>
        <v>177.5</v>
      </c>
      <c r="I29" s="30">
        <f>'Argus Download'!I27</f>
        <v>180</v>
      </c>
      <c r="J29" s="30">
        <f>'Argus Download'!J27</f>
        <v>175</v>
      </c>
      <c r="K29" s="30">
        <f>'Argus Download'!K27</f>
        <v>147.5</v>
      </c>
      <c r="L29" s="30">
        <f>'Argus Download'!L27</f>
        <v>150</v>
      </c>
      <c r="M29" s="30">
        <f>'Argus Download'!M27</f>
        <v>145</v>
      </c>
      <c r="N29" s="30">
        <f>'Argus Download'!N27</f>
        <v>160</v>
      </c>
      <c r="O29" s="30">
        <f>'Argus Download'!O27</f>
        <v>200</v>
      </c>
      <c r="P29" s="30">
        <f>'Argus Download'!P27</f>
        <v>120</v>
      </c>
      <c r="Q29" s="30">
        <f>'Argus Download'!Q27</f>
        <v>150.5</v>
      </c>
      <c r="R29" s="30">
        <f>'Argus Download'!R27</f>
        <v>154</v>
      </c>
      <c r="S29" s="30">
        <f>'Argus Download'!S27</f>
        <v>147</v>
      </c>
      <c r="T29" s="30">
        <f>'Argus Download'!T27</f>
        <v>142.5</v>
      </c>
      <c r="U29" s="30">
        <f>'Argus Download'!U27</f>
        <v>145</v>
      </c>
      <c r="V29" s="30">
        <f>'Argus Download'!V27</f>
        <v>140</v>
      </c>
      <c r="W29" s="30">
        <f>'Argus Download'!W27</f>
        <v>115</v>
      </c>
      <c r="X29" s="30">
        <f>'Argus Download'!X27</f>
        <v>120</v>
      </c>
      <c r="Y29" s="30">
        <f>'Argus Download'!Y27</f>
        <v>110</v>
      </c>
      <c r="Z29" s="30">
        <f>'Argus Download'!Z27</f>
        <v>115</v>
      </c>
      <c r="AA29" s="30">
        <f>'Argus Download'!AA27</f>
        <v>120</v>
      </c>
      <c r="AB29" s="30">
        <f>'Argus Download'!AB27</f>
        <v>110</v>
      </c>
      <c r="AC29" s="30">
        <f>'Argus Download'!AC27</f>
        <v>115</v>
      </c>
      <c r="AD29" s="30">
        <f>'Argus Download'!AD27</f>
        <v>120</v>
      </c>
      <c r="AE29" s="30">
        <f>'Argus Download'!AE27</f>
        <v>110</v>
      </c>
      <c r="AF29" s="30">
        <f>'Argus Download'!AF27</f>
        <v>113</v>
      </c>
      <c r="AG29" s="30">
        <f>'Argus Download'!AG27</f>
        <v>118</v>
      </c>
      <c r="AH29" s="30">
        <f>'Argus Download'!AH27</f>
        <v>108</v>
      </c>
      <c r="AI29" s="30">
        <f>'Argus Download'!AI27</f>
        <v>22</v>
      </c>
      <c r="AJ29" s="30">
        <f>'Argus Download'!AJ27</f>
        <v>23</v>
      </c>
      <c r="AK29" s="30">
        <f>'Argus Download'!AK27</f>
        <v>21</v>
      </c>
      <c r="AL29" s="30">
        <f>'Argus Download'!AL27</f>
        <v>34</v>
      </c>
      <c r="AM29" s="30">
        <f>'Argus Download'!AM27</f>
        <v>36</v>
      </c>
      <c r="AN29" s="30">
        <f>'Argus Download'!AN27</f>
        <v>32</v>
      </c>
      <c r="AO29" s="30">
        <f>'Argus Download'!AO27</f>
        <v>42</v>
      </c>
      <c r="AP29" s="30">
        <f>'Argus Download'!AP27</f>
        <v>44</v>
      </c>
      <c r="AQ29" s="30">
        <f>'Argus Download'!AQ27</f>
        <v>40</v>
      </c>
      <c r="AR29" s="30">
        <f>'Argus Download'!AR27</f>
        <v>77</v>
      </c>
      <c r="AS29" s="30">
        <f>'Argus Download'!AS27</f>
        <v>82</v>
      </c>
      <c r="AT29" s="30">
        <f>'Argus Download'!AT27</f>
        <v>72</v>
      </c>
      <c r="AU29" s="30">
        <f>'Argus Download'!AU27</f>
        <v>23</v>
      </c>
      <c r="AV29" s="30">
        <f>'Argus Download'!AV27</f>
        <v>24</v>
      </c>
      <c r="AW29" s="30">
        <f>'Argus Download'!AW27</f>
        <v>22</v>
      </c>
      <c r="AX29" s="30">
        <f>'Argus Download'!AX27</f>
        <v>31.5</v>
      </c>
      <c r="AY29" s="30">
        <f>'Argus Download'!AY27</f>
        <v>33</v>
      </c>
      <c r="AZ29" s="30">
        <f>'Argus Download'!AZ27</f>
        <v>30</v>
      </c>
      <c r="BA29" s="30">
        <f>'Argus Download'!BA27</f>
        <v>92.5</v>
      </c>
      <c r="BB29" s="30">
        <f>'Argus Download'!BB27</f>
        <v>96</v>
      </c>
      <c r="BC29" s="30">
        <f>'Argus Download'!BC27</f>
        <v>89</v>
      </c>
      <c r="BD29" s="30">
        <f>'Argus Download'!BD27</f>
        <v>0</v>
      </c>
      <c r="BE29" s="30">
        <f>'Argus Download'!BE27</f>
        <v>0</v>
      </c>
      <c r="BF29" s="30">
        <f>'Argus Download'!BF27</f>
        <v>0</v>
      </c>
      <c r="BG29" s="30">
        <f>'Argus Download'!BG27</f>
        <v>42.5</v>
      </c>
      <c r="BH29" s="30">
        <f>'Argus Download'!BH27</f>
        <v>44</v>
      </c>
      <c r="BI29" s="30">
        <f>'Argus Download'!BI27</f>
        <v>41</v>
      </c>
      <c r="BJ29" s="30">
        <f>'Argus Download'!BJ27</f>
        <v>31.5</v>
      </c>
      <c r="BK29" s="30">
        <f>'Argus Download'!BK27</f>
        <v>33</v>
      </c>
      <c r="BL29" s="30">
        <f>'Argus Download'!BL27</f>
        <v>30</v>
      </c>
      <c r="BM29" s="30">
        <f>'Argus Download'!BM27</f>
        <v>84.5</v>
      </c>
      <c r="BN29" s="30">
        <f>'Argus Download'!BN27</f>
        <v>89</v>
      </c>
      <c r="BO29" s="30">
        <f>'Argus Download'!BO27</f>
        <v>80</v>
      </c>
      <c r="BP29" s="42">
        <f>IF(IF((AF29+BG29)-(((AF29+BG29)/3)+(K29/3)+(('Argus Download'!BP27-15)/3)/3)&gt;5,(((AF29+BG29)/3)+(K29/3)+(('Argus Download'!BP27-15)/3)/3)-(((((AF29+BG29)/3)+(K29/3)+(('Argus Download'!BP27-15)/3)/3)-5)-(AF29+BG29))*0.66,(((AF29+BG29)/3)+(K29/3)+(('Argus Download'!BP27-15)/3)/3))&gt;190,190,IF((AF29+BG29)-(((AF29+BG29)/3)+(K29/3)+(('Argus Download'!BP27-15)/3)/3)&gt;5,(((AF29+BG29)/3)+(K29/3)+(('Argus Download'!BP27-15)/3)/3)-(((((AF29+BG29)/3)+(K29/3)+(('Argus Download'!BP27-15)/3)/3)-5)-(AF29+BG29))*0.66,(((AF29+BG29)/3)+(K29/3)+(('Argus Download'!BP27-15)/3)/3)))</f>
        <v>159.66666666666666</v>
      </c>
      <c r="BQ29" s="42">
        <f>IF(IF((AG29+BH29)-(((AG29+BH29)/3)+(L29/3)+(('Argus Download'!BQ27-15)/3)/3)&gt;5,(((AG29+BH29)/3)+(L29/3)+(('Argus Download'!BQ27-15)/3)/3)-(((((AG29+BH29)/3)+(L29/3)+(('Argus Download'!BQ27-15)/3)/3)-5)-(AG29+BH29))*0.66,(((AG29+BH29)/3)+(L29/3)+(('Argus Download'!BQ27-15)/3)/3))&gt;190,190,IF((AG29+BH29)-(((AG29+BH29)/3)+(L29/3)+(('Argus Download'!BQ27-15)/3)/3)&gt;5,(((AG29+BH29)/3)+(L29/3)+(('Argus Download'!BQ27-15)/3)/3)-(((((AG29+BH29)/3)+(L29/3)+(('Argus Download'!BQ27-15)/3)/3)-5)-(AG29+BH29))*0.66,(((AG29+BH29)/3)+(L29/3)+(('Argus Download'!BQ27-15)/3)/3)))</f>
        <v>162.77777777777777</v>
      </c>
      <c r="BR29" s="42">
        <f>IF(IF((AH29+BI29)-(((AH29+BI29)/3)+(M29/3)+(('Argus Download'!BR27-15)/3)/3)&gt;5,(((AH29+BI29)/3)+(M29/3)+(('Argus Download'!BR27-15)/3)/3)-(((((AH29+BI29)/3)+(M29/3)+(('Argus Download'!BR27-15)/3)/3)-5)-(AH29+BI29))*0.66,(((AH29+BI29)/3)+(M29/3)+(('Argus Download'!BR27-15)/3)/3))&gt;190,190,IF((AH29+BI29)-(((AH29+BI29)/3)+(M29/3)+(('Argus Download'!BR27-15)/3)/3)&gt;5,(((AH29+BI29)/3)+(M29/3)+(('Argus Download'!BR27-15)/3)/3)-(((((AH29+BI29)/3)+(M29/3)+(('Argus Download'!BR27-15)/3)/3)-5)-(AH29+BI29))*0.66,(((AH29+BI29)/3)+(M29/3)+(('Argus Download'!BR27-15)/3)/3)))</f>
        <v>156.55555555555554</v>
      </c>
      <c r="BS29" s="42">
        <f t="shared" si="3"/>
        <v>153.5</v>
      </c>
      <c r="BT29" s="42">
        <f t="shared" si="4"/>
        <v>160</v>
      </c>
      <c r="BU29" s="42">
        <f t="shared" si="5"/>
        <v>147</v>
      </c>
      <c r="BV29" s="46"/>
      <c r="BW29" s="20"/>
      <c r="BX29" s="20"/>
      <c r="BZ29" s="43">
        <f t="shared" si="0"/>
        <v>46025</v>
      </c>
      <c r="CA29" s="44">
        <v>142.5</v>
      </c>
      <c r="CB29" s="44">
        <v>72</v>
      </c>
      <c r="CD29" s="44"/>
    </row>
    <row r="30" spans="1:82" x14ac:dyDescent="0.25">
      <c r="A30" s="28">
        <f>'Argus Download'!A28</f>
        <v>46009</v>
      </c>
      <c r="B30" s="30">
        <f>'Argus Download'!B28</f>
        <v>155</v>
      </c>
      <c r="C30" s="30">
        <f>'Argus Download'!C28</f>
        <v>156</v>
      </c>
      <c r="D30" s="30">
        <f>'Argus Download'!D28</f>
        <v>154</v>
      </c>
      <c r="E30" s="30">
        <f>'Argus Download'!E28</f>
        <v>168.5</v>
      </c>
      <c r="F30" s="30">
        <f>'Argus Download'!F28</f>
        <v>175</v>
      </c>
      <c r="G30" s="30">
        <f>'Argus Download'!G28</f>
        <v>162</v>
      </c>
      <c r="H30" s="30">
        <f>'Argus Download'!H28</f>
        <v>177.5</v>
      </c>
      <c r="I30" s="30">
        <f>'Argus Download'!I28</f>
        <v>180</v>
      </c>
      <c r="J30" s="30">
        <f>'Argus Download'!J28</f>
        <v>175</v>
      </c>
      <c r="K30" s="30">
        <f>'Argus Download'!K28</f>
        <v>147.5</v>
      </c>
      <c r="L30" s="30">
        <f>'Argus Download'!L28</f>
        <v>150</v>
      </c>
      <c r="M30" s="30">
        <f>'Argus Download'!M28</f>
        <v>145</v>
      </c>
      <c r="N30" s="30">
        <f>'Argus Download'!N28</f>
        <v>160</v>
      </c>
      <c r="O30" s="30">
        <f>'Argus Download'!O28</f>
        <v>200</v>
      </c>
      <c r="P30" s="30">
        <f>'Argus Download'!P28</f>
        <v>120</v>
      </c>
      <c r="Q30" s="30">
        <f>'Argus Download'!Q28</f>
        <v>142.5</v>
      </c>
      <c r="R30" s="30">
        <f>'Argus Download'!R28</f>
        <v>145</v>
      </c>
      <c r="S30" s="30">
        <f>'Argus Download'!S28</f>
        <v>140</v>
      </c>
      <c r="T30" s="30">
        <f>'Argus Download'!T28</f>
        <v>142.5</v>
      </c>
      <c r="U30" s="30">
        <f>'Argus Download'!U28</f>
        <v>145</v>
      </c>
      <c r="V30" s="30">
        <f>'Argus Download'!V28</f>
        <v>140</v>
      </c>
      <c r="W30" s="30">
        <f>'Argus Download'!W28</f>
        <v>115</v>
      </c>
      <c r="X30" s="30">
        <f>'Argus Download'!X28</f>
        <v>120</v>
      </c>
      <c r="Y30" s="30">
        <f>'Argus Download'!Y28</f>
        <v>110</v>
      </c>
      <c r="Z30" s="30">
        <f>'Argus Download'!Z28</f>
        <v>105</v>
      </c>
      <c r="AA30" s="30">
        <f>'Argus Download'!AA28</f>
        <v>110</v>
      </c>
      <c r="AB30" s="30">
        <f>'Argus Download'!AB28</f>
        <v>100</v>
      </c>
      <c r="AC30" s="30">
        <f>'Argus Download'!AC28</f>
        <v>105</v>
      </c>
      <c r="AD30" s="30">
        <f>'Argus Download'!AD28</f>
        <v>110</v>
      </c>
      <c r="AE30" s="30">
        <f>'Argus Download'!AE28</f>
        <v>100</v>
      </c>
      <c r="AF30" s="30">
        <f>'Argus Download'!AF28</f>
        <v>113</v>
      </c>
      <c r="AG30" s="30">
        <f>'Argus Download'!AG28</f>
        <v>118</v>
      </c>
      <c r="AH30" s="30">
        <f>'Argus Download'!AH28</f>
        <v>108</v>
      </c>
      <c r="AI30" s="30">
        <f>'Argus Download'!AI28</f>
        <v>22</v>
      </c>
      <c r="AJ30" s="30">
        <f>'Argus Download'!AJ28</f>
        <v>23</v>
      </c>
      <c r="AK30" s="30">
        <f>'Argus Download'!AK28</f>
        <v>21</v>
      </c>
      <c r="AL30" s="30">
        <f>'Argus Download'!AL28</f>
        <v>34</v>
      </c>
      <c r="AM30" s="30">
        <f>'Argus Download'!AM28</f>
        <v>36</v>
      </c>
      <c r="AN30" s="30">
        <f>'Argus Download'!AN28</f>
        <v>32</v>
      </c>
      <c r="AO30" s="30">
        <f>'Argus Download'!AO28</f>
        <v>42</v>
      </c>
      <c r="AP30" s="30">
        <f>'Argus Download'!AP28</f>
        <v>44</v>
      </c>
      <c r="AQ30" s="30">
        <f>'Argus Download'!AQ28</f>
        <v>40</v>
      </c>
      <c r="AR30" s="30">
        <f>'Argus Download'!AR28</f>
        <v>77</v>
      </c>
      <c r="AS30" s="30">
        <f>'Argus Download'!AS28</f>
        <v>82</v>
      </c>
      <c r="AT30" s="30">
        <f>'Argus Download'!AT28</f>
        <v>72</v>
      </c>
      <c r="AU30" s="30">
        <f>'Argus Download'!AU28</f>
        <v>23</v>
      </c>
      <c r="AV30" s="30">
        <f>'Argus Download'!AV28</f>
        <v>24</v>
      </c>
      <c r="AW30" s="30">
        <f>'Argus Download'!AW28</f>
        <v>22</v>
      </c>
      <c r="AX30" s="30">
        <f>'Argus Download'!AX28</f>
        <v>31.5</v>
      </c>
      <c r="AY30" s="30">
        <f>'Argus Download'!AY28</f>
        <v>33</v>
      </c>
      <c r="AZ30" s="30">
        <f>'Argus Download'!AZ28</f>
        <v>30</v>
      </c>
      <c r="BA30" s="30">
        <f>'Argus Download'!BA28</f>
        <v>92.5</v>
      </c>
      <c r="BB30" s="30">
        <f>'Argus Download'!BB28</f>
        <v>96</v>
      </c>
      <c r="BC30" s="30">
        <f>'Argus Download'!BC28</f>
        <v>89</v>
      </c>
      <c r="BD30" s="30">
        <f>'Argus Download'!BD28</f>
        <v>0</v>
      </c>
      <c r="BE30" s="30">
        <f>'Argus Download'!BE28</f>
        <v>0</v>
      </c>
      <c r="BF30" s="30">
        <f>'Argus Download'!BF28</f>
        <v>0</v>
      </c>
      <c r="BG30" s="30">
        <f>'Argus Download'!BG28</f>
        <v>42.5</v>
      </c>
      <c r="BH30" s="30">
        <f>'Argus Download'!BH28</f>
        <v>44</v>
      </c>
      <c r="BI30" s="30">
        <f>'Argus Download'!BI28</f>
        <v>41</v>
      </c>
      <c r="BJ30" s="30">
        <f>'Argus Download'!BJ28</f>
        <v>31.5</v>
      </c>
      <c r="BK30" s="30">
        <f>'Argus Download'!BK28</f>
        <v>33</v>
      </c>
      <c r="BL30" s="30">
        <f>'Argus Download'!BL28</f>
        <v>30</v>
      </c>
      <c r="BM30" s="30">
        <f>'Argus Download'!BM28</f>
        <v>84.5</v>
      </c>
      <c r="BN30" s="30">
        <f>'Argus Download'!BN28</f>
        <v>89</v>
      </c>
      <c r="BO30" s="30">
        <f>'Argus Download'!BO28</f>
        <v>80</v>
      </c>
      <c r="BP30" s="42">
        <f>IF(IF((AF30+BG30)-(((AF30+BG30)/3)+(K30/3)+(('Argus Download'!BP28-15)/3)/3)&gt;5,(((AF30+BG30)/3)+(K30/3)+(('Argus Download'!BP28-15)/3)/3)-(((((AF30+BG30)/3)+(K30/3)+(('Argus Download'!BP28-15)/3)/3)-5)-(AF30+BG30))*0.66,(((AF30+BG30)/3)+(K30/3)+(('Argus Download'!BP28-15)/3)/3))&gt;190,190,IF((AF30+BG30)-(((AF30+BG30)/3)+(K30/3)+(('Argus Download'!BP28-15)/3)/3)&gt;5,(((AF30+BG30)/3)+(K30/3)+(('Argus Download'!BP28-15)/3)/3)-(((((AF30+BG30)/3)+(K30/3)+(('Argus Download'!BP28-15)/3)/3)-5)-(AF30+BG30))*0.66,(((AF30+BG30)/3)+(K30/3)+(('Argus Download'!BP28-15)/3)/3)))</f>
        <v>159.66666666666666</v>
      </c>
      <c r="BQ30" s="42">
        <f>IF(IF((AG30+BH30)-(((AG30+BH30)/3)+(L30/3)+(('Argus Download'!BQ28-15)/3)/3)&gt;5,(((AG30+BH30)/3)+(L30/3)+(('Argus Download'!BQ28-15)/3)/3)-(((((AG30+BH30)/3)+(L30/3)+(('Argus Download'!BQ28-15)/3)/3)-5)-(AG30+BH30))*0.66,(((AG30+BH30)/3)+(L30/3)+(('Argus Download'!BQ28-15)/3)/3))&gt;190,190,IF((AG30+BH30)-(((AG30+BH30)/3)+(L30/3)+(('Argus Download'!BQ28-15)/3)/3)&gt;5,(((AG30+BH30)/3)+(L30/3)+(('Argus Download'!BQ28-15)/3)/3)-(((((AG30+BH30)/3)+(L30/3)+(('Argus Download'!BQ28-15)/3)/3)-5)-(AG30+BH30))*0.66,(((AG30+BH30)/3)+(L30/3)+(('Argus Download'!BQ28-15)/3)/3)))</f>
        <v>162.77777777777777</v>
      </c>
      <c r="BR30" s="42">
        <f>IF(IF((AH30+BI30)-(((AH30+BI30)/3)+(M30/3)+(('Argus Download'!BR28-15)/3)/3)&gt;5,(((AH30+BI30)/3)+(M30/3)+(('Argus Download'!BR28-15)/3)/3)-(((((AH30+BI30)/3)+(M30/3)+(('Argus Download'!BR28-15)/3)/3)-5)-(AH30+BI30))*0.66,(((AH30+BI30)/3)+(M30/3)+(('Argus Download'!BR28-15)/3)/3))&gt;190,190,IF((AH30+BI30)-(((AH30+BI30)/3)+(M30/3)+(('Argus Download'!BR28-15)/3)/3)&gt;5,(((AH30+BI30)/3)+(M30/3)+(('Argus Download'!BR28-15)/3)/3)-(((((AH30+BI30)/3)+(M30/3)+(('Argus Download'!BR28-15)/3)/3)-5)-(AH30+BI30))*0.66,(((AH30+BI30)/3)+(M30/3)+(('Argus Download'!BR28-15)/3)/3)))</f>
        <v>156.55555555555554</v>
      </c>
      <c r="BS30" s="42">
        <f t="shared" si="3"/>
        <v>153.5</v>
      </c>
      <c r="BT30" s="42">
        <f t="shared" si="4"/>
        <v>160</v>
      </c>
      <c r="BU30" s="42">
        <f t="shared" si="5"/>
        <v>147</v>
      </c>
      <c r="BV30" s="46"/>
      <c r="BW30" s="20"/>
      <c r="BX30" s="20"/>
      <c r="BZ30" s="43">
        <f t="shared" si="0"/>
        <v>46010</v>
      </c>
      <c r="CA30" s="44">
        <v>147.5</v>
      </c>
      <c r="CB30" s="44">
        <v>65</v>
      </c>
      <c r="CD30" s="44"/>
    </row>
    <row r="31" spans="1:82" x14ac:dyDescent="0.25">
      <c r="A31" s="28">
        <f>'Argus Download'!A29</f>
        <v>46002</v>
      </c>
      <c r="B31" s="30">
        <f>'Argus Download'!B29</f>
        <v>155</v>
      </c>
      <c r="C31" s="30">
        <f>'Argus Download'!C29</f>
        <v>156</v>
      </c>
      <c r="D31" s="30">
        <f>'Argus Download'!D29</f>
        <v>154</v>
      </c>
      <c r="E31" s="30">
        <f>'Argus Download'!E29</f>
        <v>155</v>
      </c>
      <c r="F31" s="30">
        <f>'Argus Download'!F29</f>
        <v>158</v>
      </c>
      <c r="G31" s="30">
        <f>'Argus Download'!G29</f>
        <v>152</v>
      </c>
      <c r="H31" s="30">
        <f>'Argus Download'!H29</f>
        <v>175</v>
      </c>
      <c r="I31" s="30">
        <f>'Argus Download'!I29</f>
        <v>180</v>
      </c>
      <c r="J31" s="30">
        <f>'Argus Download'!J29</f>
        <v>170</v>
      </c>
      <c r="K31" s="30">
        <f>'Argus Download'!K29</f>
        <v>144.5</v>
      </c>
      <c r="L31" s="30">
        <f>'Argus Download'!L29</f>
        <v>149</v>
      </c>
      <c r="M31" s="30">
        <f>'Argus Download'!M29</f>
        <v>140</v>
      </c>
      <c r="N31" s="30">
        <f>'Argus Download'!N29</f>
        <v>160</v>
      </c>
      <c r="O31" s="30">
        <f>'Argus Download'!O29</f>
        <v>200</v>
      </c>
      <c r="P31" s="30">
        <f>'Argus Download'!P29</f>
        <v>120</v>
      </c>
      <c r="Q31" s="30">
        <f>'Argus Download'!Q29</f>
        <v>137.5</v>
      </c>
      <c r="R31" s="30">
        <f>'Argus Download'!R29</f>
        <v>140</v>
      </c>
      <c r="S31" s="30">
        <f>'Argus Download'!S29</f>
        <v>135</v>
      </c>
      <c r="T31" s="30">
        <f>'Argus Download'!T29</f>
        <v>142.5</v>
      </c>
      <c r="U31" s="30">
        <f>'Argus Download'!U29</f>
        <v>145</v>
      </c>
      <c r="V31" s="30">
        <f>'Argus Download'!V29</f>
        <v>140</v>
      </c>
      <c r="W31" s="30">
        <f>'Argus Download'!W29</f>
        <v>115</v>
      </c>
      <c r="X31" s="30">
        <f>'Argus Download'!X29</f>
        <v>120</v>
      </c>
      <c r="Y31" s="30">
        <f>'Argus Download'!Y29</f>
        <v>110</v>
      </c>
      <c r="Z31" s="30">
        <f>'Argus Download'!Z29</f>
        <v>105</v>
      </c>
      <c r="AA31" s="30">
        <f>'Argus Download'!AA29</f>
        <v>110</v>
      </c>
      <c r="AB31" s="30">
        <f>'Argus Download'!AB29</f>
        <v>100</v>
      </c>
      <c r="AC31" s="30">
        <f>'Argus Download'!AC29</f>
        <v>105</v>
      </c>
      <c r="AD31" s="30">
        <f>'Argus Download'!AD29</f>
        <v>110</v>
      </c>
      <c r="AE31" s="30">
        <f>'Argus Download'!AE29</f>
        <v>100</v>
      </c>
      <c r="AF31" s="30">
        <f>'Argus Download'!AF29</f>
        <v>113</v>
      </c>
      <c r="AG31" s="30">
        <f>'Argus Download'!AG29</f>
        <v>118</v>
      </c>
      <c r="AH31" s="30">
        <f>'Argus Download'!AH29</f>
        <v>108</v>
      </c>
      <c r="AI31" s="30">
        <f>'Argus Download'!AI29</f>
        <v>21</v>
      </c>
      <c r="AJ31" s="30">
        <f>'Argus Download'!AJ29</f>
        <v>22</v>
      </c>
      <c r="AK31" s="30">
        <f>'Argus Download'!AK29</f>
        <v>20</v>
      </c>
      <c r="AL31" s="30">
        <f>'Argus Download'!AL29</f>
        <v>34</v>
      </c>
      <c r="AM31" s="30">
        <f>'Argus Download'!AM29</f>
        <v>36</v>
      </c>
      <c r="AN31" s="30">
        <f>'Argus Download'!AN29</f>
        <v>32</v>
      </c>
      <c r="AO31" s="30">
        <f>'Argus Download'!AO29</f>
        <v>41.5</v>
      </c>
      <c r="AP31" s="30">
        <f>'Argus Download'!AP29</f>
        <v>43</v>
      </c>
      <c r="AQ31" s="30">
        <f>'Argus Download'!AQ29</f>
        <v>40</v>
      </c>
      <c r="AR31" s="30">
        <f>'Argus Download'!AR29</f>
        <v>75</v>
      </c>
      <c r="AS31" s="30">
        <f>'Argus Download'!AS29</f>
        <v>80</v>
      </c>
      <c r="AT31" s="30">
        <f>'Argus Download'!AT29</f>
        <v>70</v>
      </c>
      <c r="AU31" s="30">
        <f>'Argus Download'!AU29</f>
        <v>22</v>
      </c>
      <c r="AV31" s="30">
        <f>'Argus Download'!AV29</f>
        <v>23</v>
      </c>
      <c r="AW31" s="30">
        <f>'Argus Download'!AW29</f>
        <v>21</v>
      </c>
      <c r="AX31" s="30">
        <f>'Argus Download'!AX29</f>
        <v>29.5</v>
      </c>
      <c r="AY31" s="30">
        <f>'Argus Download'!AY29</f>
        <v>31</v>
      </c>
      <c r="AZ31" s="30">
        <f>'Argus Download'!AZ29</f>
        <v>28</v>
      </c>
      <c r="BA31" s="30">
        <f>'Argus Download'!BA29</f>
        <v>91</v>
      </c>
      <c r="BB31" s="30">
        <f>'Argus Download'!BB29</f>
        <v>95</v>
      </c>
      <c r="BC31" s="30">
        <f>'Argus Download'!BC29</f>
        <v>87</v>
      </c>
      <c r="BD31" s="30">
        <f>'Argus Download'!BD29</f>
        <v>0</v>
      </c>
      <c r="BE31" s="30">
        <f>'Argus Download'!BE29</f>
        <v>0</v>
      </c>
      <c r="BF31" s="30">
        <f>'Argus Download'!BF29</f>
        <v>0</v>
      </c>
      <c r="BG31" s="30">
        <f>'Argus Download'!BG29</f>
        <v>42.5</v>
      </c>
      <c r="BH31" s="30">
        <f>'Argus Download'!BH29</f>
        <v>44</v>
      </c>
      <c r="BI31" s="30">
        <f>'Argus Download'!BI29</f>
        <v>41</v>
      </c>
      <c r="BJ31" s="30">
        <f>'Argus Download'!BJ29</f>
        <v>31.5</v>
      </c>
      <c r="BK31" s="30">
        <f>'Argus Download'!BK29</f>
        <v>33</v>
      </c>
      <c r="BL31" s="30">
        <f>'Argus Download'!BL29</f>
        <v>30</v>
      </c>
      <c r="BM31" s="30">
        <f>'Argus Download'!BM29</f>
        <v>84.5</v>
      </c>
      <c r="BN31" s="30">
        <f>'Argus Download'!BN29</f>
        <v>89</v>
      </c>
      <c r="BO31" s="30">
        <f>'Argus Download'!BO29</f>
        <v>80</v>
      </c>
      <c r="BP31" s="42">
        <f>IF(IF((AF31+BG31)-(((AF31+BG31)/3)+(K31/3)+(('Argus Download'!BP29-15)/3)/3)&gt;5,(((AF31+BG31)/3)+(K31/3)+(('Argus Download'!BP29-15)/3)/3)-(((((AF31+BG31)/3)+(K31/3)+(('Argus Download'!BP29-15)/3)/3)-5)-(AF31+BG31))*0.66,(((AF31+BG31)/3)+(K31/3)+(('Argus Download'!BP29-15)/3)/3))&gt;190,190,IF((AF31+BG31)-(((AF31+BG31)/3)+(K31/3)+(('Argus Download'!BP29-15)/3)/3)&gt;5,(((AF31+BG31)/3)+(K31/3)+(('Argus Download'!BP29-15)/3)/3)-(((((AF31+BG31)/3)+(K31/3)+(('Argus Download'!BP29-15)/3)/3)-5)-(AF31+BG31))*0.66,(((AF31+BG31)/3)+(K31/3)+(('Argus Download'!BP29-15)/3)/3)))</f>
        <v>157.22222222222223</v>
      </c>
      <c r="BQ31" s="42">
        <f>IF(IF((AG31+BH31)-(((AG31+BH31)/3)+(L31/3)+(('Argus Download'!BQ29-15)/3)/3)&gt;5,(((AG31+BH31)/3)+(L31/3)+(('Argus Download'!BQ29-15)/3)/3)-(((((AG31+BH31)/3)+(L31/3)+(('Argus Download'!BQ29-15)/3)/3)-5)-(AG31+BH31))*0.66,(((AG31+BH31)/3)+(L31/3)+(('Argus Download'!BQ29-15)/3)/3))&gt;190,190,IF((AG31+BH31)-(((AG31+BH31)/3)+(L31/3)+(('Argus Download'!BQ29-15)/3)/3)&gt;5,(((AG31+BH31)/3)+(L31/3)+(('Argus Download'!BQ29-15)/3)/3)-(((((AG31+BH31)/3)+(L31/3)+(('Argus Download'!BQ29-15)/3)/3)-5)-(AG31+BH31))*0.66,(((AG31+BH31)/3)+(L31/3)+(('Argus Download'!BQ29-15)/3)/3)))</f>
        <v>161</v>
      </c>
      <c r="BR31" s="42">
        <f>IF(IF((AH31+BI31)-(((AH31+BI31)/3)+(M31/3)+(('Argus Download'!BR29-15)/3)/3)&gt;5,(((AH31+BI31)/3)+(M31/3)+(('Argus Download'!BR29-15)/3)/3)-(((((AH31+BI31)/3)+(M31/3)+(('Argus Download'!BR29-15)/3)/3)-5)-(AH31+BI31))*0.66,(((AH31+BI31)/3)+(M31/3)+(('Argus Download'!BR29-15)/3)/3))&gt;190,190,IF((AH31+BI31)-(((AH31+BI31)/3)+(M31/3)+(('Argus Download'!BR29-15)/3)/3)&gt;5,(((AH31+BI31)/3)+(M31/3)+(('Argus Download'!BR29-15)/3)/3)-(((((AH31+BI31)/3)+(M31/3)+(('Argus Download'!BR29-15)/3)/3)-5)-(AH31+BI31))*0.66,(((AH31+BI31)/3)+(M31/3)+(('Argus Download'!BR29-15)/3)/3)))</f>
        <v>153.44444444444446</v>
      </c>
      <c r="BS31" s="42">
        <f t="shared" si="3"/>
        <v>153.5</v>
      </c>
      <c r="BT31" s="42">
        <f t="shared" si="4"/>
        <v>160</v>
      </c>
      <c r="BU31" s="42">
        <f t="shared" si="5"/>
        <v>147</v>
      </c>
      <c r="BV31" s="46"/>
      <c r="BW31" s="20"/>
      <c r="BX31" s="20"/>
      <c r="BZ31" s="43">
        <f t="shared" si="0"/>
        <v>46003</v>
      </c>
      <c r="CA31" s="44">
        <v>147.5</v>
      </c>
      <c r="CB31" s="44">
        <v>66</v>
      </c>
      <c r="CD31" s="44"/>
    </row>
    <row r="32" spans="1:82" x14ac:dyDescent="0.25">
      <c r="A32" s="28">
        <f>'Argus Download'!A30</f>
        <v>45995</v>
      </c>
      <c r="B32" s="30">
        <f>'Argus Download'!B30</f>
        <v>152.5</v>
      </c>
      <c r="C32" s="30">
        <f>'Argus Download'!C30</f>
        <v>155</v>
      </c>
      <c r="D32" s="30">
        <f>'Argus Download'!D30</f>
        <v>150</v>
      </c>
      <c r="E32" s="30">
        <f>'Argus Download'!E30</f>
        <v>155</v>
      </c>
      <c r="F32" s="30">
        <f>'Argus Download'!F30</f>
        <v>158</v>
      </c>
      <c r="G32" s="30">
        <f>'Argus Download'!G30</f>
        <v>152</v>
      </c>
      <c r="H32" s="30">
        <f>'Argus Download'!H30</f>
        <v>173.5</v>
      </c>
      <c r="I32" s="30">
        <f>'Argus Download'!I30</f>
        <v>177</v>
      </c>
      <c r="J32" s="30">
        <f>'Argus Download'!J30</f>
        <v>170</v>
      </c>
      <c r="K32" s="30">
        <f>'Argus Download'!K30</f>
        <v>144.5</v>
      </c>
      <c r="L32" s="30">
        <f>'Argus Download'!L30</f>
        <v>149</v>
      </c>
      <c r="M32" s="30">
        <f>'Argus Download'!M30</f>
        <v>140</v>
      </c>
      <c r="N32" s="30">
        <f>'Argus Download'!N30</f>
        <v>160</v>
      </c>
      <c r="O32" s="30">
        <f>'Argus Download'!O30</f>
        <v>200</v>
      </c>
      <c r="P32" s="30">
        <f>'Argus Download'!P30</f>
        <v>120</v>
      </c>
      <c r="Q32" s="30">
        <f>'Argus Download'!Q30</f>
        <v>137.5</v>
      </c>
      <c r="R32" s="30">
        <f>'Argus Download'!R30</f>
        <v>140</v>
      </c>
      <c r="S32" s="30">
        <f>'Argus Download'!S30</f>
        <v>135</v>
      </c>
      <c r="T32" s="30">
        <f>'Argus Download'!T30</f>
        <v>142.5</v>
      </c>
      <c r="U32" s="30">
        <f>'Argus Download'!U30</f>
        <v>145</v>
      </c>
      <c r="V32" s="30">
        <f>'Argus Download'!V30</f>
        <v>140</v>
      </c>
      <c r="W32" s="30">
        <f>'Argus Download'!W30</f>
        <v>115</v>
      </c>
      <c r="X32" s="30">
        <f>'Argus Download'!X30</f>
        <v>120</v>
      </c>
      <c r="Y32" s="30">
        <f>'Argus Download'!Y30</f>
        <v>110</v>
      </c>
      <c r="Z32" s="30">
        <f>'Argus Download'!Z30</f>
        <v>105</v>
      </c>
      <c r="AA32" s="30">
        <f>'Argus Download'!AA30</f>
        <v>110</v>
      </c>
      <c r="AB32" s="30">
        <f>'Argus Download'!AB30</f>
        <v>100</v>
      </c>
      <c r="AC32" s="30">
        <f>'Argus Download'!AC30</f>
        <v>105</v>
      </c>
      <c r="AD32" s="30">
        <f>'Argus Download'!AD30</f>
        <v>110</v>
      </c>
      <c r="AE32" s="30">
        <f>'Argus Download'!AE30</f>
        <v>100</v>
      </c>
      <c r="AF32" s="30">
        <f>'Argus Download'!AF30</f>
        <v>113</v>
      </c>
      <c r="AG32" s="30">
        <f>'Argus Download'!AG30</f>
        <v>118</v>
      </c>
      <c r="AH32" s="30">
        <f>'Argus Download'!AH30</f>
        <v>108</v>
      </c>
      <c r="AI32" s="30">
        <f>'Argus Download'!AI30</f>
        <v>21</v>
      </c>
      <c r="AJ32" s="30">
        <f>'Argus Download'!AJ30</f>
        <v>22</v>
      </c>
      <c r="AK32" s="30">
        <f>'Argus Download'!AK30</f>
        <v>20</v>
      </c>
      <c r="AL32" s="30">
        <f>'Argus Download'!AL30</f>
        <v>34</v>
      </c>
      <c r="AM32" s="30">
        <f>'Argus Download'!AM30</f>
        <v>36</v>
      </c>
      <c r="AN32" s="30">
        <f>'Argus Download'!AN30</f>
        <v>32</v>
      </c>
      <c r="AO32" s="30">
        <f>'Argus Download'!AO30</f>
        <v>41.5</v>
      </c>
      <c r="AP32" s="30">
        <f>'Argus Download'!AP30</f>
        <v>43</v>
      </c>
      <c r="AQ32" s="30">
        <f>'Argus Download'!AQ30</f>
        <v>40</v>
      </c>
      <c r="AR32" s="30">
        <f>'Argus Download'!AR30</f>
        <v>75</v>
      </c>
      <c r="AS32" s="30">
        <f>'Argus Download'!AS30</f>
        <v>80</v>
      </c>
      <c r="AT32" s="30">
        <f>'Argus Download'!AT30</f>
        <v>70</v>
      </c>
      <c r="AU32" s="30">
        <f>'Argus Download'!AU30</f>
        <v>22</v>
      </c>
      <c r="AV32" s="30">
        <f>'Argus Download'!AV30</f>
        <v>23</v>
      </c>
      <c r="AW32" s="30">
        <f>'Argus Download'!AW30</f>
        <v>21</v>
      </c>
      <c r="AX32" s="30">
        <f>'Argus Download'!AX30</f>
        <v>29.5</v>
      </c>
      <c r="AY32" s="30">
        <f>'Argus Download'!AY30</f>
        <v>31</v>
      </c>
      <c r="AZ32" s="30">
        <f>'Argus Download'!AZ30</f>
        <v>28</v>
      </c>
      <c r="BA32" s="30">
        <f>'Argus Download'!BA30</f>
        <v>91</v>
      </c>
      <c r="BB32" s="30">
        <f>'Argus Download'!BB30</f>
        <v>95</v>
      </c>
      <c r="BC32" s="30">
        <f>'Argus Download'!BC30</f>
        <v>87</v>
      </c>
      <c r="BD32" s="30">
        <f>'Argus Download'!BD30</f>
        <v>0</v>
      </c>
      <c r="BE32" s="30">
        <f>'Argus Download'!BE30</f>
        <v>0</v>
      </c>
      <c r="BF32" s="30">
        <f>'Argus Download'!BF30</f>
        <v>0</v>
      </c>
      <c r="BG32" s="30">
        <f>'Argus Download'!BG30</f>
        <v>42.5</v>
      </c>
      <c r="BH32" s="30">
        <f>'Argus Download'!BH30</f>
        <v>44</v>
      </c>
      <c r="BI32" s="30">
        <f>'Argus Download'!BI30</f>
        <v>41</v>
      </c>
      <c r="BJ32" s="30">
        <f>'Argus Download'!BJ30</f>
        <v>31.5</v>
      </c>
      <c r="BK32" s="30">
        <f>'Argus Download'!BK30</f>
        <v>33</v>
      </c>
      <c r="BL32" s="30">
        <f>'Argus Download'!BL30</f>
        <v>30</v>
      </c>
      <c r="BM32" s="30">
        <f>'Argus Download'!BM30</f>
        <v>84.5</v>
      </c>
      <c r="BN32" s="30">
        <f>'Argus Download'!BN30</f>
        <v>89</v>
      </c>
      <c r="BO32" s="30">
        <f>'Argus Download'!BO30</f>
        <v>80</v>
      </c>
      <c r="BP32" s="42">
        <f>IF(IF((AF32+BG32)-(((AF32+BG32)/3)+(K32/3)+(('Argus Download'!BP30-15)/3)/3)&gt;5,(((AF32+BG32)/3)+(K32/3)+(('Argus Download'!BP30-15)/3)/3)-(((((AF32+BG32)/3)+(K32/3)+(('Argus Download'!BP30-15)/3)/3)-5)-(AF32+BG32))*0.66,(((AF32+BG32)/3)+(K32/3)+(('Argus Download'!BP30-15)/3)/3))&gt;190,190,IF((AF32+BG32)-(((AF32+BG32)/3)+(K32/3)+(('Argus Download'!BP30-15)/3)/3)&gt;5,(((AF32+BG32)/3)+(K32/3)+(('Argus Download'!BP30-15)/3)/3)-(((((AF32+BG32)/3)+(K32/3)+(('Argus Download'!BP30-15)/3)/3)-5)-(AF32+BG32))*0.66,(((AF32+BG32)/3)+(K32/3)+(('Argus Download'!BP30-15)/3)/3)))</f>
        <v>157.22222222222223</v>
      </c>
      <c r="BQ32" s="42">
        <f>IF(IF((AG32+BH32)-(((AG32+BH32)/3)+(L32/3)+(('Argus Download'!BQ30-15)/3)/3)&gt;5,(((AG32+BH32)/3)+(L32/3)+(('Argus Download'!BQ30-15)/3)/3)-(((((AG32+BH32)/3)+(L32/3)+(('Argus Download'!BQ30-15)/3)/3)-5)-(AG32+BH32))*0.66,(((AG32+BH32)/3)+(L32/3)+(('Argus Download'!BQ30-15)/3)/3))&gt;190,190,IF((AG32+BH32)-(((AG32+BH32)/3)+(L32/3)+(('Argus Download'!BQ30-15)/3)/3)&gt;5,(((AG32+BH32)/3)+(L32/3)+(('Argus Download'!BQ30-15)/3)/3)-(((((AG32+BH32)/3)+(L32/3)+(('Argus Download'!BQ30-15)/3)/3)-5)-(AG32+BH32))*0.66,(((AG32+BH32)/3)+(L32/3)+(('Argus Download'!BQ30-15)/3)/3)))</f>
        <v>161</v>
      </c>
      <c r="BR32" s="42">
        <f>IF(IF((AH32+BI32)-(((AH32+BI32)/3)+(M32/3)+(('Argus Download'!BR30-15)/3)/3)&gt;5,(((AH32+BI32)/3)+(M32/3)+(('Argus Download'!BR30-15)/3)/3)-(((((AH32+BI32)/3)+(M32/3)+(('Argus Download'!BR30-15)/3)/3)-5)-(AH32+BI32))*0.66,(((AH32+BI32)/3)+(M32/3)+(('Argus Download'!BR30-15)/3)/3))&gt;190,190,IF((AH32+BI32)-(((AH32+BI32)/3)+(M32/3)+(('Argus Download'!BR30-15)/3)/3)&gt;5,(((AH32+BI32)/3)+(M32/3)+(('Argus Download'!BR30-15)/3)/3)-(((((AH32+BI32)/3)+(M32/3)+(('Argus Download'!BR30-15)/3)/3)-5)-(AH32+BI32))*0.66,(((AH32+BI32)/3)+(M32/3)+(('Argus Download'!BR30-15)/3)/3)))</f>
        <v>153.44444444444446</v>
      </c>
      <c r="BS32" s="42">
        <f t="shared" si="3"/>
        <v>153.5</v>
      </c>
      <c r="BT32" s="42">
        <f t="shared" si="4"/>
        <v>160</v>
      </c>
      <c r="BU32" s="42">
        <f t="shared" si="5"/>
        <v>147</v>
      </c>
      <c r="BV32" s="46"/>
      <c r="BW32" s="20"/>
      <c r="BX32" s="20"/>
    </row>
    <row r="33" spans="1:76" x14ac:dyDescent="0.25">
      <c r="A33" s="28">
        <f>'Argus Download'!A31</f>
        <v>45988</v>
      </c>
      <c r="B33" s="30">
        <f>'Argus Download'!B31</f>
        <v>152.5</v>
      </c>
      <c r="C33" s="30">
        <f>'Argus Download'!C31</f>
        <v>155</v>
      </c>
      <c r="D33" s="30">
        <f>'Argus Download'!D31</f>
        <v>150</v>
      </c>
      <c r="E33" s="30">
        <f>'Argus Download'!E31</f>
        <v>155</v>
      </c>
      <c r="F33" s="30">
        <f>'Argus Download'!F31</f>
        <v>158</v>
      </c>
      <c r="G33" s="30">
        <f>'Argus Download'!G31</f>
        <v>152</v>
      </c>
      <c r="H33" s="30">
        <f>'Argus Download'!H31</f>
        <v>173.5</v>
      </c>
      <c r="I33" s="30">
        <f>'Argus Download'!I31</f>
        <v>177</v>
      </c>
      <c r="J33" s="30">
        <f>'Argus Download'!J31</f>
        <v>170</v>
      </c>
      <c r="K33" s="30">
        <f>'Argus Download'!K31</f>
        <v>141.5</v>
      </c>
      <c r="L33" s="30">
        <f>'Argus Download'!L31</f>
        <v>145</v>
      </c>
      <c r="M33" s="30">
        <f>'Argus Download'!M31</f>
        <v>138</v>
      </c>
      <c r="N33" s="30">
        <f>'Argus Download'!N31</f>
        <v>160</v>
      </c>
      <c r="O33" s="30">
        <f>'Argus Download'!O31</f>
        <v>200</v>
      </c>
      <c r="P33" s="30">
        <f>'Argus Download'!P31</f>
        <v>120</v>
      </c>
      <c r="Q33" s="30">
        <f>'Argus Download'!Q31</f>
        <v>137.5</v>
      </c>
      <c r="R33" s="30">
        <f>'Argus Download'!R31</f>
        <v>140</v>
      </c>
      <c r="S33" s="30">
        <f>'Argus Download'!S31</f>
        <v>135</v>
      </c>
      <c r="T33" s="30">
        <f>'Argus Download'!T31</f>
        <v>142.5</v>
      </c>
      <c r="U33" s="30">
        <f>'Argus Download'!U31</f>
        <v>145</v>
      </c>
      <c r="V33" s="30">
        <f>'Argus Download'!V31</f>
        <v>140</v>
      </c>
      <c r="W33" s="30">
        <f>'Argus Download'!W31</f>
        <v>115</v>
      </c>
      <c r="X33" s="30">
        <f>'Argus Download'!X31</f>
        <v>120</v>
      </c>
      <c r="Y33" s="30">
        <f>'Argus Download'!Y31</f>
        <v>110</v>
      </c>
      <c r="Z33" s="30">
        <f>'Argus Download'!Z31</f>
        <v>105</v>
      </c>
      <c r="AA33" s="30">
        <f>'Argus Download'!AA31</f>
        <v>110</v>
      </c>
      <c r="AB33" s="30">
        <f>'Argus Download'!AB31</f>
        <v>100</v>
      </c>
      <c r="AC33" s="30">
        <f>'Argus Download'!AC31</f>
        <v>105</v>
      </c>
      <c r="AD33" s="30">
        <f>'Argus Download'!AD31</f>
        <v>110</v>
      </c>
      <c r="AE33" s="30">
        <f>'Argus Download'!AE31</f>
        <v>100</v>
      </c>
      <c r="AF33" s="30">
        <f>'Argus Download'!AF31</f>
        <v>113</v>
      </c>
      <c r="AG33" s="30">
        <f>'Argus Download'!AG31</f>
        <v>118</v>
      </c>
      <c r="AH33" s="30">
        <f>'Argus Download'!AH31</f>
        <v>108</v>
      </c>
      <c r="AI33" s="30">
        <f>'Argus Download'!AI31</f>
        <v>21</v>
      </c>
      <c r="AJ33" s="30">
        <f>'Argus Download'!AJ31</f>
        <v>22</v>
      </c>
      <c r="AK33" s="30">
        <f>'Argus Download'!AK31</f>
        <v>20</v>
      </c>
      <c r="AL33" s="30">
        <f>'Argus Download'!AL31</f>
        <v>34</v>
      </c>
      <c r="AM33" s="30">
        <f>'Argus Download'!AM31</f>
        <v>36</v>
      </c>
      <c r="AN33" s="30">
        <f>'Argus Download'!AN31</f>
        <v>32</v>
      </c>
      <c r="AO33" s="30">
        <f>'Argus Download'!AO31</f>
        <v>41.5</v>
      </c>
      <c r="AP33" s="30">
        <f>'Argus Download'!AP31</f>
        <v>43</v>
      </c>
      <c r="AQ33" s="30">
        <f>'Argus Download'!AQ31</f>
        <v>40</v>
      </c>
      <c r="AR33" s="30">
        <f>'Argus Download'!AR31</f>
        <v>75</v>
      </c>
      <c r="AS33" s="30">
        <f>'Argus Download'!AS31</f>
        <v>80</v>
      </c>
      <c r="AT33" s="30">
        <f>'Argus Download'!AT31</f>
        <v>70</v>
      </c>
      <c r="AU33" s="30">
        <f>'Argus Download'!AU31</f>
        <v>22</v>
      </c>
      <c r="AV33" s="30">
        <f>'Argus Download'!AV31</f>
        <v>23</v>
      </c>
      <c r="AW33" s="30">
        <f>'Argus Download'!AW31</f>
        <v>21</v>
      </c>
      <c r="AX33" s="30">
        <f>'Argus Download'!AX31</f>
        <v>30.5</v>
      </c>
      <c r="AY33" s="30">
        <f>'Argus Download'!AY31</f>
        <v>32</v>
      </c>
      <c r="AZ33" s="30">
        <f>'Argus Download'!AZ31</f>
        <v>29</v>
      </c>
      <c r="BA33" s="30">
        <f>'Argus Download'!BA31</f>
        <v>96.5</v>
      </c>
      <c r="BB33" s="30">
        <f>'Argus Download'!BB31</f>
        <v>98</v>
      </c>
      <c r="BC33" s="30">
        <f>'Argus Download'!BC31</f>
        <v>95</v>
      </c>
      <c r="BD33" s="30">
        <f>'Argus Download'!BD31</f>
        <v>0</v>
      </c>
      <c r="BE33" s="30">
        <f>'Argus Download'!BE31</f>
        <v>0</v>
      </c>
      <c r="BF33" s="30">
        <f>'Argus Download'!BF31</f>
        <v>0</v>
      </c>
      <c r="BG33" s="30">
        <f>'Argus Download'!BG31</f>
        <v>43.5</v>
      </c>
      <c r="BH33" s="30">
        <f>'Argus Download'!BH31</f>
        <v>45</v>
      </c>
      <c r="BI33" s="30">
        <f>'Argus Download'!BI31</f>
        <v>42</v>
      </c>
      <c r="BJ33" s="30">
        <f>'Argus Download'!BJ31</f>
        <v>32.5</v>
      </c>
      <c r="BK33" s="30">
        <f>'Argus Download'!BK31</f>
        <v>35</v>
      </c>
      <c r="BL33" s="30">
        <f>'Argus Download'!BL31</f>
        <v>30</v>
      </c>
      <c r="BM33" s="30">
        <f>'Argus Download'!BM31</f>
        <v>84.5</v>
      </c>
      <c r="BN33" s="30">
        <f>'Argus Download'!BN31</f>
        <v>89</v>
      </c>
      <c r="BO33" s="30">
        <f>'Argus Download'!BO31</f>
        <v>80</v>
      </c>
      <c r="BP33" s="42">
        <f>IF(IF((AF33+BG33)-(((AF33+BG33)/3)+(K33/3)+(('Argus Download'!BP31-15)/3)/3)&gt;5,(((AF33+BG33)/3)+(K33/3)+(('Argus Download'!BP31-15)/3)/3)-(((((AF33+BG33)/3)+(K33/3)+(('Argus Download'!BP31-15)/3)/3)-5)-(AF33+BG33))*0.66,(((AF33+BG33)/3)+(K33/3)+(('Argus Download'!BP31-15)/3)/3))&gt;190,190,IF((AF33+BG33)-(((AF33+BG33)/3)+(K33/3)+(('Argus Download'!BP31-15)/3)/3)&gt;5,(((AF33+BG33)/3)+(K33/3)+(('Argus Download'!BP31-15)/3)/3)-(((((AF33+BG33)/3)+(K33/3)+(('Argus Download'!BP31-15)/3)/3)-5)-(AF33+BG33))*0.66,(((AF33+BG33)/3)+(K33/3)+(('Argus Download'!BP31-15)/3)/3)))</f>
        <v>153.77777777777777</v>
      </c>
      <c r="BQ33" s="42">
        <f>IF(IF((AG33+BH33)-(((AG33+BH33)/3)+(L33/3)+(('Argus Download'!BQ31-15)/3)/3)&gt;5,(((AG33+BH33)/3)+(L33/3)+(('Argus Download'!BQ31-15)/3)/3)-(((((AG33+BH33)/3)+(L33/3)+(('Argus Download'!BQ31-15)/3)/3)-5)-(AG33+BH33))*0.66,(((AG33+BH33)/3)+(L33/3)+(('Argus Download'!BQ31-15)/3)/3))&gt;190,190,IF((AG33+BH33)-(((AG33+BH33)/3)+(L33/3)+(('Argus Download'!BQ31-15)/3)/3)&gt;5,(((AG33+BH33)/3)+(L33/3)+(('Argus Download'!BQ31-15)/3)/3)-(((((AG33+BH33)/3)+(L33/3)+(('Argus Download'!BQ31-15)/3)/3)-5)-(AG33+BH33))*0.66,(((AG33+BH33)/3)+(L33/3)+(('Argus Download'!BQ31-15)/3)/3)))</f>
        <v>164.48666666666668</v>
      </c>
      <c r="BR33" s="42">
        <f>IF(IF((AH33+BI33)-(((AH33+BI33)/3)+(M33/3)+(('Argus Download'!BR31-15)/3)/3)&gt;5,(((AH33+BI33)/3)+(M33/3)+(('Argus Download'!BR31-15)/3)/3)-(((((AH33+BI33)/3)+(M33/3)+(('Argus Download'!BR31-15)/3)/3)-5)-(AH33+BI33))*0.66,(((AH33+BI33)/3)+(M33/3)+(('Argus Download'!BR31-15)/3)/3))&gt;190,190,IF((AH33+BI33)-(((AH33+BI33)/3)+(M33/3)+(('Argus Download'!BR31-15)/3)/3)&gt;5,(((AH33+BI33)/3)+(M33/3)+(('Argus Download'!BR31-15)/3)/3)-(((((AH33+BI33)/3)+(M33/3)+(('Argus Download'!BR31-15)/3)/3)-5)-(AH33+BI33))*0.66,(((AH33+BI33)/3)+(M33/3)+(('Argus Download'!BR31-15)/3)/3)))</f>
        <v>149.88888888888889</v>
      </c>
      <c r="BS33" s="42">
        <f t="shared" si="3"/>
        <v>154.5</v>
      </c>
      <c r="BT33" s="42">
        <f t="shared" si="4"/>
        <v>161</v>
      </c>
      <c r="BU33" s="42">
        <f t="shared" si="5"/>
        <v>148</v>
      </c>
      <c r="BV33" s="46"/>
      <c r="BW33" s="20"/>
      <c r="BX33" s="20"/>
    </row>
    <row r="34" spans="1:76" x14ac:dyDescent="0.25">
      <c r="A34" s="28">
        <f>'Argus Download'!A32</f>
        <v>45981</v>
      </c>
      <c r="B34" s="30">
        <f>'Argus Download'!B32</f>
        <v>147.5</v>
      </c>
      <c r="C34" s="30">
        <f>'Argus Download'!C32</f>
        <v>150</v>
      </c>
      <c r="D34" s="30">
        <f>'Argus Download'!D32</f>
        <v>145</v>
      </c>
      <c r="E34" s="30">
        <f>'Argus Download'!E32</f>
        <v>155</v>
      </c>
      <c r="F34" s="30">
        <f>'Argus Download'!F32</f>
        <v>158</v>
      </c>
      <c r="G34" s="30">
        <f>'Argus Download'!G32</f>
        <v>152</v>
      </c>
      <c r="H34" s="30">
        <f>'Argus Download'!H32</f>
        <v>170</v>
      </c>
      <c r="I34" s="30">
        <f>'Argus Download'!I32</f>
        <v>175</v>
      </c>
      <c r="J34" s="30">
        <f>'Argus Download'!J32</f>
        <v>165</v>
      </c>
      <c r="K34" s="30">
        <f>'Argus Download'!K32</f>
        <v>141.5</v>
      </c>
      <c r="L34" s="30">
        <f>'Argus Download'!L32</f>
        <v>145</v>
      </c>
      <c r="M34" s="30">
        <f>'Argus Download'!M32</f>
        <v>138</v>
      </c>
      <c r="N34" s="30">
        <f>'Argus Download'!N32</f>
        <v>160</v>
      </c>
      <c r="O34" s="30">
        <f>'Argus Download'!O32</f>
        <v>200</v>
      </c>
      <c r="P34" s="30">
        <f>'Argus Download'!P32</f>
        <v>120</v>
      </c>
      <c r="Q34" s="30">
        <f>'Argus Download'!Q32</f>
        <v>133.5</v>
      </c>
      <c r="R34" s="30">
        <f>'Argus Download'!R32</f>
        <v>137</v>
      </c>
      <c r="S34" s="30">
        <f>'Argus Download'!S32</f>
        <v>130</v>
      </c>
      <c r="T34" s="30">
        <f>'Argus Download'!T32</f>
        <v>142.5</v>
      </c>
      <c r="U34" s="30">
        <f>'Argus Download'!U32</f>
        <v>145</v>
      </c>
      <c r="V34" s="30">
        <f>'Argus Download'!V32</f>
        <v>140</v>
      </c>
      <c r="W34" s="30">
        <f>'Argus Download'!W32</f>
        <v>115</v>
      </c>
      <c r="X34" s="30">
        <f>'Argus Download'!X32</f>
        <v>120</v>
      </c>
      <c r="Y34" s="30">
        <f>'Argus Download'!Y32</f>
        <v>110</v>
      </c>
      <c r="Z34" s="30">
        <f>'Argus Download'!Z32</f>
        <v>102</v>
      </c>
      <c r="AA34" s="30">
        <f>'Argus Download'!AA32</f>
        <v>107</v>
      </c>
      <c r="AB34" s="30">
        <f>'Argus Download'!AB32</f>
        <v>97</v>
      </c>
      <c r="AC34" s="30">
        <f>'Argus Download'!AC32</f>
        <v>102</v>
      </c>
      <c r="AD34" s="30">
        <f>'Argus Download'!AD32</f>
        <v>107</v>
      </c>
      <c r="AE34" s="30">
        <f>'Argus Download'!AE32</f>
        <v>97</v>
      </c>
      <c r="AF34" s="30">
        <f>'Argus Download'!AF32</f>
        <v>113</v>
      </c>
      <c r="AG34" s="30">
        <f>'Argus Download'!AG32</f>
        <v>118</v>
      </c>
      <c r="AH34" s="30">
        <f>'Argus Download'!AH32</f>
        <v>108</v>
      </c>
      <c r="AI34" s="30">
        <f>'Argus Download'!AI32</f>
        <v>20.5</v>
      </c>
      <c r="AJ34" s="30">
        <f>'Argus Download'!AJ32</f>
        <v>22</v>
      </c>
      <c r="AK34" s="30">
        <f>'Argus Download'!AK32</f>
        <v>19</v>
      </c>
      <c r="AL34" s="30">
        <f>'Argus Download'!AL32</f>
        <v>34</v>
      </c>
      <c r="AM34" s="30">
        <f>'Argus Download'!AM32</f>
        <v>36</v>
      </c>
      <c r="AN34" s="30">
        <f>'Argus Download'!AN32</f>
        <v>32</v>
      </c>
      <c r="AO34" s="30">
        <f>'Argus Download'!AO32</f>
        <v>41.5</v>
      </c>
      <c r="AP34" s="30">
        <f>'Argus Download'!AP32</f>
        <v>43</v>
      </c>
      <c r="AQ34" s="30">
        <f>'Argus Download'!AQ32</f>
        <v>40</v>
      </c>
      <c r="AR34" s="30">
        <f>'Argus Download'!AR32</f>
        <v>75</v>
      </c>
      <c r="AS34" s="30">
        <f>'Argus Download'!AS32</f>
        <v>80</v>
      </c>
      <c r="AT34" s="30">
        <f>'Argus Download'!AT32</f>
        <v>70</v>
      </c>
      <c r="AU34" s="30">
        <f>'Argus Download'!AU32</f>
        <v>21.5</v>
      </c>
      <c r="AV34" s="30">
        <f>'Argus Download'!AV32</f>
        <v>23</v>
      </c>
      <c r="AW34" s="30">
        <f>'Argus Download'!AW32</f>
        <v>20</v>
      </c>
      <c r="AX34" s="30">
        <f>'Argus Download'!AX32</f>
        <v>30.5</v>
      </c>
      <c r="AY34" s="30">
        <f>'Argus Download'!AY32</f>
        <v>32</v>
      </c>
      <c r="AZ34" s="30">
        <f>'Argus Download'!AZ32</f>
        <v>29</v>
      </c>
      <c r="BA34" s="30">
        <f>'Argus Download'!BA32</f>
        <v>96.5</v>
      </c>
      <c r="BB34" s="30">
        <f>'Argus Download'!BB32</f>
        <v>98</v>
      </c>
      <c r="BC34" s="30">
        <f>'Argus Download'!BC32</f>
        <v>95</v>
      </c>
      <c r="BD34" s="30">
        <f>'Argus Download'!BD32</f>
        <v>0</v>
      </c>
      <c r="BE34" s="30">
        <f>'Argus Download'!BE32</f>
        <v>0</v>
      </c>
      <c r="BF34" s="30">
        <f>'Argus Download'!BF32</f>
        <v>0</v>
      </c>
      <c r="BG34" s="30">
        <f>'Argus Download'!BG32</f>
        <v>44</v>
      </c>
      <c r="BH34" s="30">
        <f>'Argus Download'!BH32</f>
        <v>45</v>
      </c>
      <c r="BI34" s="30">
        <f>'Argus Download'!BI32</f>
        <v>43</v>
      </c>
      <c r="BJ34" s="30">
        <f>'Argus Download'!BJ32</f>
        <v>32.5</v>
      </c>
      <c r="BK34" s="30">
        <f>'Argus Download'!BK32</f>
        <v>35</v>
      </c>
      <c r="BL34" s="30">
        <f>'Argus Download'!BL32</f>
        <v>30</v>
      </c>
      <c r="BM34" s="30">
        <f>'Argus Download'!BM32</f>
        <v>84.5</v>
      </c>
      <c r="BN34" s="30">
        <f>'Argus Download'!BN32</f>
        <v>89</v>
      </c>
      <c r="BO34" s="30">
        <f>'Argus Download'!BO32</f>
        <v>80</v>
      </c>
      <c r="BP34" s="42">
        <f>IF(IF((AF34+BG34)-(((AF34+BG34)/3)+(K34/3)+(('Argus Download'!BP32-15)/3)/3)&gt;5,(((AF34+BG34)/3)+(K34/3)+(('Argus Download'!BP32-15)/3)/3)-(((((AF34+BG34)/3)+(K34/3)+(('Argus Download'!BP32-15)/3)/3)-5)-(AF34+BG34))*0.66,(((AF34+BG34)/3)+(K34/3)+(('Argus Download'!BP32-15)/3)/3))&gt;190,190,IF((AF34+BG34)-(((AF34+BG34)/3)+(K34/3)+(('Argus Download'!BP32-15)/3)/3)&gt;5,(((AF34+BG34)/3)+(K34/3)+(('Argus Download'!BP32-15)/3)/3)-(((((AF34+BG34)/3)+(K34/3)+(('Argus Download'!BP32-15)/3)/3)-5)-(AF34+BG34))*0.66,(((AF34+BG34)/3)+(K34/3)+(('Argus Download'!BP32-15)/3)/3)))</f>
        <v>152.72222222222223</v>
      </c>
      <c r="BQ34" s="42">
        <f>IF(IF((AG34+BH34)-(((AG34+BH34)/3)+(L34/3)+(('Argus Download'!BQ32-15)/3)/3)&gt;5,(((AG34+BH34)/3)+(L34/3)+(('Argus Download'!BQ32-15)/3)/3)-(((((AG34+BH34)/3)+(L34/3)+(('Argus Download'!BQ32-15)/3)/3)-5)-(AG34+BH34))*0.66,(((AG34+BH34)/3)+(L34/3)+(('Argus Download'!BQ32-15)/3)/3))&gt;190,190,IF((AG34+BH34)-(((AG34+BH34)/3)+(L34/3)+(('Argus Download'!BQ32-15)/3)/3)&gt;5,(((AG34+BH34)/3)+(L34/3)+(('Argus Download'!BQ32-15)/3)/3)-(((((AG34+BH34)/3)+(L34/3)+(('Argus Download'!BQ32-15)/3)/3)-5)-(AG34+BH34))*0.66,(((AG34+BH34)/3)+(L34/3)+(('Argus Download'!BQ32-15)/3)/3)))</f>
        <v>164.03333333333333</v>
      </c>
      <c r="BR34" s="42">
        <f>IF(IF((AH34+BI34)-(((AH34+BI34)/3)+(M34/3)+(('Argus Download'!BR32-15)/3)/3)&gt;5,(((AH34+BI34)/3)+(M34/3)+(('Argus Download'!BR32-15)/3)/3)-(((((AH34+BI34)/3)+(M34/3)+(('Argus Download'!BR32-15)/3)/3)-5)-(AH34+BI34))*0.66,(((AH34+BI34)/3)+(M34/3)+(('Argus Download'!BR32-15)/3)/3))&gt;190,190,IF((AH34+BI34)-(((AH34+BI34)/3)+(M34/3)+(('Argus Download'!BR32-15)/3)/3)&gt;5,(((AH34+BI34)/3)+(M34/3)+(('Argus Download'!BR32-15)/3)/3)-(((((AH34+BI34)/3)+(M34/3)+(('Argus Download'!BR32-15)/3)/3)-5)-(AH34+BI34))*0.66,(((AH34+BI34)/3)+(M34/3)+(('Argus Download'!BR32-15)/3)/3)))</f>
        <v>149.11111111111111</v>
      </c>
      <c r="BS34" s="42">
        <f t="shared" si="3"/>
        <v>155</v>
      </c>
      <c r="BT34" s="42">
        <f t="shared" si="4"/>
        <v>161</v>
      </c>
      <c r="BU34" s="42">
        <f t="shared" si="5"/>
        <v>149</v>
      </c>
      <c r="BV34" s="46"/>
      <c r="BW34" s="20"/>
      <c r="BX34" s="20"/>
    </row>
    <row r="35" spans="1:76" x14ac:dyDescent="0.25">
      <c r="A35" s="28">
        <f>'Argus Download'!A33</f>
        <v>45974</v>
      </c>
      <c r="B35" s="30">
        <f>'Argus Download'!B33</f>
        <v>142.5</v>
      </c>
      <c r="C35" s="30">
        <f>'Argus Download'!C33</f>
        <v>145</v>
      </c>
      <c r="D35" s="30">
        <f>'Argus Download'!D33</f>
        <v>140</v>
      </c>
      <c r="E35" s="30">
        <f>'Argus Download'!E33</f>
        <v>155</v>
      </c>
      <c r="F35" s="30">
        <f>'Argus Download'!F33</f>
        <v>158</v>
      </c>
      <c r="G35" s="30">
        <f>'Argus Download'!G33</f>
        <v>152</v>
      </c>
      <c r="H35" s="30">
        <f>'Argus Download'!H33</f>
        <v>167.5</v>
      </c>
      <c r="I35" s="30">
        <f>'Argus Download'!I33</f>
        <v>170</v>
      </c>
      <c r="J35" s="30">
        <f>'Argus Download'!J33</f>
        <v>165</v>
      </c>
      <c r="K35" s="30">
        <f>'Argus Download'!K33</f>
        <v>141.5</v>
      </c>
      <c r="L35" s="30">
        <f>'Argus Download'!L33</f>
        <v>145</v>
      </c>
      <c r="M35" s="30">
        <f>'Argus Download'!M33</f>
        <v>138</v>
      </c>
      <c r="N35" s="30">
        <f>'Argus Download'!N33</f>
        <v>157.5</v>
      </c>
      <c r="O35" s="30">
        <f>'Argus Download'!O33</f>
        <v>200</v>
      </c>
      <c r="P35" s="30">
        <f>'Argus Download'!P33</f>
        <v>115</v>
      </c>
      <c r="Q35" s="30">
        <f>'Argus Download'!Q33</f>
        <v>133.5</v>
      </c>
      <c r="R35" s="30">
        <f>'Argus Download'!R33</f>
        <v>137</v>
      </c>
      <c r="S35" s="30">
        <f>'Argus Download'!S33</f>
        <v>130</v>
      </c>
      <c r="T35" s="30">
        <f>'Argus Download'!T33</f>
        <v>145</v>
      </c>
      <c r="U35" s="30">
        <f>'Argus Download'!U33</f>
        <v>150</v>
      </c>
      <c r="V35" s="30">
        <f>'Argus Download'!V33</f>
        <v>140</v>
      </c>
      <c r="W35" s="30">
        <f>'Argus Download'!W33</f>
        <v>115</v>
      </c>
      <c r="X35" s="30">
        <f>'Argus Download'!X33</f>
        <v>120</v>
      </c>
      <c r="Y35" s="30">
        <f>'Argus Download'!Y33</f>
        <v>110</v>
      </c>
      <c r="Z35" s="30">
        <f>'Argus Download'!Z33</f>
        <v>100</v>
      </c>
      <c r="AA35" s="30">
        <f>'Argus Download'!AA33</f>
        <v>103</v>
      </c>
      <c r="AB35" s="30">
        <f>'Argus Download'!AB33</f>
        <v>97</v>
      </c>
      <c r="AC35" s="30">
        <f>'Argus Download'!AC33</f>
        <v>100</v>
      </c>
      <c r="AD35" s="30">
        <f>'Argus Download'!AD33</f>
        <v>103</v>
      </c>
      <c r="AE35" s="30">
        <f>'Argus Download'!AE33</f>
        <v>97</v>
      </c>
      <c r="AF35" s="30">
        <f>'Argus Download'!AF33</f>
        <v>113</v>
      </c>
      <c r="AG35" s="30">
        <f>'Argus Download'!AG33</f>
        <v>118</v>
      </c>
      <c r="AH35" s="30">
        <f>'Argus Download'!AH33</f>
        <v>108</v>
      </c>
      <c r="AI35" s="30">
        <f>'Argus Download'!AI33</f>
        <v>20.5</v>
      </c>
      <c r="AJ35" s="30">
        <f>'Argus Download'!AJ33</f>
        <v>22</v>
      </c>
      <c r="AK35" s="30">
        <f>'Argus Download'!AK33</f>
        <v>19</v>
      </c>
      <c r="AL35" s="30">
        <f>'Argus Download'!AL33</f>
        <v>34</v>
      </c>
      <c r="AM35" s="30">
        <f>'Argus Download'!AM33</f>
        <v>36</v>
      </c>
      <c r="AN35" s="30">
        <f>'Argus Download'!AN33</f>
        <v>32</v>
      </c>
      <c r="AO35" s="30">
        <f>'Argus Download'!AO33</f>
        <v>42</v>
      </c>
      <c r="AP35" s="30">
        <f>'Argus Download'!AP33</f>
        <v>44</v>
      </c>
      <c r="AQ35" s="30">
        <f>'Argus Download'!AQ33</f>
        <v>40</v>
      </c>
      <c r="AR35" s="30">
        <f>'Argus Download'!AR33</f>
        <v>75</v>
      </c>
      <c r="AS35" s="30">
        <f>'Argus Download'!AS33</f>
        <v>80</v>
      </c>
      <c r="AT35" s="30">
        <f>'Argus Download'!AT33</f>
        <v>70</v>
      </c>
      <c r="AU35" s="30">
        <f>'Argus Download'!AU33</f>
        <v>21.5</v>
      </c>
      <c r="AV35" s="30">
        <f>'Argus Download'!AV33</f>
        <v>23</v>
      </c>
      <c r="AW35" s="30">
        <f>'Argus Download'!AW33</f>
        <v>20</v>
      </c>
      <c r="AX35" s="30">
        <f>'Argus Download'!AX33</f>
        <v>29.5</v>
      </c>
      <c r="AY35" s="30">
        <f>'Argus Download'!AY33</f>
        <v>31</v>
      </c>
      <c r="AZ35" s="30">
        <f>'Argus Download'!AZ33</f>
        <v>28</v>
      </c>
      <c r="BA35" s="30">
        <f>'Argus Download'!BA33</f>
        <v>96.5</v>
      </c>
      <c r="BB35" s="30">
        <f>'Argus Download'!BB33</f>
        <v>98</v>
      </c>
      <c r="BC35" s="30">
        <f>'Argus Download'!BC33</f>
        <v>95</v>
      </c>
      <c r="BD35" s="30">
        <f>'Argus Download'!BD33</f>
        <v>0</v>
      </c>
      <c r="BE35" s="30">
        <f>'Argus Download'!BE33</f>
        <v>0</v>
      </c>
      <c r="BF35" s="30">
        <f>'Argus Download'!BF33</f>
        <v>0</v>
      </c>
      <c r="BG35" s="30">
        <f>'Argus Download'!BG33</f>
        <v>44</v>
      </c>
      <c r="BH35" s="30">
        <f>'Argus Download'!BH33</f>
        <v>45</v>
      </c>
      <c r="BI35" s="30">
        <f>'Argus Download'!BI33</f>
        <v>43</v>
      </c>
      <c r="BJ35" s="30">
        <f>'Argus Download'!BJ33</f>
        <v>32.5</v>
      </c>
      <c r="BK35" s="30">
        <f>'Argus Download'!BK33</f>
        <v>35</v>
      </c>
      <c r="BL35" s="30">
        <f>'Argus Download'!BL33</f>
        <v>30</v>
      </c>
      <c r="BM35" s="30">
        <f>'Argus Download'!BM33</f>
        <v>84.5</v>
      </c>
      <c r="BN35" s="30">
        <f>'Argus Download'!BN33</f>
        <v>89</v>
      </c>
      <c r="BO35" s="30">
        <f>'Argus Download'!BO33</f>
        <v>80</v>
      </c>
      <c r="BP35" s="42">
        <f>IF(IF((AF35+BG35)-(((AF35+BG35)/3)+(K35/3)+(('Argus Download'!BP33-15)/3)/3)&gt;5,(((AF35+BG35)/3)+(K35/3)+(('Argus Download'!BP33-15)/3)/3)-(((((AF35+BG35)/3)+(K35/3)+(('Argus Download'!BP33-15)/3)/3)-5)-(AF35+BG35))*0.66,(((AF35+BG35)/3)+(K35/3)+(('Argus Download'!BP33-15)/3)/3))&gt;190,190,IF((AF35+BG35)-(((AF35+BG35)/3)+(K35/3)+(('Argus Download'!BP33-15)/3)/3)&gt;5,(((AF35+BG35)/3)+(K35/3)+(('Argus Download'!BP33-15)/3)/3)-(((((AF35+BG35)/3)+(K35/3)+(('Argus Download'!BP33-15)/3)/3)-5)-(AF35+BG35))*0.66,(((AF35+BG35)/3)+(K35/3)+(('Argus Download'!BP33-15)/3)/3)))</f>
        <v>157.5611111111111</v>
      </c>
      <c r="BQ35" s="42">
        <f>IF(IF((AG35+BH35)-(((AG35+BH35)/3)+(L35/3)+(('Argus Download'!BQ33-15)/3)/3)&gt;5,(((AG35+BH35)/3)+(L35/3)+(('Argus Download'!BQ33-15)/3)/3)-(((((AG35+BH35)/3)+(L35/3)+(('Argus Download'!BQ33-15)/3)/3)-5)-(AG35+BH35))*0.66,(((AG35+BH35)/3)+(L35/3)+(('Argus Download'!BQ33-15)/3)/3))&gt;190,190,IF((AG35+BH35)-(((AG35+BH35)/3)+(L35/3)+(('Argus Download'!BQ33-15)/3)/3)&gt;5,(((AG35+BH35)/3)+(L35/3)+(('Argus Download'!BQ33-15)/3)/3)-(((((AG35+BH35)/3)+(L35/3)+(('Argus Download'!BQ33-15)/3)/3)-5)-(AG35+BH35))*0.66,(((AG35+BH35)/3)+(L35/3)+(('Argus Download'!BQ33-15)/3)/3)))</f>
        <v>162.78666666666666</v>
      </c>
      <c r="BR35" s="42">
        <f>IF(IF((AH35+BI35)-(((AH35+BI35)/3)+(M35/3)+(('Argus Download'!BR33-15)/3)/3)&gt;5,(((AH35+BI35)/3)+(M35/3)+(('Argus Download'!BR33-15)/3)/3)-(((((AH35+BI35)/3)+(M35/3)+(('Argus Download'!BR33-15)/3)/3)-5)-(AH35+BI35))*0.66,(((AH35+BI35)/3)+(M35/3)+(('Argus Download'!BR33-15)/3)/3))&gt;190,190,IF((AH35+BI35)-(((AH35+BI35)/3)+(M35/3)+(('Argus Download'!BR33-15)/3)/3)&gt;5,(((AH35+BI35)/3)+(M35/3)+(('Argus Download'!BR33-15)/3)/3)-(((((AH35+BI35)/3)+(M35/3)+(('Argus Download'!BR33-15)/3)/3)-5)-(AH35+BI35))*0.66,(((AH35+BI35)/3)+(M35/3)+(('Argus Download'!BR33-15)/3)/3)))</f>
        <v>152.33555555555557</v>
      </c>
      <c r="BS35" s="42">
        <f t="shared" si="3"/>
        <v>155</v>
      </c>
      <c r="BT35" s="42">
        <f t="shared" si="4"/>
        <v>161</v>
      </c>
      <c r="BU35" s="42">
        <f t="shared" si="5"/>
        <v>149</v>
      </c>
      <c r="BV35" s="46"/>
      <c r="BW35" s="20"/>
      <c r="BX35" s="20"/>
    </row>
    <row r="36" spans="1:76" x14ac:dyDescent="0.25">
      <c r="A36" s="28">
        <f>'Argus Download'!A34</f>
        <v>45967</v>
      </c>
      <c r="B36" s="30">
        <f>'Argus Download'!B34</f>
        <v>142.5</v>
      </c>
      <c r="C36" s="30">
        <f>'Argus Download'!C34</f>
        <v>145</v>
      </c>
      <c r="D36" s="30">
        <f>'Argus Download'!D34</f>
        <v>140</v>
      </c>
      <c r="E36" s="30">
        <f>'Argus Download'!E34</f>
        <v>155</v>
      </c>
      <c r="F36" s="30">
        <f>'Argus Download'!F34</f>
        <v>158</v>
      </c>
      <c r="G36" s="30">
        <f>'Argus Download'!G34</f>
        <v>152</v>
      </c>
      <c r="H36" s="30">
        <f>'Argus Download'!H34</f>
        <v>165</v>
      </c>
      <c r="I36" s="30">
        <f>'Argus Download'!I34</f>
        <v>170</v>
      </c>
      <c r="J36" s="30">
        <f>'Argus Download'!J34</f>
        <v>160</v>
      </c>
      <c r="K36" s="30">
        <f>'Argus Download'!K34</f>
        <v>145</v>
      </c>
      <c r="L36" s="30">
        <f>'Argus Download'!L34</f>
        <v>150</v>
      </c>
      <c r="M36" s="30">
        <f>'Argus Download'!M34</f>
        <v>140</v>
      </c>
      <c r="N36" s="30">
        <f>'Argus Download'!N34</f>
        <v>157.5</v>
      </c>
      <c r="O36" s="30">
        <f>'Argus Download'!O34</f>
        <v>200</v>
      </c>
      <c r="P36" s="30">
        <f>'Argus Download'!P34</f>
        <v>115</v>
      </c>
      <c r="Q36" s="30">
        <f>'Argus Download'!Q34</f>
        <v>133.5</v>
      </c>
      <c r="R36" s="30">
        <f>'Argus Download'!R34</f>
        <v>137</v>
      </c>
      <c r="S36" s="30">
        <f>'Argus Download'!S34</f>
        <v>130</v>
      </c>
      <c r="T36" s="30">
        <f>'Argus Download'!T34</f>
        <v>145</v>
      </c>
      <c r="U36" s="30">
        <f>'Argus Download'!U34</f>
        <v>150</v>
      </c>
      <c r="V36" s="30">
        <f>'Argus Download'!V34</f>
        <v>140</v>
      </c>
      <c r="W36" s="30">
        <f>'Argus Download'!W34</f>
        <v>115</v>
      </c>
      <c r="X36" s="30">
        <f>'Argus Download'!X34</f>
        <v>120</v>
      </c>
      <c r="Y36" s="30">
        <f>'Argus Download'!Y34</f>
        <v>110</v>
      </c>
      <c r="Z36" s="30">
        <f>'Argus Download'!Z34</f>
        <v>97.5</v>
      </c>
      <c r="AA36" s="30">
        <f>'Argus Download'!AA34</f>
        <v>100</v>
      </c>
      <c r="AB36" s="30">
        <f>'Argus Download'!AB34</f>
        <v>95</v>
      </c>
      <c r="AC36" s="30">
        <f>'Argus Download'!AC34</f>
        <v>97.5</v>
      </c>
      <c r="AD36" s="30">
        <f>'Argus Download'!AD34</f>
        <v>100</v>
      </c>
      <c r="AE36" s="30">
        <f>'Argus Download'!AE34</f>
        <v>95</v>
      </c>
      <c r="AF36" s="30">
        <f>'Argus Download'!AF34</f>
        <v>113</v>
      </c>
      <c r="AG36" s="30">
        <f>'Argus Download'!AG34</f>
        <v>118</v>
      </c>
      <c r="AH36" s="30">
        <f>'Argus Download'!AH34</f>
        <v>108</v>
      </c>
      <c r="AI36" s="30">
        <f>'Argus Download'!AI34</f>
        <v>20.5</v>
      </c>
      <c r="AJ36" s="30">
        <f>'Argus Download'!AJ34</f>
        <v>22</v>
      </c>
      <c r="AK36" s="30">
        <f>'Argus Download'!AK34</f>
        <v>19</v>
      </c>
      <c r="AL36" s="30">
        <f>'Argus Download'!AL34</f>
        <v>34</v>
      </c>
      <c r="AM36" s="30">
        <f>'Argus Download'!AM34</f>
        <v>36</v>
      </c>
      <c r="AN36" s="30">
        <f>'Argus Download'!AN34</f>
        <v>32</v>
      </c>
      <c r="AO36" s="30">
        <f>'Argus Download'!AO34</f>
        <v>42</v>
      </c>
      <c r="AP36" s="30">
        <f>'Argus Download'!AP34</f>
        <v>44</v>
      </c>
      <c r="AQ36" s="30">
        <f>'Argus Download'!AQ34</f>
        <v>40</v>
      </c>
      <c r="AR36" s="30">
        <f>'Argus Download'!AR34</f>
        <v>75</v>
      </c>
      <c r="AS36" s="30">
        <f>'Argus Download'!AS34</f>
        <v>80</v>
      </c>
      <c r="AT36" s="30">
        <f>'Argus Download'!AT34</f>
        <v>70</v>
      </c>
      <c r="AU36" s="30">
        <f>'Argus Download'!AU34</f>
        <v>21.5</v>
      </c>
      <c r="AV36" s="30">
        <f>'Argus Download'!AV34</f>
        <v>23</v>
      </c>
      <c r="AW36" s="30">
        <f>'Argus Download'!AW34</f>
        <v>20</v>
      </c>
      <c r="AX36" s="30">
        <f>'Argus Download'!AX34</f>
        <v>29.5</v>
      </c>
      <c r="AY36" s="30">
        <f>'Argus Download'!AY34</f>
        <v>31</v>
      </c>
      <c r="AZ36" s="30">
        <f>'Argus Download'!AZ34</f>
        <v>28</v>
      </c>
      <c r="BA36" s="30">
        <f>'Argus Download'!BA34</f>
        <v>96.5</v>
      </c>
      <c r="BB36" s="30">
        <f>'Argus Download'!BB34</f>
        <v>98</v>
      </c>
      <c r="BC36" s="30">
        <f>'Argus Download'!BC34</f>
        <v>95</v>
      </c>
      <c r="BD36" s="30">
        <f>'Argus Download'!BD34</f>
        <v>0</v>
      </c>
      <c r="BE36" s="30">
        <f>'Argus Download'!BE34</f>
        <v>0</v>
      </c>
      <c r="BF36" s="30">
        <f>'Argus Download'!BF34</f>
        <v>0</v>
      </c>
      <c r="BG36" s="30">
        <f>'Argus Download'!BG34</f>
        <v>44</v>
      </c>
      <c r="BH36" s="30">
        <f>'Argus Download'!BH34</f>
        <v>45</v>
      </c>
      <c r="BI36" s="30">
        <f>'Argus Download'!BI34</f>
        <v>43</v>
      </c>
      <c r="BJ36" s="30">
        <f>'Argus Download'!BJ34</f>
        <v>32.5</v>
      </c>
      <c r="BK36" s="30">
        <f>'Argus Download'!BK34</f>
        <v>35</v>
      </c>
      <c r="BL36" s="30">
        <f>'Argus Download'!BL34</f>
        <v>30</v>
      </c>
      <c r="BM36" s="30">
        <f>'Argus Download'!BM34</f>
        <v>84.5</v>
      </c>
      <c r="BN36" s="30">
        <f>'Argus Download'!BN34</f>
        <v>89</v>
      </c>
      <c r="BO36" s="30">
        <f>'Argus Download'!BO34</f>
        <v>80</v>
      </c>
      <c r="BP36" s="42">
        <f>IF(IF((AF36+BG36)-(((AF36+BG36)/3)+(K36/3)+(('Argus Download'!BP34-15)/3)/3)&gt;5,(((AF36+BG36)/3)+(K36/3)+(('Argus Download'!BP34-15)/3)/3)-(((((AF36+BG36)/3)+(K36/3)+(('Argus Download'!BP34-15)/3)/3)-5)-(AF36+BG36))*0.66,(((AF36+BG36)/3)+(K36/3)+(('Argus Download'!BP34-15)/3)/3))&gt;190,190,IF((AF36+BG36)-(((AF36+BG36)/3)+(K36/3)+(('Argus Download'!BP34-15)/3)/3)&gt;5,(((AF36+BG36)/3)+(K36/3)+(('Argus Download'!BP34-15)/3)/3)-(((((AF36+BG36)/3)+(K36/3)+(('Argus Download'!BP34-15)/3)/3)-5)-(AF36+BG36))*0.66,(((AF36+BG36)/3)+(K36/3)+(('Argus Download'!BP34-15)/3)/3)))</f>
        <v>157.10777777777778</v>
      </c>
      <c r="BQ36" s="42">
        <f>IF(IF((AG36+BH36)-(((AG36+BH36)/3)+(L36/3)+(('Argus Download'!BQ34-15)/3)/3)&gt;5,(((AG36+BH36)/3)+(L36/3)+(('Argus Download'!BQ34-15)/3)/3)-(((((AG36+BH36)/3)+(L36/3)+(('Argus Download'!BQ34-15)/3)/3)-5)-(AG36+BH36))*0.66,(((AG36+BH36)/3)+(L36/3)+(('Argus Download'!BQ34-15)/3)/3))&gt;190,190,IF((AG36+BH36)-(((AG36+BH36)/3)+(L36/3)+(('Argus Download'!BQ34-15)/3)/3)&gt;5,(((AG36+BH36)/3)+(L36/3)+(('Argus Download'!BQ34-15)/3)/3)-(((((AG36+BH36)/3)+(L36/3)+(('Argus Download'!BQ34-15)/3)/3)-5)-(AG36+BH36))*0.66,(((AG36+BH36)/3)+(L36/3)+(('Argus Download'!BQ34-15)/3)/3)))</f>
        <v>162.4088888888889</v>
      </c>
      <c r="BR36" s="42">
        <f>IF(IF((AH36+BI36)-(((AH36+BI36)/3)+(M36/3)+(('Argus Download'!BR34-15)/3)/3)&gt;5,(((AH36+BI36)/3)+(M36/3)+(('Argus Download'!BR34-15)/3)/3)-(((((AH36+BI36)/3)+(M36/3)+(('Argus Download'!BR34-15)/3)/3)-5)-(AH36+BI36))*0.66,(((AH36+BI36)/3)+(M36/3)+(('Argus Download'!BR34-15)/3)/3))&gt;190,190,IF((AH36+BI36)-(((AH36+BI36)/3)+(M36/3)+(('Argus Download'!BR34-15)/3)/3)&gt;5,(((AH36+BI36)/3)+(M36/3)+(('Argus Download'!BR34-15)/3)/3)-(((((AH36+BI36)/3)+(M36/3)+(('Argus Download'!BR34-15)/3)/3)-5)-(AH36+BI36))*0.66,(((AH36+BI36)/3)+(M36/3)+(('Argus Download'!BR34-15)/3)/3)))</f>
        <v>151.80666666666667</v>
      </c>
      <c r="BS36" s="42">
        <f t="shared" si="3"/>
        <v>155</v>
      </c>
      <c r="BT36" s="42">
        <f t="shared" si="4"/>
        <v>161</v>
      </c>
      <c r="BU36" s="42">
        <f t="shared" si="5"/>
        <v>149</v>
      </c>
      <c r="BV36" s="46"/>
      <c r="BW36" s="20"/>
      <c r="BX36" s="20"/>
    </row>
    <row r="37" spans="1:76" x14ac:dyDescent="0.25">
      <c r="A37" s="28">
        <f>'Argus Download'!A35</f>
        <v>45960</v>
      </c>
      <c r="B37" s="30">
        <f>'Argus Download'!B35</f>
        <v>135</v>
      </c>
      <c r="C37" s="30">
        <f>'Argus Download'!C35</f>
        <v>137</v>
      </c>
      <c r="D37" s="30">
        <f>'Argus Download'!D35</f>
        <v>133</v>
      </c>
      <c r="E37" s="30">
        <f>'Argus Download'!E35</f>
        <v>155</v>
      </c>
      <c r="F37" s="30">
        <f>'Argus Download'!F35</f>
        <v>158</v>
      </c>
      <c r="G37" s="30">
        <f>'Argus Download'!G35</f>
        <v>152</v>
      </c>
      <c r="H37" s="30">
        <f>'Argus Download'!H35</f>
        <v>150</v>
      </c>
      <c r="I37" s="30">
        <f>'Argus Download'!I35</f>
        <v>155</v>
      </c>
      <c r="J37" s="30">
        <f>'Argus Download'!J35</f>
        <v>145</v>
      </c>
      <c r="K37" s="30">
        <f>'Argus Download'!K35</f>
        <v>132</v>
      </c>
      <c r="L37" s="30">
        <f>'Argus Download'!L35</f>
        <v>137</v>
      </c>
      <c r="M37" s="30">
        <f>'Argus Download'!M35</f>
        <v>127</v>
      </c>
      <c r="N37" s="30">
        <f>'Argus Download'!N35</f>
        <v>134.5</v>
      </c>
      <c r="O37" s="30">
        <f>'Argus Download'!O35</f>
        <v>170</v>
      </c>
      <c r="P37" s="30">
        <f>'Argus Download'!P35</f>
        <v>99</v>
      </c>
      <c r="Q37" s="30">
        <f>'Argus Download'!Q35</f>
        <v>122.5</v>
      </c>
      <c r="R37" s="30">
        <f>'Argus Download'!R35</f>
        <v>125</v>
      </c>
      <c r="S37" s="30">
        <f>'Argus Download'!S35</f>
        <v>120</v>
      </c>
      <c r="T37" s="30">
        <f>'Argus Download'!T35</f>
        <v>125</v>
      </c>
      <c r="U37" s="30">
        <f>'Argus Download'!U35</f>
        <v>130</v>
      </c>
      <c r="V37" s="30">
        <f>'Argus Download'!V35</f>
        <v>120</v>
      </c>
      <c r="W37" s="30">
        <f>'Argus Download'!W35</f>
        <v>87.5</v>
      </c>
      <c r="X37" s="30">
        <f>'Argus Download'!X35</f>
        <v>90</v>
      </c>
      <c r="Y37" s="30">
        <f>'Argus Download'!Y35</f>
        <v>85</v>
      </c>
      <c r="Z37" s="30">
        <f>'Argus Download'!Z35</f>
        <v>90</v>
      </c>
      <c r="AA37" s="30">
        <f>'Argus Download'!AA35</f>
        <v>95</v>
      </c>
      <c r="AB37" s="30">
        <f>'Argus Download'!AB35</f>
        <v>85</v>
      </c>
      <c r="AC37" s="30">
        <f>'Argus Download'!AC35</f>
        <v>82.5</v>
      </c>
      <c r="AD37" s="30">
        <f>'Argus Download'!AD35</f>
        <v>85</v>
      </c>
      <c r="AE37" s="30">
        <f>'Argus Download'!AE35</f>
        <v>80</v>
      </c>
      <c r="AF37" s="30">
        <f>'Argus Download'!AF35</f>
        <v>85.5</v>
      </c>
      <c r="AG37" s="30">
        <f>'Argus Download'!AG35</f>
        <v>88</v>
      </c>
      <c r="AH37" s="30">
        <f>'Argus Download'!AH35</f>
        <v>83</v>
      </c>
      <c r="AI37" s="30">
        <f>'Argus Download'!AI35</f>
        <v>20.5</v>
      </c>
      <c r="AJ37" s="30">
        <f>'Argus Download'!AJ35</f>
        <v>22</v>
      </c>
      <c r="AK37" s="30">
        <f>'Argus Download'!AK35</f>
        <v>19</v>
      </c>
      <c r="AL37" s="30">
        <f>'Argus Download'!AL35</f>
        <v>34</v>
      </c>
      <c r="AM37" s="30">
        <f>'Argus Download'!AM35</f>
        <v>36</v>
      </c>
      <c r="AN37" s="30">
        <f>'Argus Download'!AN35</f>
        <v>32</v>
      </c>
      <c r="AO37" s="30">
        <f>'Argus Download'!AO35</f>
        <v>41.5</v>
      </c>
      <c r="AP37" s="30">
        <f>'Argus Download'!AP35</f>
        <v>43</v>
      </c>
      <c r="AQ37" s="30">
        <f>'Argus Download'!AQ35</f>
        <v>40</v>
      </c>
      <c r="AR37" s="30">
        <f>'Argus Download'!AR35</f>
        <v>72.5</v>
      </c>
      <c r="AS37" s="30">
        <f>'Argus Download'!AS35</f>
        <v>75</v>
      </c>
      <c r="AT37" s="30">
        <f>'Argus Download'!AT35</f>
        <v>70</v>
      </c>
      <c r="AU37" s="30">
        <f>'Argus Download'!AU35</f>
        <v>21</v>
      </c>
      <c r="AV37" s="30">
        <f>'Argus Download'!AV35</f>
        <v>23</v>
      </c>
      <c r="AW37" s="30">
        <f>'Argus Download'!AW35</f>
        <v>19</v>
      </c>
      <c r="AX37" s="30">
        <f>'Argus Download'!AX35</f>
        <v>28.5</v>
      </c>
      <c r="AY37" s="30">
        <f>'Argus Download'!AY35</f>
        <v>30</v>
      </c>
      <c r="AZ37" s="30">
        <f>'Argus Download'!AZ35</f>
        <v>27</v>
      </c>
      <c r="BA37" s="30">
        <f>'Argus Download'!BA35</f>
        <v>97.5</v>
      </c>
      <c r="BB37" s="30">
        <f>'Argus Download'!BB35</f>
        <v>100</v>
      </c>
      <c r="BC37" s="30">
        <f>'Argus Download'!BC35</f>
        <v>95</v>
      </c>
      <c r="BD37" s="30">
        <f>'Argus Download'!BD35</f>
        <v>0</v>
      </c>
      <c r="BE37" s="30">
        <f>'Argus Download'!BE35</f>
        <v>0</v>
      </c>
      <c r="BF37" s="30">
        <f>'Argus Download'!BF35</f>
        <v>0</v>
      </c>
      <c r="BG37" s="30">
        <f>'Argus Download'!BG35</f>
        <v>44.5</v>
      </c>
      <c r="BH37" s="30">
        <f>'Argus Download'!BH35</f>
        <v>46</v>
      </c>
      <c r="BI37" s="30">
        <f>'Argus Download'!BI35</f>
        <v>43</v>
      </c>
      <c r="BJ37" s="30">
        <f>'Argus Download'!BJ35</f>
        <v>35</v>
      </c>
      <c r="BK37" s="30">
        <f>'Argus Download'!BK35</f>
        <v>40</v>
      </c>
      <c r="BL37" s="30">
        <f>'Argus Download'!BL35</f>
        <v>30</v>
      </c>
      <c r="BM37" s="30">
        <f>'Argus Download'!BM35</f>
        <v>84</v>
      </c>
      <c r="BN37" s="30">
        <f>'Argus Download'!BN35</f>
        <v>88</v>
      </c>
      <c r="BO37" s="30">
        <f>'Argus Download'!BO35</f>
        <v>80</v>
      </c>
      <c r="BP37" s="42">
        <f>IF(IF((AF37+BG37)-(((AF37+BG37)/3)+(K37/3)+(('Argus Download'!BP35-15)/3)/3)&gt;5,(((AF37+BG37)/3)+(K37/3)+(('Argus Download'!BP35-15)/3)/3)-(((((AF37+BG37)/3)+(K37/3)+(('Argus Download'!BP35-15)/3)/3)-5)-(AF37+BG37))*0.66,(((AF37+BG37)/3)+(K37/3)+(('Argus Download'!BP35-15)/3)/3))&gt;190,190,IF((AF37+BG37)-(((AF37+BG37)/3)+(K37/3)+(('Argus Download'!BP35-15)/3)/3)&gt;5,(((AF37+BG37)/3)+(K37/3)+(('Argus Download'!BP35-15)/3)/3)-(((((AF37+BG37)/3)+(K37/3)+(('Argus Download'!BP35-15)/3)/3)-5)-(AF37+BG37))*0.66,(((AF37+BG37)/3)+(K37/3)+(('Argus Download'!BP35-15)/3)/3)))</f>
        <v>134.2777777777778</v>
      </c>
      <c r="BQ37" s="42">
        <f>IF(IF((AG37+BH37)-(((AG37+BH37)/3)+(L37/3)+(('Argus Download'!BQ35-15)/3)/3)&gt;5,(((AG37+BH37)/3)+(L37/3)+(('Argus Download'!BQ35-15)/3)/3)-(((((AG37+BH37)/3)+(L37/3)+(('Argus Download'!BQ35-15)/3)/3)-5)-(AG37+BH37))*0.66,(((AG37+BH37)/3)+(L37/3)+(('Argus Download'!BQ35-15)/3)/3))&gt;190,190,IF((AG37+BH37)-(((AG37+BH37)/3)+(L37/3)+(('Argus Download'!BQ35-15)/3)/3)&gt;5,(((AG37+BH37)/3)+(L37/3)+(('Argus Download'!BQ35-15)/3)/3)-(((((AG37+BH37)/3)+(L37/3)+(('Argus Download'!BQ35-15)/3)/3)-5)-(AG37+BH37))*0.66,(((AG37+BH37)/3)+(L37/3)+(('Argus Download'!BQ35-15)/3)/3)))</f>
        <v>137.55555555555554</v>
      </c>
      <c r="BR37" s="42">
        <f>IF(IF((AH37+BI37)-(((AH37+BI37)/3)+(M37/3)+(('Argus Download'!BR35-15)/3)/3)&gt;5,(((AH37+BI37)/3)+(M37/3)+(('Argus Download'!BR35-15)/3)/3)-(((((AH37+BI37)/3)+(M37/3)+(('Argus Download'!BR35-15)/3)/3)-5)-(AH37+BI37))*0.66,(((AH37+BI37)/3)+(M37/3)+(('Argus Download'!BR35-15)/3)/3))&gt;190,190,IF((AH37+BI37)-(((AH37+BI37)/3)+(M37/3)+(('Argus Download'!BR35-15)/3)/3)&gt;5,(((AH37+BI37)/3)+(M37/3)+(('Argus Download'!BR35-15)/3)/3)-(((((AH37+BI37)/3)+(M37/3)+(('Argus Download'!BR35-15)/3)/3)-5)-(AH37+BI37))*0.66,(((AH37+BI37)/3)+(M37/3)+(('Argus Download'!BR35-15)/3)/3)))</f>
        <v>131</v>
      </c>
      <c r="BS37" s="42">
        <f t="shared" si="3"/>
        <v>128</v>
      </c>
      <c r="BT37" s="42">
        <f t="shared" si="4"/>
        <v>132</v>
      </c>
      <c r="BU37" s="42">
        <f t="shared" si="5"/>
        <v>124</v>
      </c>
      <c r="BV37" s="46"/>
      <c r="BW37" s="20"/>
      <c r="BX37" s="20"/>
    </row>
    <row r="38" spans="1:76" x14ac:dyDescent="0.25">
      <c r="A38" s="28">
        <f>'Argus Download'!A36</f>
        <v>45953</v>
      </c>
      <c r="B38" s="30">
        <f>'Argus Download'!B36</f>
        <v>135</v>
      </c>
      <c r="C38" s="30">
        <f>'Argus Download'!C36</f>
        <v>137</v>
      </c>
      <c r="D38" s="30">
        <f>'Argus Download'!D36</f>
        <v>133</v>
      </c>
      <c r="E38" s="30">
        <f>'Argus Download'!E36</f>
        <v>155</v>
      </c>
      <c r="F38" s="30">
        <f>'Argus Download'!F36</f>
        <v>158</v>
      </c>
      <c r="G38" s="30">
        <f>'Argus Download'!G36</f>
        <v>152</v>
      </c>
      <c r="H38" s="30">
        <f>'Argus Download'!H36</f>
        <v>147.5</v>
      </c>
      <c r="I38" s="30">
        <f>'Argus Download'!I36</f>
        <v>150</v>
      </c>
      <c r="J38" s="30">
        <f>'Argus Download'!J36</f>
        <v>145</v>
      </c>
      <c r="K38" s="30">
        <f>'Argus Download'!K36</f>
        <v>115</v>
      </c>
      <c r="L38" s="30">
        <f>'Argus Download'!L36</f>
        <v>120</v>
      </c>
      <c r="M38" s="30">
        <f>'Argus Download'!M36</f>
        <v>110</v>
      </c>
      <c r="N38" s="30">
        <f>'Argus Download'!N36</f>
        <v>134.5</v>
      </c>
      <c r="O38" s="30">
        <f>'Argus Download'!O36</f>
        <v>170</v>
      </c>
      <c r="P38" s="30">
        <f>'Argus Download'!P36</f>
        <v>99</v>
      </c>
      <c r="Q38" s="30">
        <f>'Argus Download'!Q36</f>
        <v>122.5</v>
      </c>
      <c r="R38" s="30">
        <f>'Argus Download'!R36</f>
        <v>125</v>
      </c>
      <c r="S38" s="30">
        <f>'Argus Download'!S36</f>
        <v>120</v>
      </c>
      <c r="T38" s="30">
        <f>'Argus Download'!T36</f>
        <v>115</v>
      </c>
      <c r="U38" s="30">
        <f>'Argus Download'!U36</f>
        <v>120</v>
      </c>
      <c r="V38" s="30">
        <f>'Argus Download'!V36</f>
        <v>110</v>
      </c>
      <c r="W38" s="30">
        <f>'Argus Download'!W36</f>
        <v>82.5</v>
      </c>
      <c r="X38" s="30">
        <f>'Argus Download'!X36</f>
        <v>85</v>
      </c>
      <c r="Y38" s="30">
        <f>'Argus Download'!Y36</f>
        <v>80</v>
      </c>
      <c r="Z38" s="30">
        <f>'Argus Download'!Z36</f>
        <v>85</v>
      </c>
      <c r="AA38" s="30">
        <f>'Argus Download'!AA36</f>
        <v>90</v>
      </c>
      <c r="AB38" s="30">
        <f>'Argus Download'!AB36</f>
        <v>80</v>
      </c>
      <c r="AC38" s="30">
        <f>'Argus Download'!AC36</f>
        <v>82.5</v>
      </c>
      <c r="AD38" s="30">
        <f>'Argus Download'!AD36</f>
        <v>85</v>
      </c>
      <c r="AE38" s="30">
        <f>'Argus Download'!AE36</f>
        <v>80</v>
      </c>
      <c r="AF38" s="30">
        <f>'Argus Download'!AF36</f>
        <v>80.5</v>
      </c>
      <c r="AG38" s="30">
        <f>'Argus Download'!AG36</f>
        <v>83</v>
      </c>
      <c r="AH38" s="30">
        <f>'Argus Download'!AH36</f>
        <v>78</v>
      </c>
      <c r="AI38" s="30">
        <f>'Argus Download'!AI36</f>
        <v>20.5</v>
      </c>
      <c r="AJ38" s="30">
        <f>'Argus Download'!AJ36</f>
        <v>22</v>
      </c>
      <c r="AK38" s="30">
        <f>'Argus Download'!AK36</f>
        <v>19</v>
      </c>
      <c r="AL38" s="30">
        <f>'Argus Download'!AL36</f>
        <v>34</v>
      </c>
      <c r="AM38" s="30">
        <f>'Argus Download'!AM36</f>
        <v>36</v>
      </c>
      <c r="AN38" s="30">
        <f>'Argus Download'!AN36</f>
        <v>32</v>
      </c>
      <c r="AO38" s="30">
        <f>'Argus Download'!AO36</f>
        <v>40.5</v>
      </c>
      <c r="AP38" s="30">
        <f>'Argus Download'!AP36</f>
        <v>43</v>
      </c>
      <c r="AQ38" s="30">
        <f>'Argus Download'!AQ36</f>
        <v>38</v>
      </c>
      <c r="AR38" s="30">
        <f>'Argus Download'!AR36</f>
        <v>72.5</v>
      </c>
      <c r="AS38" s="30">
        <f>'Argus Download'!AS36</f>
        <v>75</v>
      </c>
      <c r="AT38" s="30">
        <f>'Argus Download'!AT36</f>
        <v>70</v>
      </c>
      <c r="AU38" s="30">
        <f>'Argus Download'!AU36</f>
        <v>21</v>
      </c>
      <c r="AV38" s="30">
        <f>'Argus Download'!AV36</f>
        <v>23</v>
      </c>
      <c r="AW38" s="30">
        <f>'Argus Download'!AW36</f>
        <v>19</v>
      </c>
      <c r="AX38" s="30">
        <f>'Argus Download'!AX36</f>
        <v>28.5</v>
      </c>
      <c r="AY38" s="30">
        <f>'Argus Download'!AY36</f>
        <v>30</v>
      </c>
      <c r="AZ38" s="30">
        <f>'Argus Download'!AZ36</f>
        <v>27</v>
      </c>
      <c r="BA38" s="30">
        <f>'Argus Download'!BA36</f>
        <v>97.5</v>
      </c>
      <c r="BB38" s="30">
        <f>'Argus Download'!BB36</f>
        <v>100</v>
      </c>
      <c r="BC38" s="30">
        <f>'Argus Download'!BC36</f>
        <v>95</v>
      </c>
      <c r="BD38" s="30">
        <f>'Argus Download'!BD36</f>
        <v>0</v>
      </c>
      <c r="BE38" s="30">
        <f>'Argus Download'!BE36</f>
        <v>0</v>
      </c>
      <c r="BF38" s="30">
        <f>'Argus Download'!BF36</f>
        <v>0</v>
      </c>
      <c r="BG38" s="30">
        <f>'Argus Download'!BG36</f>
        <v>44.5</v>
      </c>
      <c r="BH38" s="30">
        <f>'Argus Download'!BH36</f>
        <v>46</v>
      </c>
      <c r="BI38" s="30">
        <f>'Argus Download'!BI36</f>
        <v>43</v>
      </c>
      <c r="BJ38" s="30">
        <f>'Argus Download'!BJ36</f>
        <v>35</v>
      </c>
      <c r="BK38" s="30">
        <f>'Argus Download'!BK36</f>
        <v>40</v>
      </c>
      <c r="BL38" s="30">
        <f>'Argus Download'!BL36</f>
        <v>30</v>
      </c>
      <c r="BM38" s="30">
        <f>'Argus Download'!BM36</f>
        <v>84</v>
      </c>
      <c r="BN38" s="30">
        <f>'Argus Download'!BN36</f>
        <v>88</v>
      </c>
      <c r="BO38" s="30">
        <f>'Argus Download'!BO36</f>
        <v>80</v>
      </c>
      <c r="BP38" s="42">
        <f>IF(IF((AF38+BG38)-(((AF38+BG38)/3)+(K38/3)+(('Argus Download'!BP36-15)/3)/3)&gt;5,(((AF38+BG38)/3)+(K38/3)+(('Argus Download'!BP36-15)/3)/3)-(((((AF38+BG38)/3)+(K38/3)+(('Argus Download'!BP36-15)/3)/3)-5)-(AF38+BG38))*0.66,(((AF38+BG38)/3)+(K38/3)+(('Argus Download'!BP36-15)/3)/3))&gt;190,190,IF((AF38+BG38)-(((AF38+BG38)/3)+(K38/3)+(('Argus Download'!BP36-15)/3)/3)&gt;5,(((AF38+BG38)/3)+(K38/3)+(('Argus Download'!BP36-15)/3)/3)-(((((AF38+BG38)/3)+(K38/3)+(('Argus Download'!BP36-15)/3)/3)-5)-(AF38+BG38))*0.66,(((AF38+BG38)/3)+(K38/3)+(('Argus Download'!BP36-15)/3)/3)))</f>
        <v>121.94444444444444</v>
      </c>
      <c r="BQ38" s="42">
        <f>IF(IF((AG38+BH38)-(((AG38+BH38)/3)+(L38/3)+(('Argus Download'!BQ36-15)/3)/3)&gt;5,(((AG38+BH38)/3)+(L38/3)+(('Argus Download'!BQ36-15)/3)/3)-(((((AG38+BH38)/3)+(L38/3)+(('Argus Download'!BQ36-15)/3)/3)-5)-(AG38+BH38))*0.66,(((AG38+BH38)/3)+(L38/3)+(('Argus Download'!BQ36-15)/3)/3))&gt;190,190,IF((AG38+BH38)-(((AG38+BH38)/3)+(L38/3)+(('Argus Download'!BQ36-15)/3)/3)&gt;5,(((AG38+BH38)/3)+(L38/3)+(('Argus Download'!BQ36-15)/3)/3)-(((((AG38+BH38)/3)+(L38/3)+(('Argus Download'!BQ36-15)/3)/3)-5)-(AG38+BH38))*0.66,(((AG38+BH38)/3)+(L38/3)+(('Argus Download'!BQ36-15)/3)/3)))</f>
        <v>125.22222222222223</v>
      </c>
      <c r="BR38" s="42">
        <f>IF(IF((AH38+BI38)-(((AH38+BI38)/3)+(M38/3)+(('Argus Download'!BR36-15)/3)/3)&gt;5,(((AH38+BI38)/3)+(M38/3)+(('Argus Download'!BR36-15)/3)/3)-(((((AH38+BI38)/3)+(M38/3)+(('Argus Download'!BR36-15)/3)/3)-5)-(AH38+BI38))*0.66,(((AH38+BI38)/3)+(M38/3)+(('Argus Download'!BR36-15)/3)/3))&gt;190,190,IF((AH38+BI38)-(((AH38+BI38)/3)+(M38/3)+(('Argus Download'!BR36-15)/3)/3)&gt;5,(((AH38+BI38)/3)+(M38/3)+(('Argus Download'!BR36-15)/3)/3)-(((((AH38+BI38)/3)+(M38/3)+(('Argus Download'!BR36-15)/3)/3)-5)-(AH38+BI38))*0.66,(((AH38+BI38)/3)+(M38/3)+(('Argus Download'!BR36-15)/3)/3)))</f>
        <v>118.66666666666666</v>
      </c>
      <c r="BS38" s="42">
        <f t="shared" si="3"/>
        <v>123</v>
      </c>
      <c r="BT38" s="42">
        <f t="shared" si="4"/>
        <v>127</v>
      </c>
      <c r="BU38" s="42">
        <f t="shared" si="5"/>
        <v>119</v>
      </c>
      <c r="BV38" s="46"/>
      <c r="BW38" s="20"/>
      <c r="BX38" s="20"/>
    </row>
    <row r="39" spans="1:76" x14ac:dyDescent="0.25">
      <c r="A39" s="28">
        <f>'Argus Download'!A37</f>
        <v>45946</v>
      </c>
      <c r="B39" s="30">
        <f>'Argus Download'!B37</f>
        <v>135</v>
      </c>
      <c r="C39" s="30">
        <f>'Argus Download'!C37</f>
        <v>137</v>
      </c>
      <c r="D39" s="30">
        <f>'Argus Download'!D37</f>
        <v>133</v>
      </c>
      <c r="E39" s="30">
        <f>'Argus Download'!E37</f>
        <v>155</v>
      </c>
      <c r="F39" s="30">
        <f>'Argus Download'!F37</f>
        <v>158</v>
      </c>
      <c r="G39" s="30">
        <f>'Argus Download'!G37</f>
        <v>152</v>
      </c>
      <c r="H39" s="30">
        <f>'Argus Download'!H37</f>
        <v>145</v>
      </c>
      <c r="I39" s="30">
        <f>'Argus Download'!I37</f>
        <v>147</v>
      </c>
      <c r="J39" s="30">
        <f>'Argus Download'!J37</f>
        <v>143</v>
      </c>
      <c r="K39" s="30">
        <f>'Argus Download'!K37</f>
        <v>105</v>
      </c>
      <c r="L39" s="30">
        <f>'Argus Download'!L37</f>
        <v>110</v>
      </c>
      <c r="M39" s="30">
        <f>'Argus Download'!M37</f>
        <v>100</v>
      </c>
      <c r="N39" s="30">
        <f>'Argus Download'!N37</f>
        <v>130</v>
      </c>
      <c r="O39" s="30">
        <f>'Argus Download'!O37</f>
        <v>165</v>
      </c>
      <c r="P39" s="30">
        <f>'Argus Download'!P37</f>
        <v>95</v>
      </c>
      <c r="Q39" s="30">
        <f>'Argus Download'!Q37</f>
        <v>116</v>
      </c>
      <c r="R39" s="30">
        <f>'Argus Download'!R37</f>
        <v>120</v>
      </c>
      <c r="S39" s="30">
        <f>'Argus Download'!S37</f>
        <v>112</v>
      </c>
      <c r="T39" s="30">
        <f>'Argus Download'!T37</f>
        <v>105</v>
      </c>
      <c r="U39" s="30">
        <f>'Argus Download'!U37</f>
        <v>110</v>
      </c>
      <c r="V39" s="30">
        <f>'Argus Download'!V37</f>
        <v>100</v>
      </c>
      <c r="W39" s="30">
        <f>'Argus Download'!W37</f>
        <v>77.5</v>
      </c>
      <c r="X39" s="30">
        <f>'Argus Download'!X37</f>
        <v>80</v>
      </c>
      <c r="Y39" s="30">
        <f>'Argus Download'!Y37</f>
        <v>75</v>
      </c>
      <c r="Z39" s="30">
        <f>'Argus Download'!Z37</f>
        <v>77.5</v>
      </c>
      <c r="AA39" s="30">
        <f>'Argus Download'!AA37</f>
        <v>80</v>
      </c>
      <c r="AB39" s="30">
        <f>'Argus Download'!AB37</f>
        <v>75</v>
      </c>
      <c r="AC39" s="30">
        <f>'Argus Download'!AC37</f>
        <v>77.5</v>
      </c>
      <c r="AD39" s="30">
        <f>'Argus Download'!AD37</f>
        <v>80</v>
      </c>
      <c r="AE39" s="30">
        <f>'Argus Download'!AE37</f>
        <v>75</v>
      </c>
      <c r="AF39" s="30">
        <f>'Argus Download'!AF37</f>
        <v>75.5</v>
      </c>
      <c r="AG39" s="30">
        <f>'Argus Download'!AG37</f>
        <v>78</v>
      </c>
      <c r="AH39" s="30">
        <f>'Argus Download'!AH37</f>
        <v>73</v>
      </c>
      <c r="AI39" s="30">
        <f>'Argus Download'!AI37</f>
        <v>20.5</v>
      </c>
      <c r="AJ39" s="30">
        <f>'Argus Download'!AJ37</f>
        <v>22</v>
      </c>
      <c r="AK39" s="30">
        <f>'Argus Download'!AK37</f>
        <v>19</v>
      </c>
      <c r="AL39" s="30">
        <f>'Argus Download'!AL37</f>
        <v>34</v>
      </c>
      <c r="AM39" s="30">
        <f>'Argus Download'!AM37</f>
        <v>36</v>
      </c>
      <c r="AN39" s="30">
        <f>'Argus Download'!AN37</f>
        <v>32</v>
      </c>
      <c r="AO39" s="30">
        <f>'Argus Download'!AO37</f>
        <v>40.5</v>
      </c>
      <c r="AP39" s="30">
        <f>'Argus Download'!AP37</f>
        <v>43</v>
      </c>
      <c r="AQ39" s="30">
        <f>'Argus Download'!AQ37</f>
        <v>38</v>
      </c>
      <c r="AR39" s="30">
        <f>'Argus Download'!AR37</f>
        <v>75</v>
      </c>
      <c r="AS39" s="30">
        <f>'Argus Download'!AS37</f>
        <v>80</v>
      </c>
      <c r="AT39" s="30">
        <f>'Argus Download'!AT37</f>
        <v>70</v>
      </c>
      <c r="AU39" s="30">
        <f>'Argus Download'!AU37</f>
        <v>21</v>
      </c>
      <c r="AV39" s="30">
        <f>'Argus Download'!AV37</f>
        <v>23</v>
      </c>
      <c r="AW39" s="30">
        <f>'Argus Download'!AW37</f>
        <v>19</v>
      </c>
      <c r="AX39" s="30">
        <f>'Argus Download'!AX37</f>
        <v>28.5</v>
      </c>
      <c r="AY39" s="30">
        <f>'Argus Download'!AY37</f>
        <v>30</v>
      </c>
      <c r="AZ39" s="30">
        <f>'Argus Download'!AZ37</f>
        <v>27</v>
      </c>
      <c r="BA39" s="30">
        <f>'Argus Download'!BA37</f>
        <v>102.5</v>
      </c>
      <c r="BB39" s="30">
        <f>'Argus Download'!BB37</f>
        <v>105</v>
      </c>
      <c r="BC39" s="30">
        <f>'Argus Download'!BC37</f>
        <v>100</v>
      </c>
      <c r="BD39" s="30">
        <f>'Argus Download'!BD37</f>
        <v>0</v>
      </c>
      <c r="BE39" s="30">
        <f>'Argus Download'!BE37</f>
        <v>0</v>
      </c>
      <c r="BF39" s="30">
        <f>'Argus Download'!BF37</f>
        <v>0</v>
      </c>
      <c r="BG39" s="30">
        <f>'Argus Download'!BG37</f>
        <v>44.5</v>
      </c>
      <c r="BH39" s="30">
        <f>'Argus Download'!BH37</f>
        <v>46</v>
      </c>
      <c r="BI39" s="30">
        <f>'Argus Download'!BI37</f>
        <v>43</v>
      </c>
      <c r="BJ39" s="30">
        <f>'Argus Download'!BJ37</f>
        <v>38</v>
      </c>
      <c r="BK39" s="30">
        <f>'Argus Download'!BK37</f>
        <v>45</v>
      </c>
      <c r="BL39" s="30">
        <f>'Argus Download'!BL37</f>
        <v>31</v>
      </c>
      <c r="BM39" s="30">
        <f>'Argus Download'!BM37</f>
        <v>84</v>
      </c>
      <c r="BN39" s="30">
        <f>'Argus Download'!BN37</f>
        <v>88</v>
      </c>
      <c r="BO39" s="30">
        <f>'Argus Download'!BO37</f>
        <v>80</v>
      </c>
      <c r="BP39" s="42">
        <f>IF(IF((AF39+BG39)-(((AF39+BG39)/3)+(K39/3)+(('Argus Download'!BP37-15)/3)/3)&gt;5,(((AF39+BG39)/3)+(K39/3)+(('Argus Download'!BP37-15)/3)/3)-(((((AF39+BG39)/3)+(K39/3)+(('Argus Download'!BP37-15)/3)/3)-5)-(AF39+BG39))*0.66,(((AF39+BG39)/3)+(K39/3)+(('Argus Download'!BP37-15)/3)/3))&gt;190,190,IF((AF39+BG39)-(((AF39+BG39)/3)+(K39/3)+(('Argus Download'!BP37-15)/3)/3)&gt;5,(((AF39+BG39)/3)+(K39/3)+(('Argus Download'!BP37-15)/3)/3)-(((((AF39+BG39)/3)+(K39/3)+(('Argus Download'!BP37-15)/3)/3)-5)-(AF39+BG39))*0.66,(((AF39+BG39)/3)+(K39/3)+(('Argus Download'!BP37-15)/3)/3)))</f>
        <v>120.84444444444445</v>
      </c>
      <c r="BQ39" s="42">
        <f>IF(IF((AG39+BH39)-(((AG39+BH39)/3)+(L39/3)+(('Argus Download'!BQ37-15)/3)/3)&gt;5,(((AG39+BH39)/3)+(L39/3)+(('Argus Download'!BQ37-15)/3)/3)-(((((AG39+BH39)/3)+(L39/3)+(('Argus Download'!BQ37-15)/3)/3)-5)-(AG39+BH39))*0.66,(((AG39+BH39)/3)+(L39/3)+(('Argus Download'!BQ37-15)/3)/3))&gt;190,190,IF((AG39+BH39)-(((AG39+BH39)/3)+(L39/3)+(('Argus Download'!BQ37-15)/3)/3)&gt;5,(((AG39+BH39)/3)+(L39/3)+(('Argus Download'!BQ37-15)/3)/3)-(((((AG39+BH39)/3)+(L39/3)+(('Argus Download'!BQ37-15)/3)/3)-5)-(AG39+BH39))*0.66,(((AG39+BH39)/3)+(L39/3)+(('Argus Download'!BQ37-15)/3)/3)))</f>
        <v>124.69333333333334</v>
      </c>
      <c r="BR39" s="42">
        <f>IF(IF((AH39+BI39)-(((AH39+BI39)/3)+(M39/3)+(('Argus Download'!BR37-15)/3)/3)&gt;5,(((AH39+BI39)/3)+(M39/3)+(('Argus Download'!BR37-15)/3)/3)-(((((AH39+BI39)/3)+(M39/3)+(('Argus Download'!BR37-15)/3)/3)-5)-(AH39+BI39))*0.66,(((AH39+BI39)/3)+(M39/3)+(('Argus Download'!BR37-15)/3)/3))&gt;190,190,IF((AH39+BI39)-(((AH39+BI39)/3)+(M39/3)+(('Argus Download'!BR37-15)/3)/3)&gt;5,(((AH39+BI39)/3)+(M39/3)+(('Argus Download'!BR37-15)/3)/3)-(((((AH39+BI39)/3)+(M39/3)+(('Argus Download'!BR37-15)/3)/3)-5)-(AH39+BI39))*0.66,(((AH39+BI39)/3)+(M39/3)+(('Argus Download'!BR37-15)/3)/3)))</f>
        <v>116.99555555555555</v>
      </c>
      <c r="BS39" s="42">
        <f t="shared" si="3"/>
        <v>118</v>
      </c>
      <c r="BT39" s="42">
        <f t="shared" si="4"/>
        <v>122</v>
      </c>
      <c r="BU39" s="42">
        <f t="shared" si="5"/>
        <v>114</v>
      </c>
      <c r="BV39" s="46"/>
      <c r="BW39" s="20"/>
      <c r="BX39" s="20"/>
    </row>
    <row r="40" spans="1:76" x14ac:dyDescent="0.25">
      <c r="A40" s="28">
        <f>'Argus Download'!A38</f>
        <v>45939</v>
      </c>
      <c r="B40" s="30">
        <f>'Argus Download'!B38</f>
        <v>127.5</v>
      </c>
      <c r="C40" s="30">
        <f>'Argus Download'!C38</f>
        <v>130</v>
      </c>
      <c r="D40" s="30">
        <f>'Argus Download'!D38</f>
        <v>125</v>
      </c>
      <c r="E40" s="30">
        <f>'Argus Download'!E38</f>
        <v>155</v>
      </c>
      <c r="F40" s="30">
        <f>'Argus Download'!F38</f>
        <v>158</v>
      </c>
      <c r="G40" s="30">
        <f>'Argus Download'!G38</f>
        <v>152</v>
      </c>
      <c r="H40" s="30">
        <f>'Argus Download'!H38</f>
        <v>144.5</v>
      </c>
      <c r="I40" s="30">
        <f>'Argus Download'!I38</f>
        <v>147</v>
      </c>
      <c r="J40" s="30">
        <f>'Argus Download'!J38</f>
        <v>142</v>
      </c>
      <c r="K40" s="30">
        <f>'Argus Download'!K38</f>
        <v>100</v>
      </c>
      <c r="L40" s="30">
        <f>'Argus Download'!L38</f>
        <v>105</v>
      </c>
      <c r="M40" s="30">
        <f>'Argus Download'!M38</f>
        <v>95</v>
      </c>
      <c r="N40" s="30">
        <f>'Argus Download'!N38</f>
        <v>123.5</v>
      </c>
      <c r="O40" s="30">
        <f>'Argus Download'!O38</f>
        <v>157</v>
      </c>
      <c r="P40" s="30">
        <f>'Argus Download'!P38</f>
        <v>90</v>
      </c>
      <c r="Q40" s="30">
        <f>'Argus Download'!Q38</f>
        <v>116</v>
      </c>
      <c r="R40" s="30">
        <f>'Argus Download'!R38</f>
        <v>120</v>
      </c>
      <c r="S40" s="30">
        <f>'Argus Download'!S38</f>
        <v>112</v>
      </c>
      <c r="T40" s="30">
        <f>'Argus Download'!T38</f>
        <v>100</v>
      </c>
      <c r="U40" s="30">
        <f>'Argus Download'!U38</f>
        <v>105</v>
      </c>
      <c r="V40" s="30">
        <f>'Argus Download'!V38</f>
        <v>95</v>
      </c>
      <c r="W40" s="30">
        <f>'Argus Download'!W38</f>
        <v>66.5</v>
      </c>
      <c r="X40" s="30">
        <f>'Argus Download'!X38</f>
        <v>70</v>
      </c>
      <c r="Y40" s="30">
        <f>'Argus Download'!Y38</f>
        <v>63</v>
      </c>
      <c r="Z40" s="30">
        <f>'Argus Download'!Z38</f>
        <v>70</v>
      </c>
      <c r="AA40" s="30">
        <f>'Argus Download'!AA38</f>
        <v>75</v>
      </c>
      <c r="AB40" s="30">
        <f>'Argus Download'!AB38</f>
        <v>65</v>
      </c>
      <c r="AC40" s="30">
        <f>'Argus Download'!AC38</f>
        <v>70</v>
      </c>
      <c r="AD40" s="30">
        <f>'Argus Download'!AD38</f>
        <v>75</v>
      </c>
      <c r="AE40" s="30">
        <f>'Argus Download'!AE38</f>
        <v>65</v>
      </c>
      <c r="AF40" s="30">
        <f>'Argus Download'!AF38</f>
        <v>65.5</v>
      </c>
      <c r="AG40" s="30">
        <f>'Argus Download'!AG38</f>
        <v>70</v>
      </c>
      <c r="AH40" s="30">
        <f>'Argus Download'!AH38</f>
        <v>61</v>
      </c>
      <c r="AI40" s="30">
        <f>'Argus Download'!AI38</f>
        <v>20.5</v>
      </c>
      <c r="AJ40" s="30">
        <f>'Argus Download'!AJ38</f>
        <v>22</v>
      </c>
      <c r="AK40" s="30">
        <f>'Argus Download'!AK38</f>
        <v>19</v>
      </c>
      <c r="AL40" s="30">
        <f>'Argus Download'!AL38</f>
        <v>34</v>
      </c>
      <c r="AM40" s="30">
        <f>'Argus Download'!AM38</f>
        <v>36</v>
      </c>
      <c r="AN40" s="30">
        <f>'Argus Download'!AN38</f>
        <v>32</v>
      </c>
      <c r="AO40" s="30">
        <f>'Argus Download'!AO38</f>
        <v>40.5</v>
      </c>
      <c r="AP40" s="30">
        <f>'Argus Download'!AP38</f>
        <v>43</v>
      </c>
      <c r="AQ40" s="30">
        <f>'Argus Download'!AQ38</f>
        <v>38</v>
      </c>
      <c r="AR40" s="30">
        <f>'Argus Download'!AR38</f>
        <v>76</v>
      </c>
      <c r="AS40" s="30">
        <f>'Argus Download'!AS38</f>
        <v>82</v>
      </c>
      <c r="AT40" s="30">
        <f>'Argus Download'!AT38</f>
        <v>70</v>
      </c>
      <c r="AU40" s="30">
        <f>'Argus Download'!AU38</f>
        <v>21</v>
      </c>
      <c r="AV40" s="30">
        <f>'Argus Download'!AV38</f>
        <v>23</v>
      </c>
      <c r="AW40" s="30">
        <f>'Argus Download'!AW38</f>
        <v>19</v>
      </c>
      <c r="AX40" s="30">
        <f>'Argus Download'!AX38</f>
        <v>28.5</v>
      </c>
      <c r="AY40" s="30">
        <f>'Argus Download'!AY38</f>
        <v>30</v>
      </c>
      <c r="AZ40" s="30">
        <f>'Argus Download'!AZ38</f>
        <v>27</v>
      </c>
      <c r="BA40" s="30">
        <f>'Argus Download'!BA38</f>
        <v>102.5</v>
      </c>
      <c r="BB40" s="30">
        <f>'Argus Download'!BB38</f>
        <v>105</v>
      </c>
      <c r="BC40" s="30">
        <f>'Argus Download'!BC38</f>
        <v>100</v>
      </c>
      <c r="BD40" s="30">
        <f>'Argus Download'!BD38</f>
        <v>0</v>
      </c>
      <c r="BE40" s="30">
        <f>'Argus Download'!BE38</f>
        <v>0</v>
      </c>
      <c r="BF40" s="30">
        <f>'Argus Download'!BF38</f>
        <v>0</v>
      </c>
      <c r="BG40" s="30">
        <f>'Argus Download'!BG38</f>
        <v>44.5</v>
      </c>
      <c r="BH40" s="30">
        <f>'Argus Download'!BH38</f>
        <v>46</v>
      </c>
      <c r="BI40" s="30">
        <f>'Argus Download'!BI38</f>
        <v>43</v>
      </c>
      <c r="BJ40" s="30">
        <f>'Argus Download'!BJ38</f>
        <v>38</v>
      </c>
      <c r="BK40" s="30">
        <f>'Argus Download'!BK38</f>
        <v>45</v>
      </c>
      <c r="BL40" s="30">
        <f>'Argus Download'!BL38</f>
        <v>31</v>
      </c>
      <c r="BM40" s="30">
        <f>'Argus Download'!BM38</f>
        <v>84</v>
      </c>
      <c r="BN40" s="30">
        <f>'Argus Download'!BN38</f>
        <v>88</v>
      </c>
      <c r="BO40" s="30">
        <f>'Argus Download'!BO38</f>
        <v>80</v>
      </c>
      <c r="BP40" s="42">
        <f>IF(IF((AF40+BG40)-(((AF40+BG40)/3)+(K40/3)+(('Argus Download'!BP38-15)/3)/3)&gt;5,(((AF40+BG40)/3)+(K40/3)+(('Argus Download'!BP38-15)/3)/3)-(((((AF40+BG40)/3)+(K40/3)+(('Argus Download'!BP38-15)/3)/3)-5)-(AF40+BG40))*0.66,(((AF40+BG40)/3)+(K40/3)+(('Argus Download'!BP38-15)/3)/3))&gt;190,190,IF((AF40+BG40)-(((AF40+BG40)/3)+(K40/3)+(('Argus Download'!BP38-15)/3)/3)&gt;5,(((AF40+BG40)/3)+(K40/3)+(('Argus Download'!BP38-15)/3)/3)-(((((AF40+BG40)/3)+(K40/3)+(('Argus Download'!BP38-15)/3)/3)-5)-(AF40+BG40))*0.66,(((AF40+BG40)/3)+(K40/3)+(('Argus Download'!BP38-15)/3)/3)))</f>
        <v>107.77777777777777</v>
      </c>
      <c r="BQ40" s="42">
        <f>IF(IF((AG40+BH40)-(((AG40+BH40)/3)+(L40/3)+(('Argus Download'!BQ38-15)/3)/3)&gt;5,(((AG40+BH40)/3)+(L40/3)+(('Argus Download'!BQ38-15)/3)/3)-(((((AG40+BH40)/3)+(L40/3)+(('Argus Download'!BQ38-15)/3)/3)-5)-(AG40+BH40))*0.66,(((AG40+BH40)/3)+(L40/3)+(('Argus Download'!BQ38-15)/3)/3))&gt;190,190,IF((AG40+BH40)-(((AG40+BH40)/3)+(L40/3)+(('Argus Download'!BQ38-15)/3)/3)&gt;5,(((AG40+BH40)/3)+(L40/3)+(('Argus Download'!BQ38-15)/3)/3)-(((((AG40+BH40)/3)+(L40/3)+(('Argus Download'!BQ38-15)/3)/3)-5)-(AG40+BH40))*0.66,(((AG40+BH40)/3)+(L40/3)+(('Argus Download'!BQ38-15)/3)/3)))</f>
        <v>112</v>
      </c>
      <c r="BR40" s="42">
        <f>IF(IF((AH40+BI40)-(((AH40+BI40)/3)+(M40/3)+(('Argus Download'!BR38-15)/3)/3)&gt;5,(((AH40+BI40)/3)+(M40/3)+(('Argus Download'!BR38-15)/3)/3)-(((((AH40+BI40)/3)+(M40/3)+(('Argus Download'!BR38-15)/3)/3)-5)-(AH40+BI40))*0.66,(((AH40+BI40)/3)+(M40/3)+(('Argus Download'!BR38-15)/3)/3))&gt;190,190,IF((AH40+BI40)-(((AH40+BI40)/3)+(M40/3)+(('Argus Download'!BR38-15)/3)/3)&gt;5,(((AH40+BI40)/3)+(M40/3)+(('Argus Download'!BR38-15)/3)/3)-(((((AH40+BI40)/3)+(M40/3)+(('Argus Download'!BR38-15)/3)/3)-5)-(AH40+BI40))*0.66,(((AH40+BI40)/3)+(M40/3)+(('Argus Download'!BR38-15)/3)/3)))</f>
        <v>103.55555555555554</v>
      </c>
      <c r="BS40" s="42">
        <f t="shared" si="3"/>
        <v>108</v>
      </c>
      <c r="BT40" s="42">
        <f t="shared" si="4"/>
        <v>114</v>
      </c>
      <c r="BU40" s="42">
        <f t="shared" si="5"/>
        <v>102</v>
      </c>
      <c r="BV40" s="46"/>
      <c r="BW40" s="20"/>
      <c r="BX40" s="20"/>
    </row>
    <row r="41" spans="1:76" x14ac:dyDescent="0.25">
      <c r="A41" s="28">
        <f>'Argus Download'!A39</f>
        <v>45932</v>
      </c>
      <c r="B41" s="30">
        <f>'Argus Download'!B39</f>
        <v>127.5</v>
      </c>
      <c r="C41" s="30">
        <f>'Argus Download'!C39</f>
        <v>130</v>
      </c>
      <c r="D41" s="30">
        <f>'Argus Download'!D39</f>
        <v>125</v>
      </c>
      <c r="E41" s="30">
        <f>'Argus Download'!E39</f>
        <v>155</v>
      </c>
      <c r="F41" s="30">
        <f>'Argus Download'!F39</f>
        <v>158</v>
      </c>
      <c r="G41" s="30">
        <f>'Argus Download'!G39</f>
        <v>152</v>
      </c>
      <c r="H41" s="30">
        <f>'Argus Download'!H39</f>
        <v>148</v>
      </c>
      <c r="I41" s="30">
        <f>'Argus Download'!I39</f>
        <v>149</v>
      </c>
      <c r="J41" s="30">
        <f>'Argus Download'!J39</f>
        <v>147</v>
      </c>
      <c r="K41" s="30">
        <f>'Argus Download'!K39</f>
        <v>100</v>
      </c>
      <c r="L41" s="30">
        <f>'Argus Download'!L39</f>
        <v>105</v>
      </c>
      <c r="M41" s="30">
        <f>'Argus Download'!M39</f>
        <v>95</v>
      </c>
      <c r="N41" s="30">
        <f>'Argus Download'!N39</f>
        <v>123.5</v>
      </c>
      <c r="O41" s="30">
        <f>'Argus Download'!O39</f>
        <v>157</v>
      </c>
      <c r="P41" s="30">
        <f>'Argus Download'!P39</f>
        <v>90</v>
      </c>
      <c r="Q41" s="30">
        <f>'Argus Download'!Q39</f>
        <v>117.5</v>
      </c>
      <c r="R41" s="30">
        <f>'Argus Download'!R39</f>
        <v>120</v>
      </c>
      <c r="S41" s="30">
        <f>'Argus Download'!S39</f>
        <v>115</v>
      </c>
      <c r="T41" s="30">
        <f>'Argus Download'!T39</f>
        <v>100</v>
      </c>
      <c r="U41" s="30">
        <f>'Argus Download'!U39</f>
        <v>105</v>
      </c>
      <c r="V41" s="30">
        <f>'Argus Download'!V39</f>
        <v>95</v>
      </c>
      <c r="W41" s="30">
        <f>'Argus Download'!W39</f>
        <v>66.5</v>
      </c>
      <c r="X41" s="30">
        <f>'Argus Download'!X39</f>
        <v>70</v>
      </c>
      <c r="Y41" s="30">
        <f>'Argus Download'!Y39</f>
        <v>63</v>
      </c>
      <c r="Z41" s="30">
        <f>'Argus Download'!Z39</f>
        <v>70</v>
      </c>
      <c r="AA41" s="30">
        <f>'Argus Download'!AA39</f>
        <v>75</v>
      </c>
      <c r="AB41" s="30">
        <f>'Argus Download'!AB39</f>
        <v>65</v>
      </c>
      <c r="AC41" s="30">
        <f>'Argus Download'!AC39</f>
        <v>70</v>
      </c>
      <c r="AD41" s="30">
        <f>'Argus Download'!AD39</f>
        <v>75</v>
      </c>
      <c r="AE41" s="30">
        <f>'Argus Download'!AE39</f>
        <v>65</v>
      </c>
      <c r="AF41" s="30">
        <f>'Argus Download'!AF39</f>
        <v>65.5</v>
      </c>
      <c r="AG41" s="30">
        <f>'Argus Download'!AG39</f>
        <v>70</v>
      </c>
      <c r="AH41" s="30">
        <f>'Argus Download'!AH39</f>
        <v>61</v>
      </c>
      <c r="AI41" s="30">
        <f>'Argus Download'!AI39</f>
        <v>20.5</v>
      </c>
      <c r="AJ41" s="30">
        <f>'Argus Download'!AJ39</f>
        <v>22</v>
      </c>
      <c r="AK41" s="30">
        <f>'Argus Download'!AK39</f>
        <v>19</v>
      </c>
      <c r="AL41" s="30">
        <f>'Argus Download'!AL39</f>
        <v>34</v>
      </c>
      <c r="AM41" s="30">
        <f>'Argus Download'!AM39</f>
        <v>36</v>
      </c>
      <c r="AN41" s="30">
        <f>'Argus Download'!AN39</f>
        <v>32</v>
      </c>
      <c r="AO41" s="30">
        <f>'Argus Download'!AO39</f>
        <v>40.5</v>
      </c>
      <c r="AP41" s="30">
        <f>'Argus Download'!AP39</f>
        <v>43</v>
      </c>
      <c r="AQ41" s="30">
        <f>'Argus Download'!AQ39</f>
        <v>38</v>
      </c>
      <c r="AR41" s="30">
        <f>'Argus Download'!AR39</f>
        <v>76</v>
      </c>
      <c r="AS41" s="30">
        <f>'Argus Download'!AS39</f>
        <v>82</v>
      </c>
      <c r="AT41" s="30">
        <f>'Argus Download'!AT39</f>
        <v>70</v>
      </c>
      <c r="AU41" s="30">
        <f>'Argus Download'!AU39</f>
        <v>21</v>
      </c>
      <c r="AV41" s="30">
        <f>'Argus Download'!AV39</f>
        <v>23</v>
      </c>
      <c r="AW41" s="30">
        <f>'Argus Download'!AW39</f>
        <v>19</v>
      </c>
      <c r="AX41" s="30">
        <f>'Argus Download'!AX39</f>
        <v>28.5</v>
      </c>
      <c r="AY41" s="30">
        <f>'Argus Download'!AY39</f>
        <v>30</v>
      </c>
      <c r="AZ41" s="30">
        <f>'Argus Download'!AZ39</f>
        <v>27</v>
      </c>
      <c r="BA41" s="30">
        <f>'Argus Download'!BA39</f>
        <v>102.5</v>
      </c>
      <c r="BB41" s="30">
        <f>'Argus Download'!BB39</f>
        <v>105</v>
      </c>
      <c r="BC41" s="30">
        <f>'Argus Download'!BC39</f>
        <v>100</v>
      </c>
      <c r="BD41" s="30">
        <f>'Argus Download'!BD39</f>
        <v>0</v>
      </c>
      <c r="BE41" s="30">
        <f>'Argus Download'!BE39</f>
        <v>0</v>
      </c>
      <c r="BF41" s="30">
        <f>'Argus Download'!BF39</f>
        <v>0</v>
      </c>
      <c r="BG41" s="30">
        <f>'Argus Download'!BG39</f>
        <v>44.5</v>
      </c>
      <c r="BH41" s="30">
        <f>'Argus Download'!BH39</f>
        <v>46</v>
      </c>
      <c r="BI41" s="30">
        <f>'Argus Download'!BI39</f>
        <v>43</v>
      </c>
      <c r="BJ41" s="30">
        <f>'Argus Download'!BJ39</f>
        <v>38</v>
      </c>
      <c r="BK41" s="30">
        <f>'Argus Download'!BK39</f>
        <v>45</v>
      </c>
      <c r="BL41" s="30">
        <f>'Argus Download'!BL39</f>
        <v>31</v>
      </c>
      <c r="BM41" s="30">
        <f>'Argus Download'!BM39</f>
        <v>84</v>
      </c>
      <c r="BN41" s="30">
        <f>'Argus Download'!BN39</f>
        <v>88</v>
      </c>
      <c r="BO41" s="30">
        <f>'Argus Download'!BO39</f>
        <v>80</v>
      </c>
      <c r="BP41" s="42">
        <f>IF(IF((AF41+BG41)-(((AF41+BG41)/3)+(K41/3)+(('Argus Download'!BP39-15)/3)/3)&gt;5,(((AF41+BG41)/3)+(K41/3)+(('Argus Download'!BP39-15)/3)/3)-(((((AF41+BG41)/3)+(K41/3)+(('Argus Download'!BP39-15)/3)/3)-5)-(AF41+BG41))*0.66,(((AF41+BG41)/3)+(K41/3)+(('Argus Download'!BP39-15)/3)/3))&gt;190,190,IF((AF41+BG41)-(((AF41+BG41)/3)+(K41/3)+(('Argus Download'!BP39-15)/3)/3)&gt;5,(((AF41+BG41)/3)+(K41/3)+(('Argus Download'!BP39-15)/3)/3)-(((((AF41+BG41)/3)+(K41/3)+(('Argus Download'!BP39-15)/3)/3)-5)-(AF41+BG41))*0.66,(((AF41+BG41)/3)+(K41/3)+(('Argus Download'!BP39-15)/3)/3)))</f>
        <v>107.77777777777777</v>
      </c>
      <c r="BQ41" s="42">
        <f>IF(IF((AG41+BH41)-(((AG41+BH41)/3)+(L41/3)+(('Argus Download'!BQ39-15)/3)/3)&gt;5,(((AG41+BH41)/3)+(L41/3)+(('Argus Download'!BQ39-15)/3)/3)-(((((AG41+BH41)/3)+(L41/3)+(('Argus Download'!BQ39-15)/3)/3)-5)-(AG41+BH41))*0.66,(((AG41+BH41)/3)+(L41/3)+(('Argus Download'!BQ39-15)/3)/3))&gt;190,190,IF((AG41+BH41)-(((AG41+BH41)/3)+(L41/3)+(('Argus Download'!BQ39-15)/3)/3)&gt;5,(((AG41+BH41)/3)+(L41/3)+(('Argus Download'!BQ39-15)/3)/3)-(((((AG41+BH41)/3)+(L41/3)+(('Argus Download'!BQ39-15)/3)/3)-5)-(AG41+BH41))*0.66,(((AG41+BH41)/3)+(L41/3)+(('Argus Download'!BQ39-15)/3)/3)))</f>
        <v>112</v>
      </c>
      <c r="BR41" s="42">
        <f>IF(IF((AH41+BI41)-(((AH41+BI41)/3)+(M41/3)+(('Argus Download'!BR39-15)/3)/3)&gt;5,(((AH41+BI41)/3)+(M41/3)+(('Argus Download'!BR39-15)/3)/3)-(((((AH41+BI41)/3)+(M41/3)+(('Argus Download'!BR39-15)/3)/3)-5)-(AH41+BI41))*0.66,(((AH41+BI41)/3)+(M41/3)+(('Argus Download'!BR39-15)/3)/3))&gt;190,190,IF((AH41+BI41)-(((AH41+BI41)/3)+(M41/3)+(('Argus Download'!BR39-15)/3)/3)&gt;5,(((AH41+BI41)/3)+(M41/3)+(('Argus Download'!BR39-15)/3)/3)-(((((AH41+BI41)/3)+(M41/3)+(('Argus Download'!BR39-15)/3)/3)-5)-(AH41+BI41))*0.66,(((AH41+BI41)/3)+(M41/3)+(('Argus Download'!BR39-15)/3)/3)))</f>
        <v>103.55555555555554</v>
      </c>
      <c r="BS41" s="42">
        <f t="shared" si="3"/>
        <v>108</v>
      </c>
      <c r="BT41" s="42">
        <f t="shared" si="4"/>
        <v>114</v>
      </c>
      <c r="BU41" s="42">
        <f t="shared" si="5"/>
        <v>102</v>
      </c>
      <c r="BV41" s="46"/>
      <c r="BW41" s="20"/>
      <c r="BX41" s="20"/>
    </row>
    <row r="42" spans="1:76" x14ac:dyDescent="0.25">
      <c r="A42" s="28">
        <f>'Argus Download'!A40</f>
        <v>45925</v>
      </c>
      <c r="B42" s="30">
        <f>'Argus Download'!B40</f>
        <v>127.5</v>
      </c>
      <c r="C42" s="30">
        <f>'Argus Download'!C40</f>
        <v>130</v>
      </c>
      <c r="D42" s="30">
        <f>'Argus Download'!D40</f>
        <v>125</v>
      </c>
      <c r="E42" s="30">
        <f>'Argus Download'!E40</f>
        <v>155</v>
      </c>
      <c r="F42" s="30">
        <f>'Argus Download'!F40</f>
        <v>158</v>
      </c>
      <c r="G42" s="30">
        <f>'Argus Download'!G40</f>
        <v>152</v>
      </c>
      <c r="H42" s="30">
        <f>'Argus Download'!H40</f>
        <v>148</v>
      </c>
      <c r="I42" s="30">
        <f>'Argus Download'!I40</f>
        <v>149</v>
      </c>
      <c r="J42" s="30">
        <f>'Argus Download'!J40</f>
        <v>147</v>
      </c>
      <c r="K42" s="30">
        <f>'Argus Download'!K40</f>
        <v>100</v>
      </c>
      <c r="L42" s="30">
        <f>'Argus Download'!L40</f>
        <v>105</v>
      </c>
      <c r="M42" s="30">
        <f>'Argus Download'!M40</f>
        <v>95</v>
      </c>
      <c r="N42" s="30">
        <f>'Argus Download'!N40</f>
        <v>131</v>
      </c>
      <c r="O42" s="30">
        <f>'Argus Download'!O40</f>
        <v>162</v>
      </c>
      <c r="P42" s="30">
        <f>'Argus Download'!P40</f>
        <v>100</v>
      </c>
      <c r="Q42" s="30">
        <f>'Argus Download'!Q40</f>
        <v>117.5</v>
      </c>
      <c r="R42" s="30">
        <f>'Argus Download'!R40</f>
        <v>120</v>
      </c>
      <c r="S42" s="30">
        <f>'Argus Download'!S40</f>
        <v>115</v>
      </c>
      <c r="T42" s="30">
        <f>'Argus Download'!T40</f>
        <v>100</v>
      </c>
      <c r="U42" s="30">
        <f>'Argus Download'!U40</f>
        <v>105</v>
      </c>
      <c r="V42" s="30">
        <f>'Argus Download'!V40</f>
        <v>95</v>
      </c>
      <c r="W42" s="30">
        <f>'Argus Download'!W40</f>
        <v>66.5</v>
      </c>
      <c r="X42" s="30">
        <f>'Argus Download'!X40</f>
        <v>70</v>
      </c>
      <c r="Y42" s="30">
        <f>'Argus Download'!Y40</f>
        <v>63</v>
      </c>
      <c r="Z42" s="30">
        <f>'Argus Download'!Z40</f>
        <v>72.5</v>
      </c>
      <c r="AA42" s="30">
        <f>'Argus Download'!AA40</f>
        <v>75</v>
      </c>
      <c r="AB42" s="30">
        <f>'Argus Download'!AB40</f>
        <v>70</v>
      </c>
      <c r="AC42" s="30">
        <f>'Argus Download'!AC40</f>
        <v>75</v>
      </c>
      <c r="AD42" s="30">
        <f>'Argus Download'!AD40</f>
        <v>80</v>
      </c>
      <c r="AE42" s="30">
        <f>'Argus Download'!AE40</f>
        <v>70</v>
      </c>
      <c r="AF42" s="30">
        <f>'Argus Download'!AF40</f>
        <v>65.5</v>
      </c>
      <c r="AG42" s="30">
        <f>'Argus Download'!AG40</f>
        <v>70</v>
      </c>
      <c r="AH42" s="30">
        <f>'Argus Download'!AH40</f>
        <v>61</v>
      </c>
      <c r="AI42" s="30">
        <f>'Argus Download'!AI40</f>
        <v>20.5</v>
      </c>
      <c r="AJ42" s="30">
        <f>'Argus Download'!AJ40</f>
        <v>22</v>
      </c>
      <c r="AK42" s="30">
        <f>'Argus Download'!AK40</f>
        <v>19</v>
      </c>
      <c r="AL42" s="30">
        <f>'Argus Download'!AL40</f>
        <v>34</v>
      </c>
      <c r="AM42" s="30">
        <f>'Argus Download'!AM40</f>
        <v>36</v>
      </c>
      <c r="AN42" s="30">
        <f>'Argus Download'!AN40</f>
        <v>32</v>
      </c>
      <c r="AO42" s="30">
        <f>'Argus Download'!AO40</f>
        <v>40.5</v>
      </c>
      <c r="AP42" s="30">
        <f>'Argus Download'!AP40</f>
        <v>43</v>
      </c>
      <c r="AQ42" s="30">
        <f>'Argus Download'!AQ40</f>
        <v>38</v>
      </c>
      <c r="AR42" s="30">
        <f>'Argus Download'!AR40</f>
        <v>76</v>
      </c>
      <c r="AS42" s="30">
        <f>'Argus Download'!AS40</f>
        <v>82</v>
      </c>
      <c r="AT42" s="30">
        <f>'Argus Download'!AT40</f>
        <v>70</v>
      </c>
      <c r="AU42" s="30">
        <f>'Argus Download'!AU40</f>
        <v>21</v>
      </c>
      <c r="AV42" s="30">
        <f>'Argus Download'!AV40</f>
        <v>23</v>
      </c>
      <c r="AW42" s="30">
        <f>'Argus Download'!AW40</f>
        <v>19</v>
      </c>
      <c r="AX42" s="30">
        <f>'Argus Download'!AX40</f>
        <v>28.5</v>
      </c>
      <c r="AY42" s="30">
        <f>'Argus Download'!AY40</f>
        <v>30</v>
      </c>
      <c r="AZ42" s="30">
        <f>'Argus Download'!AZ40</f>
        <v>27</v>
      </c>
      <c r="BA42" s="30">
        <f>'Argus Download'!BA40</f>
        <v>102.5</v>
      </c>
      <c r="BB42" s="30">
        <f>'Argus Download'!BB40</f>
        <v>105</v>
      </c>
      <c r="BC42" s="30">
        <f>'Argus Download'!BC40</f>
        <v>100</v>
      </c>
      <c r="BD42" s="30">
        <f>'Argus Download'!BD40</f>
        <v>0</v>
      </c>
      <c r="BE42" s="30">
        <f>'Argus Download'!BE40</f>
        <v>0</v>
      </c>
      <c r="BF42" s="30">
        <f>'Argus Download'!BF40</f>
        <v>0</v>
      </c>
      <c r="BG42" s="30">
        <f>'Argus Download'!BG40</f>
        <v>44.5</v>
      </c>
      <c r="BH42" s="30">
        <f>'Argus Download'!BH40</f>
        <v>46</v>
      </c>
      <c r="BI42" s="30">
        <f>'Argus Download'!BI40</f>
        <v>43</v>
      </c>
      <c r="BJ42" s="30">
        <f>'Argus Download'!BJ40</f>
        <v>38</v>
      </c>
      <c r="BK42" s="30">
        <f>'Argus Download'!BK40</f>
        <v>45</v>
      </c>
      <c r="BL42" s="30">
        <f>'Argus Download'!BL40</f>
        <v>31</v>
      </c>
      <c r="BM42" s="30">
        <f>'Argus Download'!BM40</f>
        <v>84</v>
      </c>
      <c r="BN42" s="30">
        <f>'Argus Download'!BN40</f>
        <v>88</v>
      </c>
      <c r="BO42" s="30">
        <f>'Argus Download'!BO40</f>
        <v>80</v>
      </c>
      <c r="BP42" s="42">
        <f>IF(IF((AF42+BG42)-(((AF42+BG42)/3)+(K42/3)+(('Argus Download'!BP40-15)/3)/3)&gt;5,(((AF42+BG42)/3)+(K42/3)+(('Argus Download'!BP40-15)/3)/3)-(((((AF42+BG42)/3)+(K42/3)+(('Argus Download'!BP40-15)/3)/3)-5)-(AF42+BG42))*0.66,(((AF42+BG42)/3)+(K42/3)+(('Argus Download'!BP40-15)/3)/3))&gt;190,190,IF((AF42+BG42)-(((AF42+BG42)/3)+(K42/3)+(('Argus Download'!BP40-15)/3)/3)&gt;5,(((AF42+BG42)/3)+(K42/3)+(('Argus Download'!BP40-15)/3)/3)-(((((AF42+BG42)/3)+(K42/3)+(('Argus Download'!BP40-15)/3)/3)-5)-(AF42+BG42))*0.66,(((AF42+BG42)/3)+(K42/3)+(('Argus Download'!BP40-15)/3)/3)))</f>
        <v>105.83333333333334</v>
      </c>
      <c r="BQ42" s="42">
        <f>IF(IF((AG42+BH42)-(((AG42+BH42)/3)+(L42/3)+(('Argus Download'!BQ40-15)/3)/3)&gt;5,(((AG42+BH42)/3)+(L42/3)+(('Argus Download'!BQ40-15)/3)/3)-(((((AG42+BH42)/3)+(L42/3)+(('Argus Download'!BQ40-15)/3)/3)-5)-(AG42+BH42))*0.66,(((AG42+BH42)/3)+(L42/3)+(('Argus Download'!BQ40-15)/3)/3))&gt;190,190,IF((AG42+BH42)-(((AG42+BH42)/3)+(L42/3)+(('Argus Download'!BQ40-15)/3)/3)&gt;5,(((AG42+BH42)/3)+(L42/3)+(('Argus Download'!BQ40-15)/3)/3)-(((((AG42+BH42)/3)+(L42/3)+(('Argus Download'!BQ40-15)/3)/3)-5)-(AG42+BH42))*0.66,(((AG42+BH42)/3)+(L42/3)+(('Argus Download'!BQ40-15)/3)/3)))</f>
        <v>117.18444444444444</v>
      </c>
      <c r="BR42" s="42">
        <f>IF(IF((AH42+BI42)-(((AH42+BI42)/3)+(M42/3)+(('Argus Download'!BR40-15)/3)/3)&gt;5,(((AH42+BI42)/3)+(M42/3)+(('Argus Download'!BR40-15)/3)/3)-(((((AH42+BI42)/3)+(M42/3)+(('Argus Download'!BR40-15)/3)/3)-5)-(AH42+BI42))*0.66,(((AH42+BI42)/3)+(M42/3)+(('Argus Download'!BR40-15)/3)/3))&gt;190,190,IF((AH42+BI42)-(((AH42+BI42)/3)+(M42/3)+(('Argus Download'!BR40-15)/3)/3)&gt;5,(((AH42+BI42)/3)+(M42/3)+(('Argus Download'!BR40-15)/3)/3)-(((((AH42+BI42)/3)+(M42/3)+(('Argus Download'!BR40-15)/3)/3)-5)-(AH42+BI42))*0.66,(((AH42+BI42)/3)+(M42/3)+(('Argus Download'!BR40-15)/3)/3)))</f>
        <v>101.88888888888889</v>
      </c>
      <c r="BS42" s="42">
        <f t="shared" si="3"/>
        <v>108</v>
      </c>
      <c r="BT42" s="42">
        <f t="shared" si="4"/>
        <v>114</v>
      </c>
      <c r="BU42" s="42">
        <f t="shared" si="5"/>
        <v>102</v>
      </c>
      <c r="BV42" s="46"/>
      <c r="BW42" s="20"/>
      <c r="BX42" s="20"/>
    </row>
    <row r="43" spans="1:76" x14ac:dyDescent="0.25">
      <c r="A43" s="28">
        <f>'Argus Download'!A41</f>
        <v>45918</v>
      </c>
      <c r="B43" s="30">
        <f>'Argus Download'!B41</f>
        <v>127.5</v>
      </c>
      <c r="C43" s="30">
        <f>'Argus Download'!C41</f>
        <v>130</v>
      </c>
      <c r="D43" s="30">
        <f>'Argus Download'!D41</f>
        <v>125</v>
      </c>
      <c r="E43" s="30">
        <f>'Argus Download'!E41</f>
        <v>155</v>
      </c>
      <c r="F43" s="30">
        <f>'Argus Download'!F41</f>
        <v>158</v>
      </c>
      <c r="G43" s="30">
        <f>'Argus Download'!G41</f>
        <v>152</v>
      </c>
      <c r="H43" s="30">
        <f>'Argus Download'!H41</f>
        <v>148</v>
      </c>
      <c r="I43" s="30">
        <f>'Argus Download'!I41</f>
        <v>149</v>
      </c>
      <c r="J43" s="30">
        <f>'Argus Download'!J41</f>
        <v>147</v>
      </c>
      <c r="K43" s="30">
        <f>'Argus Download'!K41</f>
        <v>105</v>
      </c>
      <c r="L43" s="30">
        <f>'Argus Download'!L41</f>
        <v>110</v>
      </c>
      <c r="M43" s="30">
        <f>'Argus Download'!M41</f>
        <v>100</v>
      </c>
      <c r="N43" s="30">
        <f>'Argus Download'!N41</f>
        <v>135</v>
      </c>
      <c r="O43" s="30">
        <f>'Argus Download'!O41</f>
        <v>170</v>
      </c>
      <c r="P43" s="30">
        <f>'Argus Download'!P41</f>
        <v>100</v>
      </c>
      <c r="Q43" s="30">
        <f>'Argus Download'!Q41</f>
        <v>122.5</v>
      </c>
      <c r="R43" s="30">
        <f>'Argus Download'!R41</f>
        <v>125</v>
      </c>
      <c r="S43" s="30">
        <f>'Argus Download'!S41</f>
        <v>120</v>
      </c>
      <c r="T43" s="30">
        <f>'Argus Download'!T41</f>
        <v>103</v>
      </c>
      <c r="U43" s="30">
        <f>'Argus Download'!U41</f>
        <v>108</v>
      </c>
      <c r="V43" s="30">
        <f>'Argus Download'!V41</f>
        <v>98</v>
      </c>
      <c r="W43" s="30">
        <f>'Argus Download'!W41</f>
        <v>70</v>
      </c>
      <c r="X43" s="30">
        <f>'Argus Download'!X41</f>
        <v>75</v>
      </c>
      <c r="Y43" s="30">
        <f>'Argus Download'!Y41</f>
        <v>65</v>
      </c>
      <c r="Z43" s="30">
        <f>'Argus Download'!Z41</f>
        <v>72.5</v>
      </c>
      <c r="AA43" s="30">
        <f>'Argus Download'!AA41</f>
        <v>75</v>
      </c>
      <c r="AB43" s="30">
        <f>'Argus Download'!AB41</f>
        <v>70</v>
      </c>
      <c r="AC43" s="30">
        <f>'Argus Download'!AC41</f>
        <v>75</v>
      </c>
      <c r="AD43" s="30">
        <f>'Argus Download'!AD41</f>
        <v>80</v>
      </c>
      <c r="AE43" s="30">
        <f>'Argus Download'!AE41</f>
        <v>70</v>
      </c>
      <c r="AF43" s="30">
        <f>'Argus Download'!AF41</f>
        <v>68</v>
      </c>
      <c r="AG43" s="30">
        <f>'Argus Download'!AG41</f>
        <v>73</v>
      </c>
      <c r="AH43" s="30">
        <f>'Argus Download'!AH41</f>
        <v>63</v>
      </c>
      <c r="AI43" s="30">
        <f>'Argus Download'!AI41</f>
        <v>20.5</v>
      </c>
      <c r="AJ43" s="30">
        <f>'Argus Download'!AJ41</f>
        <v>22</v>
      </c>
      <c r="AK43" s="30">
        <f>'Argus Download'!AK41</f>
        <v>19</v>
      </c>
      <c r="AL43" s="30">
        <f>'Argus Download'!AL41</f>
        <v>35</v>
      </c>
      <c r="AM43" s="30">
        <f>'Argus Download'!AM41</f>
        <v>37</v>
      </c>
      <c r="AN43" s="30">
        <f>'Argus Download'!AN41</f>
        <v>33</v>
      </c>
      <c r="AO43" s="30">
        <f>'Argus Download'!AO41</f>
        <v>40.5</v>
      </c>
      <c r="AP43" s="30">
        <f>'Argus Download'!AP41</f>
        <v>43</v>
      </c>
      <c r="AQ43" s="30">
        <f>'Argus Download'!AQ41</f>
        <v>38</v>
      </c>
      <c r="AR43" s="30">
        <f>'Argus Download'!AR41</f>
        <v>76</v>
      </c>
      <c r="AS43" s="30">
        <f>'Argus Download'!AS41</f>
        <v>82</v>
      </c>
      <c r="AT43" s="30">
        <f>'Argus Download'!AT41</f>
        <v>70</v>
      </c>
      <c r="AU43" s="30">
        <f>'Argus Download'!AU41</f>
        <v>21.5</v>
      </c>
      <c r="AV43" s="30">
        <f>'Argus Download'!AV41</f>
        <v>24</v>
      </c>
      <c r="AW43" s="30">
        <f>'Argus Download'!AW41</f>
        <v>19</v>
      </c>
      <c r="AX43" s="30">
        <f>'Argus Download'!AX41</f>
        <v>29.5</v>
      </c>
      <c r="AY43" s="30">
        <f>'Argus Download'!AY41</f>
        <v>31</v>
      </c>
      <c r="AZ43" s="30">
        <f>'Argus Download'!AZ41</f>
        <v>28</v>
      </c>
      <c r="BA43" s="30">
        <f>'Argus Download'!BA41</f>
        <v>102.5</v>
      </c>
      <c r="BB43" s="30">
        <f>'Argus Download'!BB41</f>
        <v>105</v>
      </c>
      <c r="BC43" s="30">
        <f>'Argus Download'!BC41</f>
        <v>100</v>
      </c>
      <c r="BD43" s="30">
        <f>'Argus Download'!BD41</f>
        <v>0</v>
      </c>
      <c r="BE43" s="30">
        <f>'Argus Download'!BE41</f>
        <v>0</v>
      </c>
      <c r="BF43" s="30">
        <f>'Argus Download'!BF41</f>
        <v>0</v>
      </c>
      <c r="BG43" s="30">
        <f>'Argus Download'!BG41</f>
        <v>48.5</v>
      </c>
      <c r="BH43" s="30">
        <f>'Argus Download'!BH41</f>
        <v>51</v>
      </c>
      <c r="BI43" s="30">
        <f>'Argus Download'!BI41</f>
        <v>46</v>
      </c>
      <c r="BJ43" s="30">
        <f>'Argus Download'!BJ41</f>
        <v>38</v>
      </c>
      <c r="BK43" s="30">
        <f>'Argus Download'!BK41</f>
        <v>45</v>
      </c>
      <c r="BL43" s="30">
        <f>'Argus Download'!BL41</f>
        <v>31</v>
      </c>
      <c r="BM43" s="30">
        <f>'Argus Download'!BM41</f>
        <v>84</v>
      </c>
      <c r="BN43" s="30">
        <f>'Argus Download'!BN41</f>
        <v>88</v>
      </c>
      <c r="BO43" s="30">
        <f>'Argus Download'!BO41</f>
        <v>80</v>
      </c>
      <c r="BP43" s="42">
        <f>IF(IF((AF43+BG43)-(((AF43+BG43)/3)+(K43/3)+(('Argus Download'!BP41-15)/3)/3)&gt;5,(((AF43+BG43)/3)+(K43/3)+(('Argus Download'!BP41-15)/3)/3)-(((((AF43+BG43)/3)+(K43/3)+(('Argus Download'!BP41-15)/3)/3)-5)-(AF43+BG43))*0.66,(((AF43+BG43)/3)+(K43/3)+(('Argus Download'!BP41-15)/3)/3))&gt;190,190,IF((AF43+BG43)-(((AF43+BG43)/3)+(K43/3)+(('Argus Download'!BP41-15)/3)/3)&gt;5,(((AF43+BG43)/3)+(K43/3)+(('Argus Download'!BP41-15)/3)/3)-(((((AF43+BG43)/3)+(K43/3)+(('Argus Download'!BP41-15)/3)/3)-5)-(AF43+BG43))*0.66,(((AF43+BG43)/3)+(K43/3)+(('Argus Download'!BP41-15)/3)/3)))</f>
        <v>117.19333333333334</v>
      </c>
      <c r="BQ43" s="42">
        <f>IF(IF((AG43+BH43)-(((AG43+BH43)/3)+(L43/3)+(('Argus Download'!BQ41-15)/3)/3)&gt;5,(((AG43+BH43)/3)+(L43/3)+(('Argus Download'!BQ41-15)/3)/3)-(((((AG43+BH43)/3)+(L43/3)+(('Argus Download'!BQ41-15)/3)/3)-5)-(AG43+BH43))*0.66,(((AG43+BH43)/3)+(L43/3)+(('Argus Download'!BQ41-15)/3)/3))&gt;190,190,IF((AG43+BH43)-(((AG43+BH43)/3)+(L43/3)+(('Argus Download'!BQ41-15)/3)/3)&gt;5,(((AG43+BH43)/3)+(L43/3)+(('Argus Download'!BQ41-15)/3)/3)-(((((AG43+BH43)/3)+(L43/3)+(('Argus Download'!BQ41-15)/3)/3)-5)-(AG43+BH43))*0.66,(((AG43+BH43)/3)+(L43/3)+(('Argus Download'!BQ41-15)/3)/3)))</f>
        <v>123.93777777777778</v>
      </c>
      <c r="BR43" s="42">
        <f>IF(IF((AH43+BI43)-(((AH43+BI43)/3)+(M43/3)+(('Argus Download'!BR41-15)/3)/3)&gt;5,(((AH43+BI43)/3)+(M43/3)+(('Argus Download'!BR41-15)/3)/3)-(((((AH43+BI43)/3)+(M43/3)+(('Argus Download'!BR41-15)/3)/3)-5)-(AH43+BI43))*0.66,(((AH43+BI43)/3)+(M43/3)+(('Argus Download'!BR41-15)/3)/3))&gt;190,190,IF((AH43+BI43)-(((AH43+BI43)/3)+(M43/3)+(('Argus Download'!BR41-15)/3)/3)&gt;5,(((AH43+BI43)/3)+(M43/3)+(('Argus Download'!BR41-15)/3)/3)-(((((AH43+BI43)/3)+(M43/3)+(('Argus Download'!BR41-15)/3)/3)-5)-(AH43+BI43))*0.66,(((AH43+BI43)/3)+(M43/3)+(('Argus Download'!BR41-15)/3)/3)))</f>
        <v>110.44888888888889</v>
      </c>
      <c r="BS43" s="42">
        <f t="shared" si="3"/>
        <v>114.5</v>
      </c>
      <c r="BT43" s="42">
        <f t="shared" si="4"/>
        <v>122</v>
      </c>
      <c r="BU43" s="42">
        <f t="shared" si="5"/>
        <v>107</v>
      </c>
      <c r="BV43" s="46"/>
      <c r="BW43" s="20"/>
      <c r="BX43" s="20"/>
    </row>
    <row r="44" spans="1:76" x14ac:dyDescent="0.25">
      <c r="A44" s="28">
        <f>'Argus Download'!A42</f>
        <v>45911</v>
      </c>
      <c r="B44" s="30">
        <f>'Argus Download'!B42</f>
        <v>127.5</v>
      </c>
      <c r="C44" s="30">
        <f>'Argus Download'!C42</f>
        <v>130</v>
      </c>
      <c r="D44" s="30">
        <f>'Argus Download'!D42</f>
        <v>125</v>
      </c>
      <c r="E44" s="30">
        <f>'Argus Download'!E42</f>
        <v>155</v>
      </c>
      <c r="F44" s="30">
        <f>'Argus Download'!F42</f>
        <v>158</v>
      </c>
      <c r="G44" s="30">
        <f>'Argus Download'!G42</f>
        <v>152</v>
      </c>
      <c r="H44" s="30">
        <f>'Argus Download'!H42</f>
        <v>157.5</v>
      </c>
      <c r="I44" s="30">
        <f>'Argus Download'!I42</f>
        <v>160</v>
      </c>
      <c r="J44" s="30">
        <f>'Argus Download'!J42</f>
        <v>155</v>
      </c>
      <c r="K44" s="30">
        <f>'Argus Download'!K42</f>
        <v>112.5</v>
      </c>
      <c r="L44" s="30">
        <f>'Argus Download'!L42</f>
        <v>115</v>
      </c>
      <c r="M44" s="30">
        <f>'Argus Download'!M42</f>
        <v>110</v>
      </c>
      <c r="N44" s="30">
        <f>'Argus Download'!N42</f>
        <v>135</v>
      </c>
      <c r="O44" s="30">
        <f>'Argus Download'!O42</f>
        <v>170</v>
      </c>
      <c r="P44" s="30">
        <f>'Argus Download'!P42</f>
        <v>100</v>
      </c>
      <c r="Q44" s="30">
        <f>'Argus Download'!Q42</f>
        <v>122.5</v>
      </c>
      <c r="R44" s="30">
        <f>'Argus Download'!R42</f>
        <v>125</v>
      </c>
      <c r="S44" s="30">
        <f>'Argus Download'!S42</f>
        <v>120</v>
      </c>
      <c r="T44" s="30">
        <f>'Argus Download'!T42</f>
        <v>105</v>
      </c>
      <c r="U44" s="30">
        <f>'Argus Download'!U42</f>
        <v>110</v>
      </c>
      <c r="V44" s="30">
        <f>'Argus Download'!V42</f>
        <v>100</v>
      </c>
      <c r="W44" s="30">
        <f>'Argus Download'!W42</f>
        <v>80.5</v>
      </c>
      <c r="X44" s="30">
        <f>'Argus Download'!X42</f>
        <v>83</v>
      </c>
      <c r="Y44" s="30">
        <f>'Argus Download'!Y42</f>
        <v>78</v>
      </c>
      <c r="Z44" s="30">
        <f>'Argus Download'!Z42</f>
        <v>82.5</v>
      </c>
      <c r="AA44" s="30">
        <f>'Argus Download'!AA42</f>
        <v>85</v>
      </c>
      <c r="AB44" s="30">
        <f>'Argus Download'!AB42</f>
        <v>80</v>
      </c>
      <c r="AC44" s="30">
        <f>'Argus Download'!AC42</f>
        <v>82.5</v>
      </c>
      <c r="AD44" s="30">
        <f>'Argus Download'!AD42</f>
        <v>85</v>
      </c>
      <c r="AE44" s="30">
        <f>'Argus Download'!AE42</f>
        <v>80</v>
      </c>
      <c r="AF44" s="30">
        <f>'Argus Download'!AF42</f>
        <v>72.5</v>
      </c>
      <c r="AG44" s="30">
        <f>'Argus Download'!AG42</f>
        <v>75</v>
      </c>
      <c r="AH44" s="30">
        <f>'Argus Download'!AH42</f>
        <v>70</v>
      </c>
      <c r="AI44" s="30">
        <f>'Argus Download'!AI42</f>
        <v>20.5</v>
      </c>
      <c r="AJ44" s="30">
        <f>'Argus Download'!AJ42</f>
        <v>22</v>
      </c>
      <c r="AK44" s="30">
        <f>'Argus Download'!AK42</f>
        <v>19</v>
      </c>
      <c r="AL44" s="30">
        <f>'Argus Download'!AL42</f>
        <v>35</v>
      </c>
      <c r="AM44" s="30">
        <f>'Argus Download'!AM42</f>
        <v>37</v>
      </c>
      <c r="AN44" s="30">
        <f>'Argus Download'!AN42</f>
        <v>33</v>
      </c>
      <c r="AO44" s="30">
        <f>'Argus Download'!AO42</f>
        <v>40.5</v>
      </c>
      <c r="AP44" s="30">
        <f>'Argus Download'!AP42</f>
        <v>43</v>
      </c>
      <c r="AQ44" s="30">
        <f>'Argus Download'!AQ42</f>
        <v>38</v>
      </c>
      <c r="AR44" s="30">
        <f>'Argus Download'!AR42</f>
        <v>76</v>
      </c>
      <c r="AS44" s="30">
        <f>'Argus Download'!AS42</f>
        <v>82</v>
      </c>
      <c r="AT44" s="30">
        <f>'Argus Download'!AT42</f>
        <v>70</v>
      </c>
      <c r="AU44" s="30">
        <f>'Argus Download'!AU42</f>
        <v>21.5</v>
      </c>
      <c r="AV44" s="30">
        <f>'Argus Download'!AV42</f>
        <v>24</v>
      </c>
      <c r="AW44" s="30">
        <f>'Argus Download'!AW42</f>
        <v>19</v>
      </c>
      <c r="AX44" s="30">
        <f>'Argus Download'!AX42</f>
        <v>29.5</v>
      </c>
      <c r="AY44" s="30">
        <f>'Argus Download'!AY42</f>
        <v>31</v>
      </c>
      <c r="AZ44" s="30">
        <f>'Argus Download'!AZ42</f>
        <v>28</v>
      </c>
      <c r="BA44" s="30">
        <f>'Argus Download'!BA42</f>
        <v>102.5</v>
      </c>
      <c r="BB44" s="30">
        <f>'Argus Download'!BB42</f>
        <v>105</v>
      </c>
      <c r="BC44" s="30">
        <f>'Argus Download'!BC42</f>
        <v>100</v>
      </c>
      <c r="BD44" s="30">
        <f>'Argus Download'!BD42</f>
        <v>0</v>
      </c>
      <c r="BE44" s="30">
        <f>'Argus Download'!BE42</f>
        <v>0</v>
      </c>
      <c r="BF44" s="30">
        <f>'Argus Download'!BF42</f>
        <v>0</v>
      </c>
      <c r="BG44" s="30">
        <f>'Argus Download'!BG42</f>
        <v>48.5</v>
      </c>
      <c r="BH44" s="30">
        <f>'Argus Download'!BH42</f>
        <v>51</v>
      </c>
      <c r="BI44" s="30">
        <f>'Argus Download'!BI42</f>
        <v>46</v>
      </c>
      <c r="BJ44" s="30">
        <f>'Argus Download'!BJ42</f>
        <v>38</v>
      </c>
      <c r="BK44" s="30">
        <f>'Argus Download'!BK42</f>
        <v>45</v>
      </c>
      <c r="BL44" s="30">
        <f>'Argus Download'!BL42</f>
        <v>31</v>
      </c>
      <c r="BM44" s="30">
        <f>'Argus Download'!BM42</f>
        <v>84</v>
      </c>
      <c r="BN44" s="30">
        <f>'Argus Download'!BN42</f>
        <v>88</v>
      </c>
      <c r="BO44" s="30">
        <f>'Argus Download'!BO42</f>
        <v>80</v>
      </c>
      <c r="BP44" s="42">
        <f>IF(IF((AF44+BG44)-(((AF44+BG44)/3)+(K44/3)+(('Argus Download'!BP42-15)/3)/3)&gt;5,(((AF44+BG44)/3)+(K44/3)+(('Argus Download'!BP42-15)/3)/3)-(((((AF44+BG44)/3)+(K44/3)+(('Argus Download'!BP42-15)/3)/3)-5)-(AF44+BG44))*0.66,(((AF44+BG44)/3)+(K44/3)+(('Argus Download'!BP42-15)/3)/3))&gt;190,190,IF((AF44+BG44)-(((AF44+BG44)/3)+(K44/3)+(('Argus Download'!BP42-15)/3)/3)&gt;5,(((AF44+BG44)/3)+(K44/3)+(('Argus Download'!BP42-15)/3)/3)-(((((AF44+BG44)/3)+(K44/3)+(('Argus Download'!BP42-15)/3)/3)-5)-(AF44+BG44))*0.66,(((AF44+BG44)/3)+(K44/3)+(('Argus Download'!BP42-15)/3)/3)))</f>
        <v>121.52333333333334</v>
      </c>
      <c r="BQ44" s="42">
        <f>IF(IF((AG44+BH44)-(((AG44+BH44)/3)+(L44/3)+(('Argus Download'!BQ42-15)/3)/3)&gt;5,(((AG44+BH44)/3)+(L44/3)+(('Argus Download'!BQ42-15)/3)/3)-(((((AG44+BH44)/3)+(L44/3)+(('Argus Download'!BQ42-15)/3)/3)-5)-(AG44+BH44))*0.66,(((AG44+BH44)/3)+(L44/3)+(('Argus Download'!BQ42-15)/3)/3))&gt;190,190,IF((AG44+BH44)-(((AG44+BH44)/3)+(L44/3)+(('Argus Download'!BQ42-15)/3)/3)&gt;5,(((AG44+BH44)/3)+(L44/3)+(('Argus Download'!BQ42-15)/3)/3)-(((((AG44+BH44)/3)+(L44/3)+(('Argus Download'!BQ42-15)/3)/3)-5)-(AG44+BH44))*0.66,(((AG44+BH44)/3)+(L44/3)+(('Argus Download'!BQ42-15)/3)/3)))</f>
        <v>126.05111111111111</v>
      </c>
      <c r="BR44" s="42">
        <f>IF(IF((AH44+BI44)-(((AH44+BI44)/3)+(M44/3)+(('Argus Download'!BR42-15)/3)/3)&gt;5,(((AH44+BI44)/3)+(M44/3)+(('Argus Download'!BR42-15)/3)/3)-(((((AH44+BI44)/3)+(M44/3)+(('Argus Download'!BR42-15)/3)/3)-5)-(AH44+BI44))*0.66,(((AH44+BI44)/3)+(M44/3)+(('Argus Download'!BR42-15)/3)/3))&gt;190,190,IF((AH44+BI44)-(((AH44+BI44)/3)+(M44/3)+(('Argus Download'!BR42-15)/3)/3)&gt;5,(((AH44+BI44)/3)+(M44/3)+(('Argus Download'!BR42-15)/3)/3)-(((((AH44+BI44)/3)+(M44/3)+(('Argus Download'!BR42-15)/3)/3)-5)-(AH44+BI44))*0.66,(((AH44+BI44)/3)+(M44/3)+(('Argus Download'!BR42-15)/3)/3)))</f>
        <v>116.99555555555555</v>
      </c>
      <c r="BS44" s="42">
        <f t="shared" si="3"/>
        <v>119</v>
      </c>
      <c r="BT44" s="42">
        <f t="shared" si="4"/>
        <v>124</v>
      </c>
      <c r="BU44" s="42">
        <f t="shared" si="5"/>
        <v>114</v>
      </c>
      <c r="BV44" s="46"/>
      <c r="BW44" s="20"/>
      <c r="BX44" s="20"/>
    </row>
    <row r="45" spans="1:76" x14ac:dyDescent="0.25">
      <c r="A45" s="28">
        <f>'Argus Download'!A43</f>
        <v>45904</v>
      </c>
      <c r="B45" s="30">
        <f>'Argus Download'!B43</f>
        <v>142.5</v>
      </c>
      <c r="C45" s="30">
        <f>'Argus Download'!C43</f>
        <v>145</v>
      </c>
      <c r="D45" s="30">
        <f>'Argus Download'!D43</f>
        <v>140</v>
      </c>
      <c r="E45" s="30">
        <f>'Argus Download'!E43</f>
        <v>155</v>
      </c>
      <c r="F45" s="30">
        <f>'Argus Download'!F43</f>
        <v>158</v>
      </c>
      <c r="G45" s="30">
        <f>'Argus Download'!G43</f>
        <v>152</v>
      </c>
      <c r="H45" s="30">
        <f>'Argus Download'!H43</f>
        <v>167</v>
      </c>
      <c r="I45" s="30">
        <f>'Argus Download'!I43</f>
        <v>169</v>
      </c>
      <c r="J45" s="30">
        <f>'Argus Download'!J43</f>
        <v>165</v>
      </c>
      <c r="K45" s="30">
        <f>'Argus Download'!K43</f>
        <v>112.5</v>
      </c>
      <c r="L45" s="30">
        <f>'Argus Download'!L43</f>
        <v>115</v>
      </c>
      <c r="M45" s="30">
        <f>'Argus Download'!M43</f>
        <v>110</v>
      </c>
      <c r="N45" s="30">
        <f>'Argus Download'!N43</f>
        <v>155</v>
      </c>
      <c r="O45" s="30">
        <f>'Argus Download'!O43</f>
        <v>180</v>
      </c>
      <c r="P45" s="30">
        <f>'Argus Download'!P43</f>
        <v>130</v>
      </c>
      <c r="Q45" s="30">
        <f>'Argus Download'!Q43</f>
        <v>130</v>
      </c>
      <c r="R45" s="30">
        <f>'Argus Download'!R43</f>
        <v>135</v>
      </c>
      <c r="S45" s="30">
        <f>'Argus Download'!S43</f>
        <v>125</v>
      </c>
      <c r="T45" s="30">
        <f>'Argus Download'!T43</f>
        <v>115</v>
      </c>
      <c r="U45" s="30">
        <f>'Argus Download'!U43</f>
        <v>120</v>
      </c>
      <c r="V45" s="30">
        <f>'Argus Download'!V43</f>
        <v>110</v>
      </c>
      <c r="W45" s="30">
        <f>'Argus Download'!W43</f>
        <v>86.5</v>
      </c>
      <c r="X45" s="30">
        <f>'Argus Download'!X43</f>
        <v>89</v>
      </c>
      <c r="Y45" s="30">
        <f>'Argus Download'!Y43</f>
        <v>84</v>
      </c>
      <c r="Z45" s="30">
        <f>'Argus Download'!Z43</f>
        <v>90</v>
      </c>
      <c r="AA45" s="30">
        <f>'Argus Download'!AA43</f>
        <v>95</v>
      </c>
      <c r="AB45" s="30">
        <f>'Argus Download'!AB43</f>
        <v>85</v>
      </c>
      <c r="AC45" s="30">
        <f>'Argus Download'!AC43</f>
        <v>92.5</v>
      </c>
      <c r="AD45" s="30">
        <f>'Argus Download'!AD43</f>
        <v>95</v>
      </c>
      <c r="AE45" s="30">
        <f>'Argus Download'!AE43</f>
        <v>90</v>
      </c>
      <c r="AF45" s="30">
        <f>'Argus Download'!AF43</f>
        <v>76.5</v>
      </c>
      <c r="AG45" s="30">
        <f>'Argus Download'!AG43</f>
        <v>79</v>
      </c>
      <c r="AH45" s="30">
        <f>'Argus Download'!AH43</f>
        <v>74</v>
      </c>
      <c r="AI45" s="30">
        <f>'Argus Download'!AI43</f>
        <v>20.5</v>
      </c>
      <c r="AJ45" s="30">
        <f>'Argus Download'!AJ43</f>
        <v>22</v>
      </c>
      <c r="AK45" s="30">
        <f>'Argus Download'!AK43</f>
        <v>19</v>
      </c>
      <c r="AL45" s="30">
        <f>'Argus Download'!AL43</f>
        <v>35</v>
      </c>
      <c r="AM45" s="30">
        <f>'Argus Download'!AM43</f>
        <v>37</v>
      </c>
      <c r="AN45" s="30">
        <f>'Argus Download'!AN43</f>
        <v>33</v>
      </c>
      <c r="AO45" s="30">
        <f>'Argus Download'!AO43</f>
        <v>40.5</v>
      </c>
      <c r="AP45" s="30">
        <f>'Argus Download'!AP43</f>
        <v>43</v>
      </c>
      <c r="AQ45" s="30">
        <f>'Argus Download'!AQ43</f>
        <v>38</v>
      </c>
      <c r="AR45" s="30">
        <f>'Argus Download'!AR43</f>
        <v>76</v>
      </c>
      <c r="AS45" s="30">
        <f>'Argus Download'!AS43</f>
        <v>82</v>
      </c>
      <c r="AT45" s="30">
        <f>'Argus Download'!AT43</f>
        <v>70</v>
      </c>
      <c r="AU45" s="30">
        <f>'Argus Download'!AU43</f>
        <v>22</v>
      </c>
      <c r="AV45" s="30">
        <f>'Argus Download'!AV43</f>
        <v>25</v>
      </c>
      <c r="AW45" s="30">
        <f>'Argus Download'!AW43</f>
        <v>19</v>
      </c>
      <c r="AX45" s="30">
        <f>'Argus Download'!AX43</f>
        <v>29</v>
      </c>
      <c r="AY45" s="30">
        <f>'Argus Download'!AY43</f>
        <v>31</v>
      </c>
      <c r="AZ45" s="30">
        <f>'Argus Download'!AZ43</f>
        <v>27</v>
      </c>
      <c r="BA45" s="30">
        <f>'Argus Download'!BA43</f>
        <v>103</v>
      </c>
      <c r="BB45" s="30">
        <f>'Argus Download'!BB43</f>
        <v>105</v>
      </c>
      <c r="BC45" s="30">
        <f>'Argus Download'!BC43</f>
        <v>101</v>
      </c>
      <c r="BD45" s="30">
        <f>'Argus Download'!BD43</f>
        <v>0</v>
      </c>
      <c r="BE45" s="30">
        <f>'Argus Download'!BE43</f>
        <v>0</v>
      </c>
      <c r="BF45" s="30">
        <f>'Argus Download'!BF43</f>
        <v>0</v>
      </c>
      <c r="BG45" s="30">
        <f>'Argus Download'!BG43</f>
        <v>49</v>
      </c>
      <c r="BH45" s="30">
        <f>'Argus Download'!BH43</f>
        <v>52</v>
      </c>
      <c r="BI45" s="30">
        <f>'Argus Download'!BI43</f>
        <v>46</v>
      </c>
      <c r="BJ45" s="30">
        <f>'Argus Download'!BJ43</f>
        <v>38</v>
      </c>
      <c r="BK45" s="30">
        <f>'Argus Download'!BK43</f>
        <v>45</v>
      </c>
      <c r="BL45" s="30">
        <f>'Argus Download'!BL43</f>
        <v>31</v>
      </c>
      <c r="BM45" s="30">
        <f>'Argus Download'!BM43</f>
        <v>86</v>
      </c>
      <c r="BN45" s="30">
        <f>'Argus Download'!BN43</f>
        <v>90</v>
      </c>
      <c r="BO45" s="30">
        <f>'Argus Download'!BO43</f>
        <v>82</v>
      </c>
      <c r="BP45" s="42">
        <f>IF(IF((AF45+BG45)-(((AF45+BG45)/3)+(K45/3)+(('Argus Download'!BP43-15)/3)/3)&gt;5,(((AF45+BG45)/3)+(K45/3)+(('Argus Download'!BP43-15)/3)/3)-(((((AF45+BG45)/3)+(K45/3)+(('Argus Download'!BP43-15)/3)/3)-5)-(AF45+BG45))*0.66,(((AF45+BG45)/3)+(K45/3)+(('Argus Download'!BP43-15)/3)/3))&gt;190,190,IF((AF45+BG45)-(((AF45+BG45)/3)+(K45/3)+(('Argus Download'!BP43-15)/3)/3)&gt;5,(((AF45+BG45)/3)+(K45/3)+(('Argus Download'!BP43-15)/3)/3)-(((((AF45+BG45)/3)+(K45/3)+(('Argus Download'!BP43-15)/3)/3)-5)-(AF45+BG45))*0.66,(((AF45+BG45)/3)+(K45/3)+(('Argus Download'!BP43-15)/3)/3)))</f>
        <v>124.51222222222222</v>
      </c>
      <c r="BQ45" s="42">
        <f>IF(IF((AG45+BH45)-(((AG45+BH45)/3)+(L45/3)+(('Argus Download'!BQ43-15)/3)/3)&gt;5,(((AG45+BH45)/3)+(L45/3)+(('Argus Download'!BQ43-15)/3)/3)-(((((AG45+BH45)/3)+(L45/3)+(('Argus Download'!BQ43-15)/3)/3)-5)-(AG45+BH45))*0.66,(((AG45+BH45)/3)+(L45/3)+(('Argus Download'!BQ43-15)/3)/3))&gt;190,190,IF((AG45+BH45)-(((AG45+BH45)/3)+(L45/3)+(('Argus Download'!BQ43-15)/3)/3)&gt;5,(((AG45+BH45)/3)+(L45/3)+(('Argus Download'!BQ43-15)/3)/3)-(((((AG45+BH45)/3)+(L45/3)+(('Argus Download'!BQ43-15)/3)/3)-5)-(AG45+BH45))*0.66,(((AG45+BH45)/3)+(L45/3)+(('Argus Download'!BQ43-15)/3)/3)))</f>
        <v>129.12444444444444</v>
      </c>
      <c r="BR45" s="42">
        <f>IF(IF((AH45+BI45)-(((AH45+BI45)/3)+(M45/3)+(('Argus Download'!BR43-15)/3)/3)&gt;5,(((AH45+BI45)/3)+(M45/3)+(('Argus Download'!BR43-15)/3)/3)-(((((AH45+BI45)/3)+(M45/3)+(('Argus Download'!BR43-15)/3)/3)-5)-(AH45+BI45))*0.66,(((AH45+BI45)/3)+(M45/3)+(('Argus Download'!BR43-15)/3)/3))&gt;190,190,IF((AH45+BI45)-(((AH45+BI45)/3)+(M45/3)+(('Argus Download'!BR43-15)/3)/3)&gt;5,(((AH45+BI45)/3)+(M45/3)+(('Argus Download'!BR43-15)/3)/3)-(((((AH45+BI45)/3)+(M45/3)+(('Argus Download'!BR43-15)/3)/3)-5)-(AH45+BI45))*0.66,(((AH45+BI45)/3)+(M45/3)+(('Argus Download'!BR43-15)/3)/3)))</f>
        <v>119.9</v>
      </c>
      <c r="BS45" s="42">
        <f t="shared" si="3"/>
        <v>123.5</v>
      </c>
      <c r="BT45" s="42">
        <f t="shared" si="4"/>
        <v>129</v>
      </c>
      <c r="BU45" s="42">
        <f t="shared" si="5"/>
        <v>118</v>
      </c>
      <c r="BV45" s="46"/>
      <c r="BW45" s="20"/>
      <c r="BX45" s="20"/>
    </row>
    <row r="46" spans="1:76" x14ac:dyDescent="0.25">
      <c r="A46" s="28">
        <f>'Argus Download'!A44</f>
        <v>45897</v>
      </c>
      <c r="B46" s="30">
        <f>'Argus Download'!B44</f>
        <v>145</v>
      </c>
      <c r="C46" s="30">
        <f>'Argus Download'!C44</f>
        <v>150</v>
      </c>
      <c r="D46" s="30">
        <f>'Argus Download'!D44</f>
        <v>140</v>
      </c>
      <c r="E46" s="30">
        <f>'Argus Download'!E44</f>
        <v>155</v>
      </c>
      <c r="F46" s="30">
        <f>'Argus Download'!F44</f>
        <v>158</v>
      </c>
      <c r="G46" s="30">
        <f>'Argus Download'!G44</f>
        <v>152</v>
      </c>
      <c r="H46" s="30">
        <f>'Argus Download'!H44</f>
        <v>167</v>
      </c>
      <c r="I46" s="30">
        <f>'Argus Download'!I44</f>
        <v>169</v>
      </c>
      <c r="J46" s="30">
        <f>'Argus Download'!J44</f>
        <v>165</v>
      </c>
      <c r="K46" s="30">
        <f>'Argus Download'!K44</f>
        <v>118.5</v>
      </c>
      <c r="L46" s="30">
        <f>'Argus Download'!L44</f>
        <v>122</v>
      </c>
      <c r="M46" s="30">
        <f>'Argus Download'!M44</f>
        <v>115</v>
      </c>
      <c r="N46" s="30">
        <f>'Argus Download'!N44</f>
        <v>155</v>
      </c>
      <c r="O46" s="30">
        <f>'Argus Download'!O44</f>
        <v>180</v>
      </c>
      <c r="P46" s="30">
        <f>'Argus Download'!P44</f>
        <v>130</v>
      </c>
      <c r="Q46" s="30">
        <f>'Argus Download'!Q44</f>
        <v>142.5</v>
      </c>
      <c r="R46" s="30">
        <f>'Argus Download'!R44</f>
        <v>145</v>
      </c>
      <c r="S46" s="30">
        <f>'Argus Download'!S44</f>
        <v>140</v>
      </c>
      <c r="T46" s="30">
        <f>'Argus Download'!T44</f>
        <v>117.5</v>
      </c>
      <c r="U46" s="30">
        <f>'Argus Download'!U44</f>
        <v>125</v>
      </c>
      <c r="V46" s="30">
        <f>'Argus Download'!V44</f>
        <v>110</v>
      </c>
      <c r="W46" s="30">
        <f>'Argus Download'!W44</f>
        <v>90.5</v>
      </c>
      <c r="X46" s="30">
        <f>'Argus Download'!X44</f>
        <v>94</v>
      </c>
      <c r="Y46" s="30">
        <f>'Argus Download'!Y44</f>
        <v>87</v>
      </c>
      <c r="Z46" s="30">
        <f>'Argus Download'!Z44</f>
        <v>100</v>
      </c>
      <c r="AA46" s="30">
        <f>'Argus Download'!AA44</f>
        <v>105</v>
      </c>
      <c r="AB46" s="30">
        <f>'Argus Download'!AB44</f>
        <v>95</v>
      </c>
      <c r="AC46" s="30">
        <f>'Argus Download'!AC44</f>
        <v>102.5</v>
      </c>
      <c r="AD46" s="30">
        <f>'Argus Download'!AD44</f>
        <v>105</v>
      </c>
      <c r="AE46" s="30">
        <f>'Argus Download'!AE44</f>
        <v>100</v>
      </c>
      <c r="AF46" s="30">
        <f>'Argus Download'!AF44</f>
        <v>77.5</v>
      </c>
      <c r="AG46" s="30">
        <f>'Argus Download'!AG44</f>
        <v>80</v>
      </c>
      <c r="AH46" s="30">
        <f>'Argus Download'!AH44</f>
        <v>75</v>
      </c>
      <c r="AI46" s="30">
        <f>'Argus Download'!AI44</f>
        <v>20.5</v>
      </c>
      <c r="AJ46" s="30">
        <f>'Argus Download'!AJ44</f>
        <v>22</v>
      </c>
      <c r="AK46" s="30">
        <f>'Argus Download'!AK44</f>
        <v>19</v>
      </c>
      <c r="AL46" s="30">
        <f>'Argus Download'!AL44</f>
        <v>35</v>
      </c>
      <c r="AM46" s="30">
        <f>'Argus Download'!AM44</f>
        <v>37</v>
      </c>
      <c r="AN46" s="30">
        <f>'Argus Download'!AN44</f>
        <v>33</v>
      </c>
      <c r="AO46" s="30">
        <f>'Argus Download'!AO44</f>
        <v>40.5</v>
      </c>
      <c r="AP46" s="30">
        <f>'Argus Download'!AP44</f>
        <v>43</v>
      </c>
      <c r="AQ46" s="30">
        <f>'Argus Download'!AQ44</f>
        <v>38</v>
      </c>
      <c r="AR46" s="30">
        <f>'Argus Download'!AR44</f>
        <v>76</v>
      </c>
      <c r="AS46" s="30">
        <f>'Argus Download'!AS44</f>
        <v>82</v>
      </c>
      <c r="AT46" s="30">
        <f>'Argus Download'!AT44</f>
        <v>70</v>
      </c>
      <c r="AU46" s="30">
        <f>'Argus Download'!AU44</f>
        <v>22</v>
      </c>
      <c r="AV46" s="30">
        <f>'Argus Download'!AV44</f>
        <v>25</v>
      </c>
      <c r="AW46" s="30">
        <f>'Argus Download'!AW44</f>
        <v>19</v>
      </c>
      <c r="AX46" s="30">
        <f>'Argus Download'!AX44</f>
        <v>29</v>
      </c>
      <c r="AY46" s="30">
        <f>'Argus Download'!AY44</f>
        <v>31</v>
      </c>
      <c r="AZ46" s="30">
        <f>'Argus Download'!AZ44</f>
        <v>27</v>
      </c>
      <c r="BA46" s="30">
        <f>'Argus Download'!BA44</f>
        <v>103</v>
      </c>
      <c r="BB46" s="30">
        <f>'Argus Download'!BB44</f>
        <v>105</v>
      </c>
      <c r="BC46" s="30">
        <f>'Argus Download'!BC44</f>
        <v>101</v>
      </c>
      <c r="BD46" s="30">
        <f>'Argus Download'!BD44</f>
        <v>0</v>
      </c>
      <c r="BE46" s="30">
        <f>'Argus Download'!BE44</f>
        <v>0</v>
      </c>
      <c r="BF46" s="30">
        <f>'Argus Download'!BF44</f>
        <v>0</v>
      </c>
      <c r="BG46" s="30">
        <f>'Argus Download'!BG44</f>
        <v>47.5</v>
      </c>
      <c r="BH46" s="30">
        <f>'Argus Download'!BH44</f>
        <v>50</v>
      </c>
      <c r="BI46" s="30">
        <f>'Argus Download'!BI44</f>
        <v>45</v>
      </c>
      <c r="BJ46" s="30">
        <f>'Argus Download'!BJ44</f>
        <v>38</v>
      </c>
      <c r="BK46" s="30">
        <f>'Argus Download'!BK44</f>
        <v>45</v>
      </c>
      <c r="BL46" s="30">
        <f>'Argus Download'!BL44</f>
        <v>31</v>
      </c>
      <c r="BM46" s="30">
        <f>'Argus Download'!BM44</f>
        <v>86</v>
      </c>
      <c r="BN46" s="30">
        <f>'Argus Download'!BN44</f>
        <v>90</v>
      </c>
      <c r="BO46" s="30">
        <f>'Argus Download'!BO44</f>
        <v>82</v>
      </c>
      <c r="BP46" s="42">
        <f>IF(IF((AF46+BG46)-(((AF46+BG46)/3)+(K46/3)+(('Argus Download'!BP44-15)/3)/3)&gt;5,(((AF46+BG46)/3)+(K46/3)+(('Argus Download'!BP44-15)/3)/3)-(((((AF46+BG46)/3)+(K46/3)+(('Argus Download'!BP44-15)/3)/3)-5)-(AF46+BG46))*0.66,(((AF46+BG46)/3)+(K46/3)+(('Argus Download'!BP44-15)/3)/3))&gt;190,190,IF((AF46+BG46)-(((AF46+BG46)/3)+(K46/3)+(('Argus Download'!BP44-15)/3)/3)&gt;5,(((AF46+BG46)/3)+(K46/3)+(('Argus Download'!BP44-15)/3)/3)-(((((AF46+BG46)/3)+(K46/3)+(('Argus Download'!BP44-15)/3)/3)-5)-(AF46+BG46))*0.66,(((AF46+BG46)/3)+(K46/3)+(('Argus Download'!BP44-15)/3)/3)))</f>
        <v>124.22</v>
      </c>
      <c r="BQ46" s="42">
        <f>IF(IF((AG46+BH46)-(((AG46+BH46)/3)+(L46/3)+(('Argus Download'!BQ44-15)/3)/3)&gt;5,(((AG46+BH46)/3)+(L46/3)+(('Argus Download'!BQ44-15)/3)/3)-(((((AG46+BH46)/3)+(L46/3)+(('Argus Download'!BQ44-15)/3)/3)-5)-(AG46+BH46))*0.66,(((AG46+BH46)/3)+(L46/3)+(('Argus Download'!BQ44-15)/3)/3))&gt;190,190,IF((AG46+BH46)-(((AG46+BH46)/3)+(L46/3)+(('Argus Download'!BQ44-15)/3)/3)&gt;5,(((AG46+BH46)/3)+(L46/3)+(('Argus Download'!BQ44-15)/3)/3)-(((((AG46+BH46)/3)+(L46/3)+(('Argus Download'!BQ44-15)/3)/3)-5)-(AG46+BH46))*0.66,(((AG46+BH46)/3)+(L46/3)+(('Argus Download'!BQ44-15)/3)/3)))</f>
        <v>128.50222222222223</v>
      </c>
      <c r="BR46" s="42">
        <f>IF(IF((AH46+BI46)-(((AH46+BI46)/3)+(M46/3)+(('Argus Download'!BR44-15)/3)/3)&gt;5,(((AH46+BI46)/3)+(M46/3)+(('Argus Download'!BR44-15)/3)/3)-(((((AH46+BI46)/3)+(M46/3)+(('Argus Download'!BR44-15)/3)/3)-5)-(AH46+BI46))*0.66,(((AH46+BI46)/3)+(M46/3)+(('Argus Download'!BR44-15)/3)/3))&gt;190,190,IF((AH46+BI46)-(((AH46+BI46)/3)+(M46/3)+(('Argus Download'!BR44-15)/3)/3)&gt;5,(((AH46+BI46)/3)+(M46/3)+(('Argus Download'!BR44-15)/3)/3)-(((((AH46+BI46)/3)+(M46/3)+(('Argus Download'!BR44-15)/3)/3)-5)-(AH46+BI46))*0.66,(((AH46+BI46)/3)+(M46/3)+(('Argus Download'!BR44-15)/3)/3)))</f>
        <v>119.93777777777778</v>
      </c>
      <c r="BS46" s="42">
        <f t="shared" si="3"/>
        <v>123</v>
      </c>
      <c r="BT46" s="42">
        <f t="shared" si="4"/>
        <v>128</v>
      </c>
      <c r="BU46" s="42">
        <f t="shared" si="5"/>
        <v>118</v>
      </c>
      <c r="BV46" s="46"/>
      <c r="BW46" s="20"/>
      <c r="BX46" s="20"/>
    </row>
    <row r="47" spans="1:76" x14ac:dyDescent="0.25">
      <c r="A47" s="28">
        <f>'Argus Download'!A45</f>
        <v>45890</v>
      </c>
      <c r="B47" s="30">
        <f>'Argus Download'!B45</f>
        <v>150</v>
      </c>
      <c r="C47" s="30">
        <f>'Argus Download'!C45</f>
        <v>155</v>
      </c>
      <c r="D47" s="30">
        <f>'Argus Download'!D45</f>
        <v>145</v>
      </c>
      <c r="E47" s="30">
        <f>'Argus Download'!E45</f>
        <v>155</v>
      </c>
      <c r="F47" s="30">
        <f>'Argus Download'!F45</f>
        <v>158</v>
      </c>
      <c r="G47" s="30">
        <f>'Argus Download'!G45</f>
        <v>152</v>
      </c>
      <c r="H47" s="30">
        <f>'Argus Download'!H45</f>
        <v>172.5</v>
      </c>
      <c r="I47" s="30">
        <f>'Argus Download'!I45</f>
        <v>175</v>
      </c>
      <c r="J47" s="30">
        <f>'Argus Download'!J45</f>
        <v>170</v>
      </c>
      <c r="K47" s="30">
        <f>'Argus Download'!K45</f>
        <v>121.5</v>
      </c>
      <c r="L47" s="30">
        <f>'Argus Download'!L45</f>
        <v>125</v>
      </c>
      <c r="M47" s="30">
        <f>'Argus Download'!M45</f>
        <v>118</v>
      </c>
      <c r="N47" s="30">
        <f>'Argus Download'!N45</f>
        <v>165</v>
      </c>
      <c r="O47" s="30">
        <f>'Argus Download'!O45</f>
        <v>180</v>
      </c>
      <c r="P47" s="30">
        <f>'Argus Download'!P45</f>
        <v>150</v>
      </c>
      <c r="Q47" s="30">
        <f>'Argus Download'!Q45</f>
        <v>152.5</v>
      </c>
      <c r="R47" s="30">
        <f>'Argus Download'!R45</f>
        <v>155</v>
      </c>
      <c r="S47" s="30">
        <f>'Argus Download'!S45</f>
        <v>150</v>
      </c>
      <c r="T47" s="30">
        <f>'Argus Download'!T45</f>
        <v>117.5</v>
      </c>
      <c r="U47" s="30">
        <f>'Argus Download'!U45</f>
        <v>125</v>
      </c>
      <c r="V47" s="30">
        <f>'Argus Download'!V45</f>
        <v>110</v>
      </c>
      <c r="W47" s="30">
        <f>'Argus Download'!W45</f>
        <v>92.5</v>
      </c>
      <c r="X47" s="30">
        <f>'Argus Download'!X45</f>
        <v>95</v>
      </c>
      <c r="Y47" s="30">
        <f>'Argus Download'!Y45</f>
        <v>90</v>
      </c>
      <c r="Z47" s="30">
        <f>'Argus Download'!Z45</f>
        <v>107.5</v>
      </c>
      <c r="AA47" s="30">
        <f>'Argus Download'!AA45</f>
        <v>110</v>
      </c>
      <c r="AB47" s="30">
        <f>'Argus Download'!AB45</f>
        <v>105</v>
      </c>
      <c r="AC47" s="30">
        <f>'Argus Download'!AC45</f>
        <v>107.5</v>
      </c>
      <c r="AD47" s="30">
        <f>'Argus Download'!AD45</f>
        <v>110</v>
      </c>
      <c r="AE47" s="30">
        <f>'Argus Download'!AE45</f>
        <v>105</v>
      </c>
      <c r="AF47" s="30">
        <f>'Argus Download'!AF45</f>
        <v>77.5</v>
      </c>
      <c r="AG47" s="30">
        <f>'Argus Download'!AG45</f>
        <v>80</v>
      </c>
      <c r="AH47" s="30">
        <f>'Argus Download'!AH45</f>
        <v>75</v>
      </c>
      <c r="AI47" s="30">
        <f>'Argus Download'!AI45</f>
        <v>20.5</v>
      </c>
      <c r="AJ47" s="30">
        <f>'Argus Download'!AJ45</f>
        <v>22</v>
      </c>
      <c r="AK47" s="30">
        <f>'Argus Download'!AK45</f>
        <v>19</v>
      </c>
      <c r="AL47" s="30">
        <f>'Argus Download'!AL45</f>
        <v>35</v>
      </c>
      <c r="AM47" s="30">
        <f>'Argus Download'!AM45</f>
        <v>37</v>
      </c>
      <c r="AN47" s="30">
        <f>'Argus Download'!AN45</f>
        <v>33</v>
      </c>
      <c r="AO47" s="30">
        <f>'Argus Download'!AO45</f>
        <v>40.5</v>
      </c>
      <c r="AP47" s="30">
        <f>'Argus Download'!AP45</f>
        <v>43</v>
      </c>
      <c r="AQ47" s="30">
        <f>'Argus Download'!AQ45</f>
        <v>38</v>
      </c>
      <c r="AR47" s="30">
        <f>'Argus Download'!AR45</f>
        <v>76</v>
      </c>
      <c r="AS47" s="30">
        <f>'Argus Download'!AS45</f>
        <v>82</v>
      </c>
      <c r="AT47" s="30">
        <f>'Argus Download'!AT45</f>
        <v>70</v>
      </c>
      <c r="AU47" s="30">
        <f>'Argus Download'!AU45</f>
        <v>22</v>
      </c>
      <c r="AV47" s="30">
        <f>'Argus Download'!AV45</f>
        <v>25</v>
      </c>
      <c r="AW47" s="30">
        <f>'Argus Download'!AW45</f>
        <v>19</v>
      </c>
      <c r="AX47" s="30">
        <f>'Argus Download'!AX45</f>
        <v>29</v>
      </c>
      <c r="AY47" s="30">
        <f>'Argus Download'!AY45</f>
        <v>31</v>
      </c>
      <c r="AZ47" s="30">
        <f>'Argus Download'!AZ45</f>
        <v>27</v>
      </c>
      <c r="BA47" s="30">
        <f>'Argus Download'!BA45</f>
        <v>103</v>
      </c>
      <c r="BB47" s="30">
        <f>'Argus Download'!BB45</f>
        <v>105</v>
      </c>
      <c r="BC47" s="30">
        <f>'Argus Download'!BC45</f>
        <v>101</v>
      </c>
      <c r="BD47" s="30">
        <f>'Argus Download'!BD45</f>
        <v>0</v>
      </c>
      <c r="BE47" s="30">
        <f>'Argus Download'!BE45</f>
        <v>0</v>
      </c>
      <c r="BF47" s="30">
        <f>'Argus Download'!BF45</f>
        <v>0</v>
      </c>
      <c r="BG47" s="30">
        <f>'Argus Download'!BG45</f>
        <v>47.5</v>
      </c>
      <c r="BH47" s="30">
        <f>'Argus Download'!BH45</f>
        <v>50</v>
      </c>
      <c r="BI47" s="30">
        <f>'Argus Download'!BI45</f>
        <v>45</v>
      </c>
      <c r="BJ47" s="30">
        <f>'Argus Download'!BJ45</f>
        <v>38</v>
      </c>
      <c r="BK47" s="30">
        <f>'Argus Download'!BK45</f>
        <v>45</v>
      </c>
      <c r="BL47" s="30">
        <f>'Argus Download'!BL45</f>
        <v>31</v>
      </c>
      <c r="BM47" s="30">
        <f>'Argus Download'!BM45</f>
        <v>86</v>
      </c>
      <c r="BN47" s="30">
        <f>'Argus Download'!BN45</f>
        <v>90</v>
      </c>
      <c r="BO47" s="30">
        <f>'Argus Download'!BO45</f>
        <v>82</v>
      </c>
      <c r="BP47" s="42">
        <f>IF(IF((AF47+BG47)-(((AF47+BG47)/3)+(K47/3)+(('Argus Download'!BP45-15)/3)/3)&gt;5,(((AF47+BG47)/3)+(K47/3)+(('Argus Download'!BP45-15)/3)/3)-(((((AF47+BG47)/3)+(K47/3)+(('Argus Download'!BP45-15)/3)/3)-5)-(AF47+BG47))*0.66,(((AF47+BG47)/3)+(K47/3)+(('Argus Download'!BP45-15)/3)/3))&gt;190,190,IF((AF47+BG47)-(((AF47+BG47)/3)+(K47/3)+(('Argus Download'!BP45-15)/3)/3)&gt;5,(((AF47+BG47)/3)+(K47/3)+(('Argus Download'!BP45-15)/3)/3)-(((((AF47+BG47)/3)+(K47/3)+(('Argus Download'!BP45-15)/3)/3)-5)-(AF47+BG47))*0.66,(((AF47+BG47)/3)+(K47/3)+(('Argus Download'!BP45-15)/3)/3)))</f>
        <v>124.56</v>
      </c>
      <c r="BQ47" s="42">
        <f>IF(IF((AG47+BH47)-(((AG47+BH47)/3)+(L47/3)+(('Argus Download'!BQ45-15)/3)/3)&gt;5,(((AG47+BH47)/3)+(L47/3)+(('Argus Download'!BQ45-15)/3)/3)-(((((AG47+BH47)/3)+(L47/3)+(('Argus Download'!BQ45-15)/3)/3)-5)-(AG47+BH47))*0.66,(((AG47+BH47)/3)+(L47/3)+(('Argus Download'!BQ45-15)/3)/3))&gt;190,190,IF((AG47+BH47)-(((AG47+BH47)/3)+(L47/3)+(('Argus Download'!BQ45-15)/3)/3)&gt;5,(((AG47+BH47)/3)+(L47/3)+(('Argus Download'!BQ45-15)/3)/3)-(((((AG47+BH47)/3)+(L47/3)+(('Argus Download'!BQ45-15)/3)/3)-5)-(AG47+BH47))*0.66,(((AG47+BH47)/3)+(L47/3)+(('Argus Download'!BQ45-15)/3)/3)))</f>
        <v>128.84222222222223</v>
      </c>
      <c r="BR47" s="42">
        <f>IF(IF((AH47+BI47)-(((AH47+BI47)/3)+(M47/3)+(('Argus Download'!BR45-15)/3)/3)&gt;5,(((AH47+BI47)/3)+(M47/3)+(('Argus Download'!BR45-15)/3)/3)-(((((AH47+BI47)/3)+(M47/3)+(('Argus Download'!BR45-15)/3)/3)-5)-(AH47+BI47))*0.66,(((AH47+BI47)/3)+(M47/3)+(('Argus Download'!BR45-15)/3)/3))&gt;190,190,IF((AH47+BI47)-(((AH47+BI47)/3)+(M47/3)+(('Argus Download'!BR45-15)/3)/3)&gt;5,(((AH47+BI47)/3)+(M47/3)+(('Argus Download'!BR45-15)/3)/3)-(((((AH47+BI47)/3)+(M47/3)+(('Argus Download'!BR45-15)/3)/3)-5)-(AH47+BI47))*0.66,(((AH47+BI47)/3)+(M47/3)+(('Argus Download'!BR45-15)/3)/3)))</f>
        <v>120.27777777777777</v>
      </c>
      <c r="BS47" s="42">
        <f t="shared" si="3"/>
        <v>123</v>
      </c>
      <c r="BT47" s="42">
        <f t="shared" si="4"/>
        <v>128</v>
      </c>
      <c r="BU47" s="42">
        <f t="shared" si="5"/>
        <v>118</v>
      </c>
      <c r="BV47" s="46"/>
      <c r="BW47" s="20"/>
      <c r="BX47" s="20"/>
    </row>
    <row r="48" spans="1:76" x14ac:dyDescent="0.25">
      <c r="A48" s="28">
        <f>'Argus Download'!A46</f>
        <v>45883</v>
      </c>
      <c r="B48" s="30">
        <f>'Argus Download'!B46</f>
        <v>177.5</v>
      </c>
      <c r="C48" s="30">
        <f>'Argus Download'!C46</f>
        <v>180</v>
      </c>
      <c r="D48" s="30">
        <f>'Argus Download'!D46</f>
        <v>175</v>
      </c>
      <c r="E48" s="30">
        <f>'Argus Download'!E46</f>
        <v>155</v>
      </c>
      <c r="F48" s="30">
        <f>'Argus Download'!F46</f>
        <v>158</v>
      </c>
      <c r="G48" s="30">
        <f>'Argus Download'!G46</f>
        <v>152</v>
      </c>
      <c r="H48" s="30">
        <f>'Argus Download'!H46</f>
        <v>177.5</v>
      </c>
      <c r="I48" s="30">
        <f>'Argus Download'!I46</f>
        <v>180</v>
      </c>
      <c r="J48" s="30">
        <f>'Argus Download'!J46</f>
        <v>175</v>
      </c>
      <c r="K48" s="30">
        <f>'Argus Download'!K46</f>
        <v>127.5</v>
      </c>
      <c r="L48" s="30">
        <f>'Argus Download'!L46</f>
        <v>130</v>
      </c>
      <c r="M48" s="30">
        <f>'Argus Download'!M46</f>
        <v>125</v>
      </c>
      <c r="N48" s="30">
        <f>'Argus Download'!N46</f>
        <v>165</v>
      </c>
      <c r="O48" s="30">
        <f>'Argus Download'!O46</f>
        <v>180</v>
      </c>
      <c r="P48" s="30">
        <f>'Argus Download'!P46</f>
        <v>150</v>
      </c>
      <c r="Q48" s="30">
        <f>'Argus Download'!Q46</f>
        <v>157.5</v>
      </c>
      <c r="R48" s="30">
        <f>'Argus Download'!R46</f>
        <v>160</v>
      </c>
      <c r="S48" s="30">
        <f>'Argus Download'!S46</f>
        <v>155</v>
      </c>
      <c r="T48" s="30">
        <f>'Argus Download'!T46</f>
        <v>119.5</v>
      </c>
      <c r="U48" s="30">
        <f>'Argus Download'!U46</f>
        <v>127</v>
      </c>
      <c r="V48" s="30">
        <f>'Argus Download'!V46</f>
        <v>112</v>
      </c>
      <c r="W48" s="30">
        <f>'Argus Download'!W46</f>
        <v>94.5</v>
      </c>
      <c r="X48" s="30">
        <f>'Argus Download'!X46</f>
        <v>99</v>
      </c>
      <c r="Y48" s="30">
        <f>'Argus Download'!Y46</f>
        <v>90</v>
      </c>
      <c r="Z48" s="30">
        <f>'Argus Download'!Z46</f>
        <v>120</v>
      </c>
      <c r="AA48" s="30">
        <f>'Argus Download'!AA46</f>
        <v>125</v>
      </c>
      <c r="AB48" s="30">
        <f>'Argus Download'!AB46</f>
        <v>115</v>
      </c>
      <c r="AC48" s="30">
        <f>'Argus Download'!AC46</f>
        <v>117.5</v>
      </c>
      <c r="AD48" s="30">
        <f>'Argus Download'!AD46</f>
        <v>120</v>
      </c>
      <c r="AE48" s="30">
        <f>'Argus Download'!AE46</f>
        <v>115</v>
      </c>
      <c r="AF48" s="30">
        <f>'Argus Download'!AF46</f>
        <v>82.5</v>
      </c>
      <c r="AG48" s="30">
        <f>'Argus Download'!AG46</f>
        <v>85</v>
      </c>
      <c r="AH48" s="30">
        <f>'Argus Download'!AH46</f>
        <v>80</v>
      </c>
      <c r="AI48" s="30">
        <f>'Argus Download'!AI46</f>
        <v>20.5</v>
      </c>
      <c r="AJ48" s="30">
        <f>'Argus Download'!AJ46</f>
        <v>22</v>
      </c>
      <c r="AK48" s="30">
        <f>'Argus Download'!AK46</f>
        <v>19</v>
      </c>
      <c r="AL48" s="30">
        <f>'Argus Download'!AL46</f>
        <v>35</v>
      </c>
      <c r="AM48" s="30">
        <f>'Argus Download'!AM46</f>
        <v>37</v>
      </c>
      <c r="AN48" s="30">
        <f>'Argus Download'!AN46</f>
        <v>33</v>
      </c>
      <c r="AO48" s="30">
        <f>'Argus Download'!AO46</f>
        <v>40.5</v>
      </c>
      <c r="AP48" s="30">
        <f>'Argus Download'!AP46</f>
        <v>43</v>
      </c>
      <c r="AQ48" s="30">
        <f>'Argus Download'!AQ46</f>
        <v>38</v>
      </c>
      <c r="AR48" s="30">
        <f>'Argus Download'!AR46</f>
        <v>76</v>
      </c>
      <c r="AS48" s="30">
        <f>'Argus Download'!AS46</f>
        <v>82</v>
      </c>
      <c r="AT48" s="30">
        <f>'Argus Download'!AT46</f>
        <v>70</v>
      </c>
      <c r="AU48" s="30">
        <f>'Argus Download'!AU46</f>
        <v>22</v>
      </c>
      <c r="AV48" s="30">
        <f>'Argus Download'!AV46</f>
        <v>25</v>
      </c>
      <c r="AW48" s="30">
        <f>'Argus Download'!AW46</f>
        <v>19</v>
      </c>
      <c r="AX48" s="30">
        <f>'Argus Download'!AX46</f>
        <v>29</v>
      </c>
      <c r="AY48" s="30">
        <f>'Argus Download'!AY46</f>
        <v>31</v>
      </c>
      <c r="AZ48" s="30">
        <f>'Argus Download'!AZ46</f>
        <v>27</v>
      </c>
      <c r="BA48" s="30">
        <f>'Argus Download'!BA46</f>
        <v>103</v>
      </c>
      <c r="BB48" s="30">
        <f>'Argus Download'!BB46</f>
        <v>105</v>
      </c>
      <c r="BC48" s="30">
        <f>'Argus Download'!BC46</f>
        <v>101</v>
      </c>
      <c r="BD48" s="30">
        <f>'Argus Download'!BD46</f>
        <v>0</v>
      </c>
      <c r="BE48" s="30">
        <f>'Argus Download'!BE46</f>
        <v>0</v>
      </c>
      <c r="BF48" s="30">
        <f>'Argus Download'!BF46</f>
        <v>0</v>
      </c>
      <c r="BG48" s="30">
        <f>'Argus Download'!BG46</f>
        <v>47.5</v>
      </c>
      <c r="BH48" s="30">
        <f>'Argus Download'!BH46</f>
        <v>50</v>
      </c>
      <c r="BI48" s="30">
        <f>'Argus Download'!BI46</f>
        <v>45</v>
      </c>
      <c r="BJ48" s="30">
        <f>'Argus Download'!BJ46</f>
        <v>38</v>
      </c>
      <c r="BK48" s="30">
        <f>'Argus Download'!BK46</f>
        <v>45</v>
      </c>
      <c r="BL48" s="30">
        <f>'Argus Download'!BL46</f>
        <v>31</v>
      </c>
      <c r="BM48" s="30">
        <f>'Argus Download'!BM46</f>
        <v>86</v>
      </c>
      <c r="BN48" s="30">
        <f>'Argus Download'!BN46</f>
        <v>90</v>
      </c>
      <c r="BO48" s="30">
        <f>'Argus Download'!BO46</f>
        <v>82</v>
      </c>
      <c r="BP48" s="42">
        <f>IF(IF((AF48+BG48)-(((AF48+BG48)/3)+(K48/3)+(('Argus Download'!BP46-15)/3)/3)&gt;5,(((AF48+BG48)/3)+(K48/3)+(('Argus Download'!BP46-15)/3)/3)-(((((AF48+BG48)/3)+(K48/3)+(('Argus Download'!BP46-15)/3)/3)-5)-(AF48+BG48))*0.66,(((AF48+BG48)/3)+(K48/3)+(('Argus Download'!BP46-15)/3)/3))&gt;190,190,IF((AF48+BG48)-(((AF48+BG48)/3)+(K48/3)+(('Argus Download'!BP46-15)/3)/3)&gt;5,(((AF48+BG48)/3)+(K48/3)+(('Argus Download'!BP46-15)/3)/3)-(((((AF48+BG48)/3)+(K48/3)+(('Argus Download'!BP46-15)/3)/3)-5)-(AF48+BG48))*0.66,(((AF48+BG48)/3)+(K48/3)+(('Argus Download'!BP46-15)/3)/3)))</f>
        <v>128.25666666666666</v>
      </c>
      <c r="BQ48" s="42">
        <f>IF(IF((AG48+BH48)-(((AG48+BH48)/3)+(L48/3)+(('Argus Download'!BQ46-15)/3)/3)&gt;5,(((AG48+BH48)/3)+(L48/3)+(('Argus Download'!BQ46-15)/3)/3)-(((((AG48+BH48)/3)+(L48/3)+(('Argus Download'!BQ46-15)/3)/3)-5)-(AG48+BH48))*0.66,(((AG48+BH48)/3)+(L48/3)+(('Argus Download'!BQ46-15)/3)/3))&gt;190,190,IF((AG48+BH48)-(((AG48+BH48)/3)+(L48/3)+(('Argus Download'!BQ46-15)/3)/3)&gt;5,(((AG48+BH48)/3)+(L48/3)+(('Argus Download'!BQ46-15)/3)/3)-(((((AG48+BH48)/3)+(L48/3)+(('Argus Download'!BQ46-15)/3)/3)-5)-(AG48+BH48))*0.66,(((AG48+BH48)/3)+(L48/3)+(('Argus Download'!BQ46-15)/3)/3)))</f>
        <v>132.48222222222222</v>
      </c>
      <c r="BR48" s="42">
        <f>IF(IF((AH48+BI48)-(((AH48+BI48)/3)+(M48/3)+(('Argus Download'!BR46-15)/3)/3)&gt;5,(((AH48+BI48)/3)+(M48/3)+(('Argus Download'!BR46-15)/3)/3)-(((((AH48+BI48)/3)+(M48/3)+(('Argus Download'!BR46-15)/3)/3)-5)-(AH48+BI48))*0.66,(((AH48+BI48)/3)+(M48/3)+(('Argus Download'!BR46-15)/3)/3))&gt;190,190,IF((AH48+BI48)-(((AH48+BI48)/3)+(M48/3)+(('Argus Download'!BR46-15)/3)/3)&gt;5,(((AH48+BI48)/3)+(M48/3)+(('Argus Download'!BR46-15)/3)/3)-(((((AH48+BI48)/3)+(M48/3)+(('Argus Download'!BR46-15)/3)/3)-5)-(AH48+BI48))*0.66,(((AH48+BI48)/3)+(M48/3)+(('Argus Download'!BR46-15)/3)/3)))</f>
        <v>124.03111111111112</v>
      </c>
      <c r="BS48" s="42">
        <f t="shared" si="3"/>
        <v>128</v>
      </c>
      <c r="BT48" s="42">
        <f t="shared" si="4"/>
        <v>133</v>
      </c>
      <c r="BU48" s="42">
        <f t="shared" si="5"/>
        <v>123</v>
      </c>
      <c r="BV48" s="46"/>
      <c r="BW48" s="20"/>
      <c r="BX48" s="20"/>
    </row>
    <row r="49" spans="1:76" x14ac:dyDescent="0.25">
      <c r="A49" s="28">
        <f>'Argus Download'!A47</f>
        <v>45876</v>
      </c>
      <c r="B49" s="30">
        <f>'Argus Download'!B47</f>
        <v>177.5</v>
      </c>
      <c r="C49" s="30">
        <f>'Argus Download'!C47</f>
        <v>180</v>
      </c>
      <c r="D49" s="30">
        <f>'Argus Download'!D47</f>
        <v>175</v>
      </c>
      <c r="E49" s="30">
        <f>'Argus Download'!E47</f>
        <v>155</v>
      </c>
      <c r="F49" s="30">
        <f>'Argus Download'!F47</f>
        <v>158</v>
      </c>
      <c r="G49" s="30">
        <f>'Argus Download'!G47</f>
        <v>152</v>
      </c>
      <c r="H49" s="30">
        <f>'Argus Download'!H47</f>
        <v>177.5</v>
      </c>
      <c r="I49" s="30">
        <f>'Argus Download'!I47</f>
        <v>180</v>
      </c>
      <c r="J49" s="30">
        <f>'Argus Download'!J47</f>
        <v>175</v>
      </c>
      <c r="K49" s="30">
        <f>'Argus Download'!K47</f>
        <v>132.5</v>
      </c>
      <c r="L49" s="30">
        <f>'Argus Download'!L47</f>
        <v>135</v>
      </c>
      <c r="M49" s="30">
        <f>'Argus Download'!M47</f>
        <v>130</v>
      </c>
      <c r="N49" s="30">
        <f>'Argus Download'!N47</f>
        <v>165</v>
      </c>
      <c r="O49" s="30">
        <f>'Argus Download'!O47</f>
        <v>180</v>
      </c>
      <c r="P49" s="30">
        <f>'Argus Download'!P47</f>
        <v>150</v>
      </c>
      <c r="Q49" s="30">
        <f>'Argus Download'!Q47</f>
        <v>159</v>
      </c>
      <c r="R49" s="30">
        <f>'Argus Download'!R47</f>
        <v>162</v>
      </c>
      <c r="S49" s="30">
        <f>'Argus Download'!S47</f>
        <v>156</v>
      </c>
      <c r="T49" s="30">
        <f>'Argus Download'!T47</f>
        <v>119.5</v>
      </c>
      <c r="U49" s="30">
        <f>'Argus Download'!U47</f>
        <v>127</v>
      </c>
      <c r="V49" s="30">
        <f>'Argus Download'!V47</f>
        <v>112</v>
      </c>
      <c r="W49" s="30">
        <f>'Argus Download'!W47</f>
        <v>94.5</v>
      </c>
      <c r="X49" s="30">
        <f>'Argus Download'!X47</f>
        <v>99</v>
      </c>
      <c r="Y49" s="30">
        <f>'Argus Download'!Y47</f>
        <v>90</v>
      </c>
      <c r="Z49" s="30">
        <f>'Argus Download'!Z47</f>
        <v>120</v>
      </c>
      <c r="AA49" s="30">
        <f>'Argus Download'!AA47</f>
        <v>125</v>
      </c>
      <c r="AB49" s="30">
        <f>'Argus Download'!AB47</f>
        <v>115</v>
      </c>
      <c r="AC49" s="30">
        <f>'Argus Download'!AC47</f>
        <v>120</v>
      </c>
      <c r="AD49" s="30">
        <f>'Argus Download'!AD47</f>
        <v>125</v>
      </c>
      <c r="AE49" s="30">
        <f>'Argus Download'!AE47</f>
        <v>115</v>
      </c>
      <c r="AF49" s="30">
        <f>'Argus Download'!AF47</f>
        <v>82.5</v>
      </c>
      <c r="AG49" s="30">
        <f>'Argus Download'!AG47</f>
        <v>85</v>
      </c>
      <c r="AH49" s="30">
        <f>'Argus Download'!AH47</f>
        <v>80</v>
      </c>
      <c r="AI49" s="30">
        <f>'Argus Download'!AI47</f>
        <v>20.5</v>
      </c>
      <c r="AJ49" s="30">
        <f>'Argus Download'!AJ47</f>
        <v>22</v>
      </c>
      <c r="AK49" s="30">
        <f>'Argus Download'!AK47</f>
        <v>19</v>
      </c>
      <c r="AL49" s="30">
        <f>'Argus Download'!AL47</f>
        <v>35</v>
      </c>
      <c r="AM49" s="30">
        <f>'Argus Download'!AM47</f>
        <v>37</v>
      </c>
      <c r="AN49" s="30">
        <f>'Argus Download'!AN47</f>
        <v>33</v>
      </c>
      <c r="AO49" s="30">
        <f>'Argus Download'!AO47</f>
        <v>43</v>
      </c>
      <c r="AP49" s="30">
        <f>'Argus Download'!AP47</f>
        <v>46</v>
      </c>
      <c r="AQ49" s="30">
        <f>'Argus Download'!AQ47</f>
        <v>40</v>
      </c>
      <c r="AR49" s="30">
        <f>'Argus Download'!AR47</f>
        <v>76</v>
      </c>
      <c r="AS49" s="30">
        <f>'Argus Download'!AS47</f>
        <v>82</v>
      </c>
      <c r="AT49" s="30">
        <f>'Argus Download'!AT47</f>
        <v>70</v>
      </c>
      <c r="AU49" s="30">
        <f>'Argus Download'!AU47</f>
        <v>22</v>
      </c>
      <c r="AV49" s="30">
        <f>'Argus Download'!AV47</f>
        <v>25</v>
      </c>
      <c r="AW49" s="30">
        <f>'Argus Download'!AW47</f>
        <v>19</v>
      </c>
      <c r="AX49" s="30">
        <f>'Argus Download'!AX47</f>
        <v>30.5</v>
      </c>
      <c r="AY49" s="30">
        <f>'Argus Download'!AY47</f>
        <v>33</v>
      </c>
      <c r="AZ49" s="30">
        <f>'Argus Download'!AZ47</f>
        <v>28</v>
      </c>
      <c r="BA49" s="30">
        <f>'Argus Download'!BA47</f>
        <v>103</v>
      </c>
      <c r="BB49" s="30">
        <f>'Argus Download'!BB47</f>
        <v>105</v>
      </c>
      <c r="BC49" s="30">
        <f>'Argus Download'!BC47</f>
        <v>101</v>
      </c>
      <c r="BD49" s="30">
        <f>'Argus Download'!BD47</f>
        <v>0</v>
      </c>
      <c r="BE49" s="30">
        <f>'Argus Download'!BE47</f>
        <v>0</v>
      </c>
      <c r="BF49" s="30">
        <f>'Argus Download'!BF47</f>
        <v>0</v>
      </c>
      <c r="BG49" s="30">
        <f>'Argus Download'!BG47</f>
        <v>47.5</v>
      </c>
      <c r="BH49" s="30">
        <f>'Argus Download'!BH47</f>
        <v>50</v>
      </c>
      <c r="BI49" s="30">
        <f>'Argus Download'!BI47</f>
        <v>45</v>
      </c>
      <c r="BJ49" s="30">
        <f>'Argus Download'!BJ47</f>
        <v>40.5</v>
      </c>
      <c r="BK49" s="30">
        <f>'Argus Download'!BK47</f>
        <v>47</v>
      </c>
      <c r="BL49" s="30">
        <f>'Argus Download'!BL47</f>
        <v>34</v>
      </c>
      <c r="BM49" s="30">
        <f>'Argus Download'!BM47</f>
        <v>86</v>
      </c>
      <c r="BN49" s="30">
        <f>'Argus Download'!BN47</f>
        <v>90</v>
      </c>
      <c r="BO49" s="30">
        <f>'Argus Download'!BO47</f>
        <v>82</v>
      </c>
      <c r="BP49" s="42">
        <f>IF(IF((AF49+BG49)-(((AF49+BG49)/3)+(K49/3)+(('Argus Download'!BP47-15)/3)/3)&gt;5,(((AF49+BG49)/3)+(K49/3)+(('Argus Download'!BP47-15)/3)/3)-(((((AF49+BG49)/3)+(K49/3)+(('Argus Download'!BP47-15)/3)/3)-5)-(AF49+BG49))*0.66,(((AF49+BG49)/3)+(K49/3)+(('Argus Download'!BP47-15)/3)/3))&gt;190,190,IF((AF49+BG49)-(((AF49+BG49)/3)+(K49/3)+(('Argus Download'!BP47-15)/3)/3)&gt;5,(((AF49+BG49)/3)+(K49/3)+(('Argus Download'!BP47-15)/3)/3)-(((((AF49+BG49)/3)+(K49/3)+(('Argus Download'!BP47-15)/3)/3)-5)-(AF49+BG49))*0.66,(((AF49+BG49)/3)+(K49/3)+(('Argus Download'!BP47-15)/3)/3)))</f>
        <v>128.82333333333332</v>
      </c>
      <c r="BQ49" s="42">
        <f>IF(IF((AG49+BH49)-(((AG49+BH49)/3)+(L49/3)+(('Argus Download'!BQ47-15)/3)/3)&gt;5,(((AG49+BH49)/3)+(L49/3)+(('Argus Download'!BQ47-15)/3)/3)-(((((AG49+BH49)/3)+(L49/3)+(('Argus Download'!BQ47-15)/3)/3)-5)-(AG49+BH49))*0.66,(((AG49+BH49)/3)+(L49/3)+(('Argus Download'!BQ47-15)/3)/3))&gt;190,190,IF((AG49+BH49)-(((AG49+BH49)/3)+(L49/3)+(('Argus Download'!BQ47-15)/3)/3)&gt;5,(((AG49+BH49)/3)+(L49/3)+(('Argus Download'!BQ47-15)/3)/3)-(((((AG49+BH49)/3)+(L49/3)+(('Argus Download'!BQ47-15)/3)/3)-5)-(AG49+BH49))*0.66,(((AG49+BH49)/3)+(L49/3)+(('Argus Download'!BQ47-15)/3)/3)))</f>
        <v>133.04888888888888</v>
      </c>
      <c r="BR49" s="42">
        <f>IF(IF((AH49+BI49)-(((AH49+BI49)/3)+(M49/3)+(('Argus Download'!BR47-15)/3)/3)&gt;5,(((AH49+BI49)/3)+(M49/3)+(('Argus Download'!BR47-15)/3)/3)-(((((AH49+BI49)/3)+(M49/3)+(('Argus Download'!BR47-15)/3)/3)-5)-(AH49+BI49))*0.66,(((AH49+BI49)/3)+(M49/3)+(('Argus Download'!BR47-15)/3)/3))&gt;190,190,IF((AH49+BI49)-(((AH49+BI49)/3)+(M49/3)+(('Argus Download'!BR47-15)/3)/3)&gt;5,(((AH49+BI49)/3)+(M49/3)+(('Argus Download'!BR47-15)/3)/3)-(((((AH49+BI49)/3)+(M49/3)+(('Argus Download'!BR47-15)/3)/3)-5)-(AH49+BI49))*0.66,(((AH49+BI49)/3)+(M49/3)+(('Argus Download'!BR47-15)/3)/3)))</f>
        <v>124.59777777777778</v>
      </c>
      <c r="BS49" s="42">
        <f t="shared" si="3"/>
        <v>128</v>
      </c>
      <c r="BT49" s="42">
        <f t="shared" si="4"/>
        <v>133</v>
      </c>
      <c r="BU49" s="42">
        <f t="shared" si="5"/>
        <v>123</v>
      </c>
      <c r="BV49" s="46"/>
      <c r="BW49" s="20"/>
      <c r="BX49" s="20"/>
    </row>
    <row r="50" spans="1:76" x14ac:dyDescent="0.25">
      <c r="A50" s="28">
        <f>'Argus Download'!A48</f>
        <v>45869</v>
      </c>
      <c r="B50" s="30">
        <f>'Argus Download'!B48</f>
        <v>177.5</v>
      </c>
      <c r="C50" s="30">
        <f>'Argus Download'!C48</f>
        <v>180</v>
      </c>
      <c r="D50" s="30">
        <f>'Argus Download'!D48</f>
        <v>175</v>
      </c>
      <c r="E50" s="30">
        <f>'Argus Download'!E48</f>
        <v>155</v>
      </c>
      <c r="F50" s="30">
        <f>'Argus Download'!F48</f>
        <v>158</v>
      </c>
      <c r="G50" s="30">
        <f>'Argus Download'!G48</f>
        <v>152</v>
      </c>
      <c r="H50" s="30">
        <f>'Argus Download'!H48</f>
        <v>177.5</v>
      </c>
      <c r="I50" s="30">
        <f>'Argus Download'!I48</f>
        <v>180</v>
      </c>
      <c r="J50" s="30">
        <f>'Argus Download'!J48</f>
        <v>175</v>
      </c>
      <c r="K50" s="30">
        <f>'Argus Download'!K48</f>
        <v>132.5</v>
      </c>
      <c r="L50" s="30">
        <f>'Argus Download'!L48</f>
        <v>135</v>
      </c>
      <c r="M50" s="30">
        <f>'Argus Download'!M48</f>
        <v>130</v>
      </c>
      <c r="N50" s="30">
        <f>'Argus Download'!N48</f>
        <v>165</v>
      </c>
      <c r="O50" s="30">
        <f>'Argus Download'!O48</f>
        <v>180</v>
      </c>
      <c r="P50" s="30">
        <f>'Argus Download'!P48</f>
        <v>150</v>
      </c>
      <c r="Q50" s="30">
        <f>'Argus Download'!Q48</f>
        <v>159</v>
      </c>
      <c r="R50" s="30">
        <f>'Argus Download'!R48</f>
        <v>162</v>
      </c>
      <c r="S50" s="30">
        <f>'Argus Download'!S48</f>
        <v>156</v>
      </c>
      <c r="T50" s="30">
        <f>'Argus Download'!T48</f>
        <v>119.5</v>
      </c>
      <c r="U50" s="30">
        <f>'Argus Download'!U48</f>
        <v>127</v>
      </c>
      <c r="V50" s="30">
        <f>'Argus Download'!V48</f>
        <v>112</v>
      </c>
      <c r="W50" s="30">
        <f>'Argus Download'!W48</f>
        <v>94.5</v>
      </c>
      <c r="X50" s="30">
        <f>'Argus Download'!X48</f>
        <v>99</v>
      </c>
      <c r="Y50" s="30">
        <f>'Argus Download'!Y48</f>
        <v>90</v>
      </c>
      <c r="Z50" s="30">
        <f>'Argus Download'!Z48</f>
        <v>120</v>
      </c>
      <c r="AA50" s="30">
        <f>'Argus Download'!AA48</f>
        <v>125</v>
      </c>
      <c r="AB50" s="30">
        <f>'Argus Download'!AB48</f>
        <v>115</v>
      </c>
      <c r="AC50" s="30">
        <f>'Argus Download'!AC48</f>
        <v>120</v>
      </c>
      <c r="AD50" s="30">
        <f>'Argus Download'!AD48</f>
        <v>125</v>
      </c>
      <c r="AE50" s="30">
        <f>'Argus Download'!AE48</f>
        <v>115</v>
      </c>
      <c r="AF50" s="30">
        <f>'Argus Download'!AF48</f>
        <v>82.5</v>
      </c>
      <c r="AG50" s="30">
        <f>'Argus Download'!AG48</f>
        <v>85</v>
      </c>
      <c r="AH50" s="30">
        <f>'Argus Download'!AH48</f>
        <v>80</v>
      </c>
      <c r="AI50" s="30">
        <f>'Argus Download'!AI48</f>
        <v>20.5</v>
      </c>
      <c r="AJ50" s="30">
        <f>'Argus Download'!AJ48</f>
        <v>22</v>
      </c>
      <c r="AK50" s="30">
        <f>'Argus Download'!AK48</f>
        <v>19</v>
      </c>
      <c r="AL50" s="30">
        <f>'Argus Download'!AL48</f>
        <v>35</v>
      </c>
      <c r="AM50" s="30">
        <f>'Argus Download'!AM48</f>
        <v>37</v>
      </c>
      <c r="AN50" s="30">
        <f>'Argus Download'!AN48</f>
        <v>33</v>
      </c>
      <c r="AO50" s="30">
        <f>'Argus Download'!AO48</f>
        <v>43</v>
      </c>
      <c r="AP50" s="30">
        <f>'Argus Download'!AP48</f>
        <v>46</v>
      </c>
      <c r="AQ50" s="30">
        <f>'Argus Download'!AQ48</f>
        <v>40</v>
      </c>
      <c r="AR50" s="30">
        <f>'Argus Download'!AR48</f>
        <v>76</v>
      </c>
      <c r="AS50" s="30">
        <f>'Argus Download'!AS48</f>
        <v>82</v>
      </c>
      <c r="AT50" s="30">
        <f>'Argus Download'!AT48</f>
        <v>70</v>
      </c>
      <c r="AU50" s="30">
        <f>'Argus Download'!AU48</f>
        <v>22</v>
      </c>
      <c r="AV50" s="30">
        <f>'Argus Download'!AV48</f>
        <v>25</v>
      </c>
      <c r="AW50" s="30">
        <f>'Argus Download'!AW48</f>
        <v>19</v>
      </c>
      <c r="AX50" s="30">
        <f>'Argus Download'!AX48</f>
        <v>30.5</v>
      </c>
      <c r="AY50" s="30">
        <f>'Argus Download'!AY48</f>
        <v>33</v>
      </c>
      <c r="AZ50" s="30">
        <f>'Argus Download'!AZ48</f>
        <v>28</v>
      </c>
      <c r="BA50" s="30">
        <f>'Argus Download'!BA48</f>
        <v>103</v>
      </c>
      <c r="BB50" s="30">
        <f>'Argus Download'!BB48</f>
        <v>105</v>
      </c>
      <c r="BC50" s="30">
        <f>'Argus Download'!BC48</f>
        <v>101</v>
      </c>
      <c r="BD50" s="30">
        <f>'Argus Download'!BD48</f>
        <v>0</v>
      </c>
      <c r="BE50" s="30">
        <f>'Argus Download'!BE48</f>
        <v>0</v>
      </c>
      <c r="BF50" s="30">
        <f>'Argus Download'!BF48</f>
        <v>0</v>
      </c>
      <c r="BG50" s="30">
        <f>'Argus Download'!BG48</f>
        <v>47.5</v>
      </c>
      <c r="BH50" s="30">
        <f>'Argus Download'!BH48</f>
        <v>50</v>
      </c>
      <c r="BI50" s="30">
        <f>'Argus Download'!BI48</f>
        <v>45</v>
      </c>
      <c r="BJ50" s="30">
        <f>'Argus Download'!BJ48</f>
        <v>40.5</v>
      </c>
      <c r="BK50" s="30">
        <f>'Argus Download'!BK48</f>
        <v>47</v>
      </c>
      <c r="BL50" s="30">
        <f>'Argus Download'!BL48</f>
        <v>34</v>
      </c>
      <c r="BM50" s="30">
        <f>'Argus Download'!BM48</f>
        <v>86</v>
      </c>
      <c r="BN50" s="30">
        <f>'Argus Download'!BN48</f>
        <v>90</v>
      </c>
      <c r="BO50" s="30">
        <f>'Argus Download'!BO48</f>
        <v>82</v>
      </c>
      <c r="BP50" s="42">
        <f>IF(IF((AF50+BG50)-(((AF50+BG50)/3)+(K50/3)+(('Argus Download'!BP48-15)/3)/3)&gt;5,(((AF50+BG50)/3)+(K50/3)+(('Argus Download'!BP48-15)/3)/3)-(((((AF50+BG50)/3)+(K50/3)+(('Argus Download'!BP48-15)/3)/3)-5)-(AF50+BG50))*0.66,(((AF50+BG50)/3)+(K50/3)+(('Argus Download'!BP48-15)/3)/3))&gt;190,190,IF((AF50+BG50)-(((AF50+BG50)/3)+(K50/3)+(('Argus Download'!BP48-15)/3)/3)&gt;5,(((AF50+BG50)/3)+(K50/3)+(('Argus Download'!BP48-15)/3)/3)-(((((AF50+BG50)/3)+(K50/3)+(('Argus Download'!BP48-15)/3)/3)-5)-(AF50+BG50))*0.66,(((AF50+BG50)/3)+(K50/3)+(('Argus Download'!BP48-15)/3)/3)))</f>
        <v>128.82333333333332</v>
      </c>
      <c r="BQ50" s="42">
        <f>IF(IF((AG50+BH50)-(((AG50+BH50)/3)+(L50/3)+(('Argus Download'!BQ48-15)/3)/3)&gt;5,(((AG50+BH50)/3)+(L50/3)+(('Argus Download'!BQ48-15)/3)/3)-(((((AG50+BH50)/3)+(L50/3)+(('Argus Download'!BQ48-15)/3)/3)-5)-(AG50+BH50))*0.66,(((AG50+BH50)/3)+(L50/3)+(('Argus Download'!BQ48-15)/3)/3))&gt;190,190,IF((AG50+BH50)-(((AG50+BH50)/3)+(L50/3)+(('Argus Download'!BQ48-15)/3)/3)&gt;5,(((AG50+BH50)/3)+(L50/3)+(('Argus Download'!BQ48-15)/3)/3)-(((((AG50+BH50)/3)+(L50/3)+(('Argus Download'!BQ48-15)/3)/3)-5)-(AG50+BH50))*0.66,(((AG50+BH50)/3)+(L50/3)+(('Argus Download'!BQ48-15)/3)/3)))</f>
        <v>133.04888888888888</v>
      </c>
      <c r="BR50" s="42">
        <f>IF(IF((AH50+BI50)-(((AH50+BI50)/3)+(M50/3)+(('Argus Download'!BR48-15)/3)/3)&gt;5,(((AH50+BI50)/3)+(M50/3)+(('Argus Download'!BR48-15)/3)/3)-(((((AH50+BI50)/3)+(M50/3)+(('Argus Download'!BR48-15)/3)/3)-5)-(AH50+BI50))*0.66,(((AH50+BI50)/3)+(M50/3)+(('Argus Download'!BR48-15)/3)/3))&gt;190,190,IF((AH50+BI50)-(((AH50+BI50)/3)+(M50/3)+(('Argus Download'!BR48-15)/3)/3)&gt;5,(((AH50+BI50)/3)+(M50/3)+(('Argus Download'!BR48-15)/3)/3)-(((((AH50+BI50)/3)+(M50/3)+(('Argus Download'!BR48-15)/3)/3)-5)-(AH50+BI50))*0.66,(((AH50+BI50)/3)+(M50/3)+(('Argus Download'!BR48-15)/3)/3)))</f>
        <v>124.59777777777778</v>
      </c>
      <c r="BS50" s="42">
        <f t="shared" si="3"/>
        <v>128</v>
      </c>
      <c r="BT50" s="42">
        <f t="shared" si="4"/>
        <v>133</v>
      </c>
      <c r="BU50" s="42">
        <f t="shared" si="5"/>
        <v>123</v>
      </c>
      <c r="BV50" s="46"/>
      <c r="BW50" s="20"/>
      <c r="BX50" s="20"/>
    </row>
    <row r="51" spans="1:76" x14ac:dyDescent="0.25">
      <c r="A51" s="28">
        <f>'Argus Download'!A49</f>
        <v>45862</v>
      </c>
      <c r="B51" s="30">
        <f>'Argus Download'!B49</f>
        <v>180</v>
      </c>
      <c r="C51" s="30">
        <f>'Argus Download'!C49</f>
        <v>185</v>
      </c>
      <c r="D51" s="30">
        <f>'Argus Download'!D49</f>
        <v>175</v>
      </c>
      <c r="E51" s="30">
        <f>'Argus Download'!E49</f>
        <v>155</v>
      </c>
      <c r="F51" s="30">
        <f>'Argus Download'!F49</f>
        <v>158</v>
      </c>
      <c r="G51" s="30">
        <f>'Argus Download'!G49</f>
        <v>152</v>
      </c>
      <c r="H51" s="30">
        <f>'Argus Download'!H49</f>
        <v>177.5</v>
      </c>
      <c r="I51" s="30">
        <f>'Argus Download'!I49</f>
        <v>180</v>
      </c>
      <c r="J51" s="30">
        <f>'Argus Download'!J49</f>
        <v>175</v>
      </c>
      <c r="K51" s="30">
        <f>'Argus Download'!K49</f>
        <v>132.5</v>
      </c>
      <c r="L51" s="30">
        <f>'Argus Download'!L49</f>
        <v>135</v>
      </c>
      <c r="M51" s="30">
        <f>'Argus Download'!M49</f>
        <v>130</v>
      </c>
      <c r="N51" s="30">
        <f>'Argus Download'!N49</f>
        <v>165</v>
      </c>
      <c r="O51" s="30">
        <f>'Argus Download'!O49</f>
        <v>180</v>
      </c>
      <c r="P51" s="30">
        <f>'Argus Download'!P49</f>
        <v>150</v>
      </c>
      <c r="Q51" s="30">
        <f>'Argus Download'!Q49</f>
        <v>164.5</v>
      </c>
      <c r="R51" s="30">
        <f>'Argus Download'!R49</f>
        <v>167</v>
      </c>
      <c r="S51" s="30">
        <f>'Argus Download'!S49</f>
        <v>162</v>
      </c>
      <c r="T51" s="30">
        <f>'Argus Download'!T49</f>
        <v>119.5</v>
      </c>
      <c r="U51" s="30">
        <f>'Argus Download'!U49</f>
        <v>127</v>
      </c>
      <c r="V51" s="30">
        <f>'Argus Download'!V49</f>
        <v>112</v>
      </c>
      <c r="W51" s="30">
        <f>'Argus Download'!W49</f>
        <v>94.5</v>
      </c>
      <c r="X51" s="30">
        <f>'Argus Download'!X49</f>
        <v>99</v>
      </c>
      <c r="Y51" s="30">
        <f>'Argus Download'!Y49</f>
        <v>90</v>
      </c>
      <c r="Z51" s="30">
        <f>'Argus Download'!Z49</f>
        <v>120</v>
      </c>
      <c r="AA51" s="30">
        <f>'Argus Download'!AA49</f>
        <v>125</v>
      </c>
      <c r="AB51" s="30">
        <f>'Argus Download'!AB49</f>
        <v>115</v>
      </c>
      <c r="AC51" s="30">
        <f>'Argus Download'!AC49</f>
        <v>120</v>
      </c>
      <c r="AD51" s="30">
        <f>'Argus Download'!AD49</f>
        <v>125</v>
      </c>
      <c r="AE51" s="30">
        <f>'Argus Download'!AE49</f>
        <v>115</v>
      </c>
      <c r="AF51" s="30">
        <f>'Argus Download'!AF49</f>
        <v>82.5</v>
      </c>
      <c r="AG51" s="30">
        <f>'Argus Download'!AG49</f>
        <v>85</v>
      </c>
      <c r="AH51" s="30">
        <f>'Argus Download'!AH49</f>
        <v>80</v>
      </c>
      <c r="AI51" s="30">
        <f>'Argus Download'!AI49</f>
        <v>20.5</v>
      </c>
      <c r="AJ51" s="30">
        <f>'Argus Download'!AJ49</f>
        <v>22</v>
      </c>
      <c r="AK51" s="30">
        <f>'Argus Download'!AK49</f>
        <v>19</v>
      </c>
      <c r="AL51" s="30">
        <f>'Argus Download'!AL49</f>
        <v>35</v>
      </c>
      <c r="AM51" s="30">
        <f>'Argus Download'!AM49</f>
        <v>37</v>
      </c>
      <c r="AN51" s="30">
        <f>'Argus Download'!AN49</f>
        <v>33</v>
      </c>
      <c r="AO51" s="30">
        <f>'Argus Download'!AO49</f>
        <v>44</v>
      </c>
      <c r="AP51" s="30">
        <f>'Argus Download'!AP49</f>
        <v>46</v>
      </c>
      <c r="AQ51" s="30">
        <f>'Argus Download'!AQ49</f>
        <v>42</v>
      </c>
      <c r="AR51" s="30">
        <f>'Argus Download'!AR49</f>
        <v>76</v>
      </c>
      <c r="AS51" s="30">
        <f>'Argus Download'!AS49</f>
        <v>82</v>
      </c>
      <c r="AT51" s="30">
        <f>'Argus Download'!AT49</f>
        <v>70</v>
      </c>
      <c r="AU51" s="30">
        <f>'Argus Download'!AU49</f>
        <v>22</v>
      </c>
      <c r="AV51" s="30">
        <f>'Argus Download'!AV49</f>
        <v>25</v>
      </c>
      <c r="AW51" s="30">
        <f>'Argus Download'!AW49</f>
        <v>19</v>
      </c>
      <c r="AX51" s="30">
        <f>'Argus Download'!AX49</f>
        <v>30.5</v>
      </c>
      <c r="AY51" s="30">
        <f>'Argus Download'!AY49</f>
        <v>33</v>
      </c>
      <c r="AZ51" s="30">
        <f>'Argus Download'!AZ49</f>
        <v>28</v>
      </c>
      <c r="BA51" s="30">
        <f>'Argus Download'!BA49</f>
        <v>104</v>
      </c>
      <c r="BB51" s="30">
        <f>'Argus Download'!BB49</f>
        <v>106</v>
      </c>
      <c r="BC51" s="30">
        <f>'Argus Download'!BC49</f>
        <v>102</v>
      </c>
      <c r="BD51" s="30">
        <f>'Argus Download'!BD49</f>
        <v>0</v>
      </c>
      <c r="BE51" s="30">
        <f>'Argus Download'!BE49</f>
        <v>0</v>
      </c>
      <c r="BF51" s="30">
        <f>'Argus Download'!BF49</f>
        <v>0</v>
      </c>
      <c r="BG51" s="30">
        <f>'Argus Download'!BG49</f>
        <v>47.5</v>
      </c>
      <c r="BH51" s="30">
        <f>'Argus Download'!BH49</f>
        <v>50</v>
      </c>
      <c r="BI51" s="30">
        <f>'Argus Download'!BI49</f>
        <v>45</v>
      </c>
      <c r="BJ51" s="30">
        <f>'Argus Download'!BJ49</f>
        <v>40.5</v>
      </c>
      <c r="BK51" s="30">
        <f>'Argus Download'!BK49</f>
        <v>47</v>
      </c>
      <c r="BL51" s="30">
        <f>'Argus Download'!BL49</f>
        <v>34</v>
      </c>
      <c r="BM51" s="30">
        <f>'Argus Download'!BM49</f>
        <v>86</v>
      </c>
      <c r="BN51" s="30">
        <f>'Argus Download'!BN49</f>
        <v>90</v>
      </c>
      <c r="BO51" s="30">
        <f>'Argus Download'!BO49</f>
        <v>82</v>
      </c>
      <c r="BP51" s="42">
        <f>IF(IF((AF51+BG51)-(((AF51+BG51)/3)+(K51/3)+(('Argus Download'!BP49-15)/3)/3)&gt;5,(((AF51+BG51)/3)+(K51/3)+(('Argus Download'!BP49-15)/3)/3)-(((((AF51+BG51)/3)+(K51/3)+(('Argus Download'!BP49-15)/3)/3)-5)-(AF51+BG51))*0.66,(((AF51+BG51)/3)+(K51/3)+(('Argus Download'!BP49-15)/3)/3))&gt;190,190,IF((AF51+BG51)-(((AF51+BG51)/3)+(K51/3)+(('Argus Download'!BP49-15)/3)/3)&gt;5,(((AF51+BG51)/3)+(K51/3)+(('Argus Download'!BP49-15)/3)/3)-(((((AF51+BG51)/3)+(K51/3)+(('Argus Download'!BP49-15)/3)/3)-5)-(AF51+BG51))*0.66,(((AF51+BG51)/3)+(K51/3)+(('Argus Download'!BP49-15)/3)/3)))</f>
        <v>128.82333333333332</v>
      </c>
      <c r="BQ51" s="42">
        <f>IF(IF((AG51+BH51)-(((AG51+BH51)/3)+(L51/3)+(('Argus Download'!BQ49-15)/3)/3)&gt;5,(((AG51+BH51)/3)+(L51/3)+(('Argus Download'!BQ49-15)/3)/3)-(((((AG51+BH51)/3)+(L51/3)+(('Argus Download'!BQ49-15)/3)/3)-5)-(AG51+BH51))*0.66,(((AG51+BH51)/3)+(L51/3)+(('Argus Download'!BQ49-15)/3)/3))&gt;190,190,IF((AG51+BH51)-(((AG51+BH51)/3)+(L51/3)+(('Argus Download'!BQ49-15)/3)/3)&gt;5,(((AG51+BH51)/3)+(L51/3)+(('Argus Download'!BQ49-15)/3)/3)-(((((AG51+BH51)/3)+(L51/3)+(('Argus Download'!BQ49-15)/3)/3)-5)-(AG51+BH51))*0.66,(((AG51+BH51)/3)+(L51/3)+(('Argus Download'!BQ49-15)/3)/3)))</f>
        <v>133.04888888888888</v>
      </c>
      <c r="BR51" s="42">
        <f>IF(IF((AH51+BI51)-(((AH51+BI51)/3)+(M51/3)+(('Argus Download'!BR49-15)/3)/3)&gt;5,(((AH51+BI51)/3)+(M51/3)+(('Argus Download'!BR49-15)/3)/3)-(((((AH51+BI51)/3)+(M51/3)+(('Argus Download'!BR49-15)/3)/3)-5)-(AH51+BI51))*0.66,(((AH51+BI51)/3)+(M51/3)+(('Argus Download'!BR49-15)/3)/3))&gt;190,190,IF((AH51+BI51)-(((AH51+BI51)/3)+(M51/3)+(('Argus Download'!BR49-15)/3)/3)&gt;5,(((AH51+BI51)/3)+(M51/3)+(('Argus Download'!BR49-15)/3)/3)-(((((AH51+BI51)/3)+(M51/3)+(('Argus Download'!BR49-15)/3)/3)-5)-(AH51+BI51))*0.66,(((AH51+BI51)/3)+(M51/3)+(('Argus Download'!BR49-15)/3)/3)))</f>
        <v>124.59777777777778</v>
      </c>
      <c r="BS51" s="42">
        <f t="shared" si="3"/>
        <v>128</v>
      </c>
      <c r="BT51" s="42">
        <f t="shared" si="4"/>
        <v>133</v>
      </c>
      <c r="BU51" s="42">
        <f t="shared" si="5"/>
        <v>123</v>
      </c>
      <c r="BV51" s="46"/>
      <c r="BW51" s="20"/>
      <c r="BX51" s="20"/>
    </row>
    <row r="52" spans="1:76" x14ac:dyDescent="0.25">
      <c r="A52" s="28">
        <f>'Argus Download'!A50</f>
        <v>45855</v>
      </c>
      <c r="B52" s="30">
        <f>'Argus Download'!B50</f>
        <v>182.5</v>
      </c>
      <c r="C52" s="30">
        <f>'Argus Download'!C50</f>
        <v>185</v>
      </c>
      <c r="D52" s="30">
        <f>'Argus Download'!D50</f>
        <v>180</v>
      </c>
      <c r="E52" s="30">
        <f>'Argus Download'!E50</f>
        <v>155</v>
      </c>
      <c r="F52" s="30">
        <f>'Argus Download'!F50</f>
        <v>158</v>
      </c>
      <c r="G52" s="30">
        <f>'Argus Download'!G50</f>
        <v>152</v>
      </c>
      <c r="H52" s="30">
        <f>'Argus Download'!H50</f>
        <v>177.5</v>
      </c>
      <c r="I52" s="30">
        <f>'Argus Download'!I50</f>
        <v>180</v>
      </c>
      <c r="J52" s="30">
        <f>'Argus Download'!J50</f>
        <v>175</v>
      </c>
      <c r="K52" s="30">
        <f>'Argus Download'!K50</f>
        <v>132.5</v>
      </c>
      <c r="L52" s="30">
        <f>'Argus Download'!L50</f>
        <v>135</v>
      </c>
      <c r="M52" s="30">
        <f>'Argus Download'!M50</f>
        <v>130</v>
      </c>
      <c r="N52" s="30">
        <f>'Argus Download'!N50</f>
        <v>165</v>
      </c>
      <c r="O52" s="30">
        <f>'Argus Download'!O50</f>
        <v>180</v>
      </c>
      <c r="P52" s="30">
        <f>'Argus Download'!P50</f>
        <v>150</v>
      </c>
      <c r="Q52" s="30">
        <f>'Argus Download'!Q50</f>
        <v>166</v>
      </c>
      <c r="R52" s="30">
        <f>'Argus Download'!R50</f>
        <v>170</v>
      </c>
      <c r="S52" s="30">
        <f>'Argus Download'!S50</f>
        <v>162</v>
      </c>
      <c r="T52" s="30">
        <f>'Argus Download'!T50</f>
        <v>117.5</v>
      </c>
      <c r="U52" s="30">
        <f>'Argus Download'!U50</f>
        <v>125</v>
      </c>
      <c r="V52" s="30">
        <f>'Argus Download'!V50</f>
        <v>110</v>
      </c>
      <c r="W52" s="30">
        <f>'Argus Download'!W50</f>
        <v>92.5</v>
      </c>
      <c r="X52" s="30">
        <f>'Argus Download'!X50</f>
        <v>95</v>
      </c>
      <c r="Y52" s="30">
        <f>'Argus Download'!Y50</f>
        <v>90</v>
      </c>
      <c r="Z52" s="30">
        <f>'Argus Download'!Z50</f>
        <v>125</v>
      </c>
      <c r="AA52" s="30">
        <f>'Argus Download'!AA50</f>
        <v>130</v>
      </c>
      <c r="AB52" s="30">
        <f>'Argus Download'!AB50</f>
        <v>120</v>
      </c>
      <c r="AC52" s="30">
        <f>'Argus Download'!AC50</f>
        <v>125</v>
      </c>
      <c r="AD52" s="30">
        <f>'Argus Download'!AD50</f>
        <v>130</v>
      </c>
      <c r="AE52" s="30">
        <f>'Argus Download'!AE50</f>
        <v>120</v>
      </c>
      <c r="AF52" s="30">
        <f>'Argus Download'!AF50</f>
        <v>82.5</v>
      </c>
      <c r="AG52" s="30">
        <f>'Argus Download'!AG50</f>
        <v>85</v>
      </c>
      <c r="AH52" s="30">
        <f>'Argus Download'!AH50</f>
        <v>80</v>
      </c>
      <c r="AI52" s="30">
        <f>'Argus Download'!AI50</f>
        <v>20.5</v>
      </c>
      <c r="AJ52" s="30">
        <f>'Argus Download'!AJ50</f>
        <v>22</v>
      </c>
      <c r="AK52" s="30">
        <f>'Argus Download'!AK50</f>
        <v>19</v>
      </c>
      <c r="AL52" s="30">
        <f>'Argus Download'!AL50</f>
        <v>35</v>
      </c>
      <c r="AM52" s="30">
        <f>'Argus Download'!AM50</f>
        <v>37</v>
      </c>
      <c r="AN52" s="30">
        <f>'Argus Download'!AN50</f>
        <v>33</v>
      </c>
      <c r="AO52" s="30">
        <f>'Argus Download'!AO50</f>
        <v>44</v>
      </c>
      <c r="AP52" s="30">
        <f>'Argus Download'!AP50</f>
        <v>46</v>
      </c>
      <c r="AQ52" s="30">
        <f>'Argus Download'!AQ50</f>
        <v>42</v>
      </c>
      <c r="AR52" s="30">
        <f>'Argus Download'!AR50</f>
        <v>76</v>
      </c>
      <c r="AS52" s="30">
        <f>'Argus Download'!AS50</f>
        <v>82</v>
      </c>
      <c r="AT52" s="30">
        <f>'Argus Download'!AT50</f>
        <v>70</v>
      </c>
      <c r="AU52" s="30">
        <f>'Argus Download'!AU50</f>
        <v>22</v>
      </c>
      <c r="AV52" s="30">
        <f>'Argus Download'!AV50</f>
        <v>25</v>
      </c>
      <c r="AW52" s="30">
        <f>'Argus Download'!AW50</f>
        <v>19</v>
      </c>
      <c r="AX52" s="30">
        <f>'Argus Download'!AX50</f>
        <v>30.5</v>
      </c>
      <c r="AY52" s="30">
        <f>'Argus Download'!AY50</f>
        <v>33</v>
      </c>
      <c r="AZ52" s="30">
        <f>'Argus Download'!AZ50</f>
        <v>28</v>
      </c>
      <c r="BA52" s="30">
        <f>'Argus Download'!BA50</f>
        <v>104</v>
      </c>
      <c r="BB52" s="30">
        <f>'Argus Download'!BB50</f>
        <v>106</v>
      </c>
      <c r="BC52" s="30">
        <f>'Argus Download'!BC50</f>
        <v>102</v>
      </c>
      <c r="BD52" s="30">
        <f>'Argus Download'!BD50</f>
        <v>27.5</v>
      </c>
      <c r="BE52" s="30">
        <f>'Argus Download'!BE50</f>
        <v>30</v>
      </c>
      <c r="BF52" s="30">
        <f>'Argus Download'!BF50</f>
        <v>25</v>
      </c>
      <c r="BG52" s="30">
        <f>'Argus Download'!BG50</f>
        <v>47.5</v>
      </c>
      <c r="BH52" s="30">
        <f>'Argus Download'!BH50</f>
        <v>50</v>
      </c>
      <c r="BI52" s="30">
        <f>'Argus Download'!BI50</f>
        <v>45</v>
      </c>
      <c r="BJ52" s="30">
        <f>'Argus Download'!BJ50</f>
        <v>40.5</v>
      </c>
      <c r="BK52" s="30">
        <f>'Argus Download'!BK50</f>
        <v>47</v>
      </c>
      <c r="BL52" s="30">
        <f>'Argus Download'!BL50</f>
        <v>34</v>
      </c>
      <c r="BM52" s="30">
        <f>'Argus Download'!BM50</f>
        <v>89</v>
      </c>
      <c r="BN52" s="30">
        <f>'Argus Download'!BN50</f>
        <v>93</v>
      </c>
      <c r="BO52" s="30">
        <f>'Argus Download'!BO50</f>
        <v>85</v>
      </c>
      <c r="BP52" s="42">
        <f>IF(IF((AF52+BG52)-(((AF52+BG52)/3)+(K52/3)+(('Argus Download'!BP50-15)/3)/3)&gt;5,(((AF52+BG52)/3)+(K52/3)+(('Argus Download'!BP50-15)/3)/3)-(((((AF52+BG52)/3)+(K52/3)+(('Argus Download'!BP50-15)/3)/3)-5)-(AF52+BG52))*0.66,(((AF52+BG52)/3)+(K52/3)+(('Argus Download'!BP50-15)/3)/3))&gt;190,190,IF((AF52+BG52)-(((AF52+BG52)/3)+(K52/3)+(('Argus Download'!BP50-15)/3)/3)&gt;5,(((AF52+BG52)/3)+(K52/3)+(('Argus Download'!BP50-15)/3)/3)-(((((AF52+BG52)/3)+(K52/3)+(('Argus Download'!BP50-15)/3)/3)-5)-(AF52+BG52))*0.66,(((AF52+BG52)/3)+(K52/3)+(('Argus Download'!BP50-15)/3)/3)))</f>
        <v>128.82333333333332</v>
      </c>
      <c r="BQ52" s="42">
        <f>IF(IF((AG52+BH52)-(((AG52+BH52)/3)+(L52/3)+(('Argus Download'!BQ50-15)/3)/3)&gt;5,(((AG52+BH52)/3)+(L52/3)+(('Argus Download'!BQ50-15)/3)/3)-(((((AG52+BH52)/3)+(L52/3)+(('Argus Download'!BQ50-15)/3)/3)-5)-(AG52+BH52))*0.66,(((AG52+BH52)/3)+(L52/3)+(('Argus Download'!BQ50-15)/3)/3))&gt;190,190,IF((AG52+BH52)-(((AG52+BH52)/3)+(L52/3)+(('Argus Download'!BQ50-15)/3)/3)&gt;5,(((AG52+BH52)/3)+(L52/3)+(('Argus Download'!BQ50-15)/3)/3)-(((((AG52+BH52)/3)+(L52/3)+(('Argus Download'!BQ50-15)/3)/3)-5)-(AG52+BH52))*0.66,(((AG52+BH52)/3)+(L52/3)+(('Argus Download'!BQ50-15)/3)/3)))</f>
        <v>133.04888888888888</v>
      </c>
      <c r="BR52" s="42">
        <f>IF(IF((AH52+BI52)-(((AH52+BI52)/3)+(M52/3)+(('Argus Download'!BR50-15)/3)/3)&gt;5,(((AH52+BI52)/3)+(M52/3)+(('Argus Download'!BR50-15)/3)/3)-(((((AH52+BI52)/3)+(M52/3)+(('Argus Download'!BR50-15)/3)/3)-5)-(AH52+BI52))*0.66,(((AH52+BI52)/3)+(M52/3)+(('Argus Download'!BR50-15)/3)/3))&gt;190,190,IF((AH52+BI52)-(((AH52+BI52)/3)+(M52/3)+(('Argus Download'!BR50-15)/3)/3)&gt;5,(((AH52+BI52)/3)+(M52/3)+(('Argus Download'!BR50-15)/3)/3)-(((((AH52+BI52)/3)+(M52/3)+(('Argus Download'!BR50-15)/3)/3)-5)-(AH52+BI52))*0.66,(((AH52+BI52)/3)+(M52/3)+(('Argus Download'!BR50-15)/3)/3)))</f>
        <v>124.59777777777778</v>
      </c>
      <c r="BS52" s="42">
        <f t="shared" si="3"/>
        <v>128</v>
      </c>
      <c r="BT52" s="42">
        <f t="shared" si="4"/>
        <v>133</v>
      </c>
      <c r="BU52" s="42">
        <f t="shared" si="5"/>
        <v>123</v>
      </c>
      <c r="BV52" s="46"/>
      <c r="BW52" s="20"/>
      <c r="BX52" s="20"/>
    </row>
    <row r="53" spans="1:76" x14ac:dyDescent="0.25">
      <c r="A53" s="28">
        <f>'Argus Download'!A51</f>
        <v>45848</v>
      </c>
      <c r="B53" s="30">
        <f>'Argus Download'!B51</f>
        <v>182.5</v>
      </c>
      <c r="C53" s="30">
        <f>'Argus Download'!C51</f>
        <v>185</v>
      </c>
      <c r="D53" s="30">
        <f>'Argus Download'!D51</f>
        <v>180</v>
      </c>
      <c r="E53" s="30">
        <f>'Argus Download'!E51</f>
        <v>155</v>
      </c>
      <c r="F53" s="30">
        <f>'Argus Download'!F51</f>
        <v>158</v>
      </c>
      <c r="G53" s="30">
        <f>'Argus Download'!G51</f>
        <v>152</v>
      </c>
      <c r="H53" s="30">
        <f>'Argus Download'!H51</f>
        <v>177.5</v>
      </c>
      <c r="I53" s="30">
        <f>'Argus Download'!I51</f>
        <v>180</v>
      </c>
      <c r="J53" s="30">
        <f>'Argus Download'!J51</f>
        <v>175</v>
      </c>
      <c r="K53" s="30">
        <f>'Argus Download'!K51</f>
        <v>130</v>
      </c>
      <c r="L53" s="30">
        <f>'Argus Download'!L51</f>
        <v>135</v>
      </c>
      <c r="M53" s="30">
        <f>'Argus Download'!M51</f>
        <v>125</v>
      </c>
      <c r="N53" s="30">
        <f>'Argus Download'!N51</f>
        <v>165</v>
      </c>
      <c r="O53" s="30">
        <f>'Argus Download'!O51</f>
        <v>180</v>
      </c>
      <c r="P53" s="30">
        <f>'Argus Download'!P51</f>
        <v>150</v>
      </c>
      <c r="Q53" s="30">
        <f>'Argus Download'!Q51</f>
        <v>166</v>
      </c>
      <c r="R53" s="30">
        <f>'Argus Download'!R51</f>
        <v>170</v>
      </c>
      <c r="S53" s="30">
        <f>'Argus Download'!S51</f>
        <v>162</v>
      </c>
      <c r="T53" s="30">
        <f>'Argus Download'!T51</f>
        <v>117.5</v>
      </c>
      <c r="U53" s="30">
        <f>'Argus Download'!U51</f>
        <v>125</v>
      </c>
      <c r="V53" s="30">
        <f>'Argus Download'!V51</f>
        <v>110</v>
      </c>
      <c r="W53" s="30">
        <f>'Argus Download'!W51</f>
        <v>92.5</v>
      </c>
      <c r="X53" s="30">
        <f>'Argus Download'!X51</f>
        <v>95</v>
      </c>
      <c r="Y53" s="30">
        <f>'Argus Download'!Y51</f>
        <v>90</v>
      </c>
      <c r="Z53" s="30">
        <f>'Argus Download'!Z51</f>
        <v>135</v>
      </c>
      <c r="AA53" s="30">
        <f>'Argus Download'!AA51</f>
        <v>140</v>
      </c>
      <c r="AB53" s="30">
        <f>'Argus Download'!AB51</f>
        <v>130</v>
      </c>
      <c r="AC53" s="30">
        <f>'Argus Download'!AC51</f>
        <v>135</v>
      </c>
      <c r="AD53" s="30">
        <f>'Argus Download'!AD51</f>
        <v>140</v>
      </c>
      <c r="AE53" s="30">
        <f>'Argus Download'!AE51</f>
        <v>130</v>
      </c>
      <c r="AF53" s="30">
        <f>'Argus Download'!AF51</f>
        <v>82.5</v>
      </c>
      <c r="AG53" s="30">
        <f>'Argus Download'!AG51</f>
        <v>85</v>
      </c>
      <c r="AH53" s="30">
        <f>'Argus Download'!AH51</f>
        <v>80</v>
      </c>
      <c r="AI53" s="30">
        <f>'Argus Download'!AI51</f>
        <v>20.5</v>
      </c>
      <c r="AJ53" s="30">
        <f>'Argus Download'!AJ51</f>
        <v>22</v>
      </c>
      <c r="AK53" s="30">
        <f>'Argus Download'!AK51</f>
        <v>19</v>
      </c>
      <c r="AL53" s="30">
        <f>'Argus Download'!AL51</f>
        <v>35</v>
      </c>
      <c r="AM53" s="30">
        <f>'Argus Download'!AM51</f>
        <v>37</v>
      </c>
      <c r="AN53" s="30">
        <f>'Argus Download'!AN51</f>
        <v>33</v>
      </c>
      <c r="AO53" s="30">
        <f>'Argus Download'!AO51</f>
        <v>43</v>
      </c>
      <c r="AP53" s="30">
        <f>'Argus Download'!AP51</f>
        <v>46</v>
      </c>
      <c r="AQ53" s="30">
        <f>'Argus Download'!AQ51</f>
        <v>40</v>
      </c>
      <c r="AR53" s="30">
        <f>'Argus Download'!AR51</f>
        <v>76</v>
      </c>
      <c r="AS53" s="30">
        <f>'Argus Download'!AS51</f>
        <v>82</v>
      </c>
      <c r="AT53" s="30">
        <f>'Argus Download'!AT51</f>
        <v>70</v>
      </c>
      <c r="AU53" s="30">
        <f>'Argus Download'!AU51</f>
        <v>22</v>
      </c>
      <c r="AV53" s="30">
        <f>'Argus Download'!AV51</f>
        <v>25</v>
      </c>
      <c r="AW53" s="30">
        <f>'Argus Download'!AW51</f>
        <v>19</v>
      </c>
      <c r="AX53" s="30">
        <f>'Argus Download'!AX51</f>
        <v>31</v>
      </c>
      <c r="AY53" s="30">
        <f>'Argus Download'!AY51</f>
        <v>33</v>
      </c>
      <c r="AZ53" s="30">
        <f>'Argus Download'!AZ51</f>
        <v>29</v>
      </c>
      <c r="BA53" s="30">
        <f>'Argus Download'!BA51</f>
        <v>103</v>
      </c>
      <c r="BB53" s="30">
        <f>'Argus Download'!BB51</f>
        <v>106</v>
      </c>
      <c r="BC53" s="30">
        <f>'Argus Download'!BC51</f>
        <v>100</v>
      </c>
      <c r="BD53" s="30">
        <f>'Argus Download'!BD51</f>
        <v>27.5</v>
      </c>
      <c r="BE53" s="30">
        <f>'Argus Download'!BE51</f>
        <v>30</v>
      </c>
      <c r="BF53" s="30">
        <f>'Argus Download'!BF51</f>
        <v>25</v>
      </c>
      <c r="BG53" s="30">
        <f>'Argus Download'!BG51</f>
        <v>45</v>
      </c>
      <c r="BH53" s="30">
        <f>'Argus Download'!BH51</f>
        <v>47</v>
      </c>
      <c r="BI53" s="30">
        <f>'Argus Download'!BI51</f>
        <v>43</v>
      </c>
      <c r="BJ53" s="30">
        <f>'Argus Download'!BJ51</f>
        <v>39.5</v>
      </c>
      <c r="BK53" s="30">
        <f>'Argus Download'!BK51</f>
        <v>46</v>
      </c>
      <c r="BL53" s="30">
        <f>'Argus Download'!BL51</f>
        <v>33</v>
      </c>
      <c r="BM53" s="30">
        <f>'Argus Download'!BM51</f>
        <v>89</v>
      </c>
      <c r="BN53" s="30">
        <f>'Argus Download'!BN51</f>
        <v>93</v>
      </c>
      <c r="BO53" s="30">
        <f>'Argus Download'!BO51</f>
        <v>85</v>
      </c>
      <c r="BP53" s="42">
        <f>IF(IF((AF53+BG53)-(((AF53+BG53)/3)+(K53/3)+(('Argus Download'!BP51-15)/3)/3)&gt;5,(((AF53+BG53)/3)+(K53/3)+(('Argus Download'!BP51-15)/3)/3)-(((((AF53+BG53)/3)+(K53/3)+(('Argus Download'!BP51-15)/3)/3)-5)-(AF53+BG53))*0.66,(((AF53+BG53)/3)+(K53/3)+(('Argus Download'!BP51-15)/3)/3))&gt;190,190,IF((AF53+BG53)-(((AF53+BG53)/3)+(K53/3)+(('Argus Download'!BP51-15)/3)/3)&gt;5,(((AF53+BG53)/3)+(K53/3)+(('Argus Download'!BP51-15)/3)/3)-(((((AF53+BG53)/3)+(K53/3)+(('Argus Download'!BP51-15)/3)/3)-5)-(AF53+BG53))*0.66,(((AF53+BG53)/3)+(K53/3)+(('Argus Download'!BP51-15)/3)/3)))</f>
        <v>126.60666666666667</v>
      </c>
      <c r="BQ53" s="42">
        <f>IF(IF((AG53+BH53)-(((AG53+BH53)/3)+(L53/3)+(('Argus Download'!BQ51-15)/3)/3)&gt;5,(((AG53+BH53)/3)+(L53/3)+(('Argus Download'!BQ51-15)/3)/3)-(((((AG53+BH53)/3)+(L53/3)+(('Argus Download'!BQ51-15)/3)/3)-5)-(AG53+BH53))*0.66,(((AG53+BH53)/3)+(L53/3)+(('Argus Download'!BQ51-15)/3)/3))&gt;190,190,IF((AG53+BH53)-(((AG53+BH53)/3)+(L53/3)+(('Argus Download'!BQ51-15)/3)/3)&gt;5,(((AG53+BH53)/3)+(L53/3)+(('Argus Download'!BQ51-15)/3)/3)-(((((AG53+BH53)/3)+(L53/3)+(('Argus Download'!BQ51-15)/3)/3)-5)-(AG53+BH53))*0.66,(((AG53+BH53)/3)+(L53/3)+(('Argus Download'!BQ51-15)/3)/3)))</f>
        <v>130.72888888888889</v>
      </c>
      <c r="BR53" s="42">
        <f>IF(IF((AH53+BI53)-(((AH53+BI53)/3)+(M53/3)+(('Argus Download'!BR51-15)/3)/3)&gt;5,(((AH53+BI53)/3)+(M53/3)+(('Argus Download'!BR51-15)/3)/3)-(((((AH53+BI53)/3)+(M53/3)+(('Argus Download'!BR51-15)/3)/3)-5)-(AH53+BI53))*0.66,(((AH53+BI53)/3)+(M53/3)+(('Argus Download'!BR51-15)/3)/3))&gt;190,190,IF((AH53+BI53)-(((AH53+BI53)/3)+(M53/3)+(('Argus Download'!BR51-15)/3)/3)&gt;5,(((AH53+BI53)/3)+(M53/3)+(('Argus Download'!BR51-15)/3)/3)-(((((AH53+BI53)/3)+(M53/3)+(('Argus Download'!BR51-15)/3)/3)-5)-(AH53+BI53))*0.66,(((AH53+BI53)/3)+(M53/3)+(('Argus Download'!BR51-15)/3)/3)))</f>
        <v>122.48444444444445</v>
      </c>
      <c r="BS53" s="42">
        <f t="shared" si="3"/>
        <v>125.5</v>
      </c>
      <c r="BT53" s="42">
        <f t="shared" si="4"/>
        <v>130</v>
      </c>
      <c r="BU53" s="42">
        <f t="shared" si="5"/>
        <v>121</v>
      </c>
      <c r="BV53" s="46"/>
      <c r="BW53" s="20"/>
      <c r="BX53" s="20"/>
    </row>
    <row r="54" spans="1:76" x14ac:dyDescent="0.25">
      <c r="A54" s="28">
        <f>'Argus Download'!A52</f>
        <v>45841</v>
      </c>
      <c r="B54" s="30">
        <f>'Argus Download'!B52</f>
        <v>182.5</v>
      </c>
      <c r="C54" s="30">
        <f>'Argus Download'!C52</f>
        <v>185</v>
      </c>
      <c r="D54" s="30">
        <f>'Argus Download'!D52</f>
        <v>180</v>
      </c>
      <c r="E54" s="30">
        <f>'Argus Download'!E52</f>
        <v>155</v>
      </c>
      <c r="F54" s="30">
        <f>'Argus Download'!F52</f>
        <v>158</v>
      </c>
      <c r="G54" s="30">
        <f>'Argus Download'!G52</f>
        <v>152</v>
      </c>
      <c r="H54" s="30">
        <f>'Argus Download'!H52</f>
        <v>177.5</v>
      </c>
      <c r="I54" s="30">
        <f>'Argus Download'!I52</f>
        <v>180</v>
      </c>
      <c r="J54" s="30">
        <f>'Argus Download'!J52</f>
        <v>175</v>
      </c>
      <c r="K54" s="30">
        <f>'Argus Download'!K52</f>
        <v>122</v>
      </c>
      <c r="L54" s="30">
        <f>'Argus Download'!L52</f>
        <v>125</v>
      </c>
      <c r="M54" s="30">
        <f>'Argus Download'!M52</f>
        <v>119</v>
      </c>
      <c r="N54" s="30">
        <f>'Argus Download'!N52</f>
        <v>165</v>
      </c>
      <c r="O54" s="30">
        <f>'Argus Download'!O52</f>
        <v>180</v>
      </c>
      <c r="P54" s="30">
        <f>'Argus Download'!P52</f>
        <v>150</v>
      </c>
      <c r="Q54" s="30">
        <f>'Argus Download'!Q52</f>
        <v>166</v>
      </c>
      <c r="R54" s="30">
        <f>'Argus Download'!R52</f>
        <v>170</v>
      </c>
      <c r="S54" s="30">
        <f>'Argus Download'!S52</f>
        <v>162</v>
      </c>
      <c r="T54" s="30">
        <f>'Argus Download'!T52</f>
        <v>115</v>
      </c>
      <c r="U54" s="30">
        <f>'Argus Download'!U52</f>
        <v>120</v>
      </c>
      <c r="V54" s="30">
        <f>'Argus Download'!V52</f>
        <v>110</v>
      </c>
      <c r="W54" s="30">
        <f>'Argus Download'!W52</f>
        <v>92.5</v>
      </c>
      <c r="X54" s="30">
        <f>'Argus Download'!X52</f>
        <v>95</v>
      </c>
      <c r="Y54" s="30">
        <f>'Argus Download'!Y52</f>
        <v>90</v>
      </c>
      <c r="Z54" s="30">
        <f>'Argus Download'!Z52</f>
        <v>135</v>
      </c>
      <c r="AA54" s="30">
        <f>'Argus Download'!AA52</f>
        <v>140</v>
      </c>
      <c r="AB54" s="30">
        <f>'Argus Download'!AB52</f>
        <v>130</v>
      </c>
      <c r="AC54" s="30">
        <f>'Argus Download'!AC52</f>
        <v>135</v>
      </c>
      <c r="AD54" s="30">
        <f>'Argus Download'!AD52</f>
        <v>140</v>
      </c>
      <c r="AE54" s="30">
        <f>'Argus Download'!AE52</f>
        <v>130</v>
      </c>
      <c r="AF54" s="30">
        <f>'Argus Download'!AF52</f>
        <v>82.5</v>
      </c>
      <c r="AG54" s="30">
        <f>'Argus Download'!AG52</f>
        <v>85</v>
      </c>
      <c r="AH54" s="30">
        <f>'Argus Download'!AH52</f>
        <v>80</v>
      </c>
      <c r="AI54" s="30">
        <f>'Argus Download'!AI52</f>
        <v>20.5</v>
      </c>
      <c r="AJ54" s="30">
        <f>'Argus Download'!AJ52</f>
        <v>22</v>
      </c>
      <c r="AK54" s="30">
        <f>'Argus Download'!AK52</f>
        <v>19</v>
      </c>
      <c r="AL54" s="30">
        <f>'Argus Download'!AL52</f>
        <v>35</v>
      </c>
      <c r="AM54" s="30">
        <f>'Argus Download'!AM52</f>
        <v>37</v>
      </c>
      <c r="AN54" s="30">
        <f>'Argus Download'!AN52</f>
        <v>33</v>
      </c>
      <c r="AO54" s="30">
        <f>'Argus Download'!AO52</f>
        <v>43</v>
      </c>
      <c r="AP54" s="30">
        <f>'Argus Download'!AP52</f>
        <v>46</v>
      </c>
      <c r="AQ54" s="30">
        <f>'Argus Download'!AQ52</f>
        <v>40</v>
      </c>
      <c r="AR54" s="30">
        <f>'Argus Download'!AR52</f>
        <v>76</v>
      </c>
      <c r="AS54" s="30">
        <f>'Argus Download'!AS52</f>
        <v>82</v>
      </c>
      <c r="AT54" s="30">
        <f>'Argus Download'!AT52</f>
        <v>70</v>
      </c>
      <c r="AU54" s="30">
        <f>'Argus Download'!AU52</f>
        <v>22</v>
      </c>
      <c r="AV54" s="30">
        <f>'Argus Download'!AV52</f>
        <v>25</v>
      </c>
      <c r="AW54" s="30">
        <f>'Argus Download'!AW52</f>
        <v>19</v>
      </c>
      <c r="AX54" s="30">
        <f>'Argus Download'!AX52</f>
        <v>31</v>
      </c>
      <c r="AY54" s="30">
        <f>'Argus Download'!AY52</f>
        <v>33</v>
      </c>
      <c r="AZ54" s="30">
        <f>'Argus Download'!AZ52</f>
        <v>29</v>
      </c>
      <c r="BA54" s="30">
        <f>'Argus Download'!BA52</f>
        <v>103</v>
      </c>
      <c r="BB54" s="30">
        <f>'Argus Download'!BB52</f>
        <v>106</v>
      </c>
      <c r="BC54" s="30">
        <f>'Argus Download'!BC52</f>
        <v>100</v>
      </c>
      <c r="BD54" s="30">
        <f>'Argus Download'!BD52</f>
        <v>27.5</v>
      </c>
      <c r="BE54" s="30">
        <f>'Argus Download'!BE52</f>
        <v>30</v>
      </c>
      <c r="BF54" s="30">
        <f>'Argus Download'!BF52</f>
        <v>25</v>
      </c>
      <c r="BG54" s="30">
        <f>'Argus Download'!BG52</f>
        <v>45</v>
      </c>
      <c r="BH54" s="30">
        <f>'Argus Download'!BH52</f>
        <v>47</v>
      </c>
      <c r="BI54" s="30">
        <f>'Argus Download'!BI52</f>
        <v>43</v>
      </c>
      <c r="BJ54" s="30">
        <f>'Argus Download'!BJ52</f>
        <v>39.5</v>
      </c>
      <c r="BK54" s="30">
        <f>'Argus Download'!BK52</f>
        <v>46</v>
      </c>
      <c r="BL54" s="30">
        <f>'Argus Download'!BL52</f>
        <v>33</v>
      </c>
      <c r="BM54" s="30">
        <f>'Argus Download'!BM52</f>
        <v>89</v>
      </c>
      <c r="BN54" s="30">
        <f>'Argus Download'!BN52</f>
        <v>93</v>
      </c>
      <c r="BO54" s="30">
        <f>'Argus Download'!BO52</f>
        <v>85</v>
      </c>
      <c r="BP54" s="42">
        <f>IF(IF((AF54+BG54)-(((AF54+BG54)/3)+(K54/3)+(('Argus Download'!BP52-15)/3)/3)&gt;5,(((AF54+BG54)/3)+(K54/3)+(('Argus Download'!BP52-15)/3)/3)-(((((AF54+BG54)/3)+(K54/3)+(('Argus Download'!BP52-15)/3)/3)-5)-(AF54+BG54))*0.66,(((AF54+BG54)/3)+(K54/3)+(('Argus Download'!BP52-15)/3)/3))&gt;190,190,IF((AF54+BG54)-(((AF54+BG54)/3)+(K54/3)+(('Argus Download'!BP52-15)/3)/3)&gt;5,(((AF54+BG54)/3)+(K54/3)+(('Argus Download'!BP52-15)/3)/3)-(((((AF54+BG54)/3)+(K54/3)+(('Argus Download'!BP52-15)/3)/3)-5)-(AF54+BG54))*0.66,(((AF54+BG54)/3)+(K54/3)+(('Argus Download'!BP52-15)/3)/3)))</f>
        <v>125.86999999999999</v>
      </c>
      <c r="BQ54" s="42">
        <f>IF(IF((AG54+BH54)-(((AG54+BH54)/3)+(L54/3)+(('Argus Download'!BQ52-15)/3)/3)&gt;5,(((AG54+BH54)/3)+(L54/3)+(('Argus Download'!BQ52-15)/3)/3)-(((((AG54+BH54)/3)+(L54/3)+(('Argus Download'!BQ52-15)/3)/3)-5)-(AG54+BH54))*0.66,(((AG54+BH54)/3)+(L54/3)+(('Argus Download'!BQ52-15)/3)/3))&gt;190,190,IF((AG54+BH54)-(((AG54+BH54)/3)+(L54/3)+(('Argus Download'!BQ52-15)/3)/3)&gt;5,(((AG54+BH54)/3)+(L54/3)+(('Argus Download'!BQ52-15)/3)/3)-(((((AG54+BH54)/3)+(L54/3)+(('Argus Download'!BQ52-15)/3)/3)-5)-(AG54+BH54))*0.66,(((AG54+BH54)/3)+(L54/3)+(('Argus Download'!BQ52-15)/3)/3)))</f>
        <v>129.74666666666667</v>
      </c>
      <c r="BR54" s="42">
        <f>IF(IF((AH54+BI54)-(((AH54+BI54)/3)+(M54/3)+(('Argus Download'!BR52-15)/3)/3)&gt;5,(((AH54+BI54)/3)+(M54/3)+(('Argus Download'!BR52-15)/3)/3)-(((((AH54+BI54)/3)+(M54/3)+(('Argus Download'!BR52-15)/3)/3)-5)-(AH54+BI54))*0.66,(((AH54+BI54)/3)+(M54/3)+(('Argus Download'!BR52-15)/3)/3))&gt;190,190,IF((AH54+BI54)-(((AH54+BI54)/3)+(M54/3)+(('Argus Download'!BR52-15)/3)/3)&gt;5,(((AH54+BI54)/3)+(M54/3)+(('Argus Download'!BR52-15)/3)/3)-(((((AH54+BI54)/3)+(M54/3)+(('Argus Download'!BR52-15)/3)/3)-5)-(AH54+BI54))*0.66,(((AH54+BI54)/3)+(M54/3)+(('Argus Download'!BR52-15)/3)/3)))</f>
        <v>121.99333333333334</v>
      </c>
      <c r="BS54" s="42">
        <f t="shared" si="3"/>
        <v>125.5</v>
      </c>
      <c r="BT54" s="42">
        <f t="shared" si="4"/>
        <v>130</v>
      </c>
      <c r="BU54" s="42">
        <f t="shared" si="5"/>
        <v>121</v>
      </c>
      <c r="BV54" s="46"/>
      <c r="BW54" s="20"/>
      <c r="BX54" s="20"/>
    </row>
    <row r="55" spans="1:76" x14ac:dyDescent="0.25">
      <c r="A55" s="28">
        <f>'Argus Download'!A53</f>
        <v>45834</v>
      </c>
      <c r="B55" s="30">
        <f>'Argus Download'!B53</f>
        <v>182.5</v>
      </c>
      <c r="C55" s="30">
        <f>'Argus Download'!C53</f>
        <v>185</v>
      </c>
      <c r="D55" s="30">
        <f>'Argus Download'!D53</f>
        <v>180</v>
      </c>
      <c r="E55" s="30">
        <f>'Argus Download'!E53</f>
        <v>155</v>
      </c>
      <c r="F55" s="30">
        <f>'Argus Download'!F53</f>
        <v>158</v>
      </c>
      <c r="G55" s="30">
        <f>'Argus Download'!G53</f>
        <v>152</v>
      </c>
      <c r="H55" s="30">
        <f>'Argus Download'!H53</f>
        <v>177.5</v>
      </c>
      <c r="I55" s="30">
        <f>'Argus Download'!I53</f>
        <v>180</v>
      </c>
      <c r="J55" s="30">
        <f>'Argus Download'!J53</f>
        <v>175</v>
      </c>
      <c r="K55" s="30">
        <f>'Argus Download'!K53</f>
        <v>122</v>
      </c>
      <c r="L55" s="30">
        <f>'Argus Download'!L53</f>
        <v>125</v>
      </c>
      <c r="M55" s="30">
        <f>'Argus Download'!M53</f>
        <v>119</v>
      </c>
      <c r="N55" s="30">
        <f>'Argus Download'!N53</f>
        <v>165</v>
      </c>
      <c r="O55" s="30">
        <f>'Argus Download'!O53</f>
        <v>180</v>
      </c>
      <c r="P55" s="30">
        <f>'Argus Download'!P53</f>
        <v>150</v>
      </c>
      <c r="Q55" s="30">
        <f>'Argus Download'!Q53</f>
        <v>166</v>
      </c>
      <c r="R55" s="30">
        <f>'Argus Download'!R53</f>
        <v>170</v>
      </c>
      <c r="S55" s="30">
        <f>'Argus Download'!S53</f>
        <v>162</v>
      </c>
      <c r="T55" s="30">
        <f>'Argus Download'!T53</f>
        <v>115</v>
      </c>
      <c r="U55" s="30">
        <f>'Argus Download'!U53</f>
        <v>120</v>
      </c>
      <c r="V55" s="30">
        <f>'Argus Download'!V53</f>
        <v>110</v>
      </c>
      <c r="W55" s="30">
        <f>'Argus Download'!W53</f>
        <v>92.5</v>
      </c>
      <c r="X55" s="30">
        <f>'Argus Download'!X53</f>
        <v>95</v>
      </c>
      <c r="Y55" s="30">
        <f>'Argus Download'!Y53</f>
        <v>90</v>
      </c>
      <c r="Z55" s="30">
        <f>'Argus Download'!Z53</f>
        <v>135</v>
      </c>
      <c r="AA55" s="30">
        <f>'Argus Download'!AA53</f>
        <v>140</v>
      </c>
      <c r="AB55" s="30">
        <f>'Argus Download'!AB53</f>
        <v>130</v>
      </c>
      <c r="AC55" s="30">
        <f>'Argus Download'!AC53</f>
        <v>135</v>
      </c>
      <c r="AD55" s="30">
        <f>'Argus Download'!AD53</f>
        <v>140</v>
      </c>
      <c r="AE55" s="30">
        <f>'Argus Download'!AE53</f>
        <v>130</v>
      </c>
      <c r="AF55" s="30">
        <f>'Argus Download'!AF53</f>
        <v>82.5</v>
      </c>
      <c r="AG55" s="30">
        <f>'Argus Download'!AG53</f>
        <v>85</v>
      </c>
      <c r="AH55" s="30">
        <f>'Argus Download'!AH53</f>
        <v>80</v>
      </c>
      <c r="AI55" s="30">
        <f>'Argus Download'!AI53</f>
        <v>20.5</v>
      </c>
      <c r="AJ55" s="30">
        <f>'Argus Download'!AJ53</f>
        <v>22</v>
      </c>
      <c r="AK55" s="30">
        <f>'Argus Download'!AK53</f>
        <v>19</v>
      </c>
      <c r="AL55" s="30">
        <f>'Argus Download'!AL53</f>
        <v>35</v>
      </c>
      <c r="AM55" s="30">
        <f>'Argus Download'!AM53</f>
        <v>37</v>
      </c>
      <c r="AN55" s="30">
        <f>'Argus Download'!AN53</f>
        <v>33</v>
      </c>
      <c r="AO55" s="30">
        <f>'Argus Download'!AO53</f>
        <v>45</v>
      </c>
      <c r="AP55" s="30">
        <f>'Argus Download'!AP53</f>
        <v>47</v>
      </c>
      <c r="AQ55" s="30">
        <f>'Argus Download'!AQ53</f>
        <v>43</v>
      </c>
      <c r="AR55" s="30">
        <f>'Argus Download'!AR53</f>
        <v>78</v>
      </c>
      <c r="AS55" s="30">
        <f>'Argus Download'!AS53</f>
        <v>83</v>
      </c>
      <c r="AT55" s="30">
        <f>'Argus Download'!AT53</f>
        <v>73</v>
      </c>
      <c r="AU55" s="30">
        <f>'Argus Download'!AU53</f>
        <v>22</v>
      </c>
      <c r="AV55" s="30">
        <f>'Argus Download'!AV53</f>
        <v>25</v>
      </c>
      <c r="AW55" s="30">
        <f>'Argus Download'!AW53</f>
        <v>19</v>
      </c>
      <c r="AX55" s="30">
        <f>'Argus Download'!AX53</f>
        <v>32.5</v>
      </c>
      <c r="AY55" s="30">
        <f>'Argus Download'!AY53</f>
        <v>35</v>
      </c>
      <c r="AZ55" s="30">
        <f>'Argus Download'!AZ53</f>
        <v>30</v>
      </c>
      <c r="BA55" s="30">
        <f>'Argus Download'!BA53</f>
        <v>103</v>
      </c>
      <c r="BB55" s="30">
        <f>'Argus Download'!BB53</f>
        <v>106</v>
      </c>
      <c r="BC55" s="30">
        <f>'Argus Download'!BC53</f>
        <v>100</v>
      </c>
      <c r="BD55" s="30">
        <f>'Argus Download'!BD53</f>
        <v>27.5</v>
      </c>
      <c r="BE55" s="30">
        <f>'Argus Download'!BE53</f>
        <v>30</v>
      </c>
      <c r="BF55" s="30">
        <f>'Argus Download'!BF53</f>
        <v>25</v>
      </c>
      <c r="BG55" s="30">
        <f>'Argus Download'!BG53</f>
        <v>46</v>
      </c>
      <c r="BH55" s="30">
        <f>'Argus Download'!BH53</f>
        <v>48</v>
      </c>
      <c r="BI55" s="30">
        <f>'Argus Download'!BI53</f>
        <v>44</v>
      </c>
      <c r="BJ55" s="30">
        <f>'Argus Download'!BJ53</f>
        <v>39.5</v>
      </c>
      <c r="BK55" s="30">
        <f>'Argus Download'!BK53</f>
        <v>46</v>
      </c>
      <c r="BL55" s="30">
        <f>'Argus Download'!BL53</f>
        <v>33</v>
      </c>
      <c r="BM55" s="30">
        <f>'Argus Download'!BM53</f>
        <v>89</v>
      </c>
      <c r="BN55" s="30">
        <f>'Argus Download'!BN53</f>
        <v>93</v>
      </c>
      <c r="BO55" s="30">
        <f>'Argus Download'!BO53</f>
        <v>85</v>
      </c>
      <c r="BP55" s="42">
        <f>IF(IF((AF55+BG55)-(((AF55+BG55)/3)+(K55/3)+(('Argus Download'!BP53-15)/3)/3)&gt;5,(((AF55+BG55)/3)+(K55/3)+(('Argus Download'!BP53-15)/3)/3)-(((((AF55+BG55)/3)+(K55/3)+(('Argus Download'!BP53-15)/3)/3)-5)-(AF55+BG55))*0.66,(((AF55+BG55)/3)+(K55/3)+(('Argus Download'!BP53-15)/3)/3))&gt;190,190,IF((AF55+BG55)-(((AF55+BG55)/3)+(K55/3)+(('Argus Download'!BP53-15)/3)/3)&gt;5,(((AF55+BG55)/3)+(K55/3)+(('Argus Download'!BP53-15)/3)/3)-(((((AF55+BG55)/3)+(K55/3)+(('Argus Download'!BP53-15)/3)/3)-5)-(AF55+BG55))*0.66,(((AF55+BG55)/3)+(K55/3)+(('Argus Download'!BP53-15)/3)/3)))</f>
        <v>126.64333333333333</v>
      </c>
      <c r="BQ55" s="42">
        <f>IF(IF((AG55+BH55)-(((AG55+BH55)/3)+(L55/3)+(('Argus Download'!BQ53-15)/3)/3)&gt;5,(((AG55+BH55)/3)+(L55/3)+(('Argus Download'!BQ53-15)/3)/3)-(((((AG55+BH55)/3)+(L55/3)+(('Argus Download'!BQ53-15)/3)/3)-5)-(AG55+BH55))*0.66,(((AG55+BH55)/3)+(L55/3)+(('Argus Download'!BQ53-15)/3)/3))&gt;190,190,IF((AG55+BH55)-(((AG55+BH55)/3)+(L55/3)+(('Argus Download'!BQ53-15)/3)/3)&gt;5,(((AG55+BH55)/3)+(L55/3)+(('Argus Download'!BQ53-15)/3)/3)-(((((AG55+BH55)/3)+(L55/3)+(('Argus Download'!BQ53-15)/3)/3)-5)-(AG55+BH55))*0.66,(((AG55+BH55)/3)+(L55/3)+(('Argus Download'!BQ53-15)/3)/3)))</f>
        <v>130.52000000000001</v>
      </c>
      <c r="BR55" s="42">
        <f>IF(IF((AH55+BI55)-(((AH55+BI55)/3)+(M55/3)+(('Argus Download'!BR53-15)/3)/3)&gt;5,(((AH55+BI55)/3)+(M55/3)+(('Argus Download'!BR53-15)/3)/3)-(((((AH55+BI55)/3)+(M55/3)+(('Argus Download'!BR53-15)/3)/3)-5)-(AH55+BI55))*0.66,(((AH55+BI55)/3)+(M55/3)+(('Argus Download'!BR53-15)/3)/3))&gt;190,190,IF((AH55+BI55)-(((AH55+BI55)/3)+(M55/3)+(('Argus Download'!BR53-15)/3)/3)&gt;5,(((AH55+BI55)/3)+(M55/3)+(('Argus Download'!BR53-15)/3)/3)-(((((AH55+BI55)/3)+(M55/3)+(('Argus Download'!BR53-15)/3)/3)-5)-(AH55+BI55))*0.66,(((AH55+BI55)/3)+(M55/3)+(('Argus Download'!BR53-15)/3)/3)))</f>
        <v>122.76666666666667</v>
      </c>
      <c r="BS55" s="42">
        <f t="shared" si="3"/>
        <v>126.5</v>
      </c>
      <c r="BT55" s="42">
        <f t="shared" si="4"/>
        <v>131</v>
      </c>
      <c r="BU55" s="42">
        <f t="shared" si="5"/>
        <v>122</v>
      </c>
      <c r="BV55" s="46"/>
      <c r="BW55" s="20"/>
      <c r="BX55" s="20"/>
    </row>
    <row r="56" spans="1:76" x14ac:dyDescent="0.25">
      <c r="A56" s="28">
        <f>'Argus Download'!A54</f>
        <v>45827</v>
      </c>
      <c r="B56" s="30">
        <f>'Argus Download'!B54</f>
        <v>178.5</v>
      </c>
      <c r="C56" s="30">
        <f>'Argus Download'!C54</f>
        <v>180</v>
      </c>
      <c r="D56" s="30">
        <f>'Argus Download'!D54</f>
        <v>177</v>
      </c>
      <c r="E56" s="30">
        <f>'Argus Download'!E54</f>
        <v>155</v>
      </c>
      <c r="F56" s="30">
        <f>'Argus Download'!F54</f>
        <v>158</v>
      </c>
      <c r="G56" s="30">
        <f>'Argus Download'!G54</f>
        <v>152</v>
      </c>
      <c r="H56" s="30">
        <f>'Argus Download'!H54</f>
        <v>174.5</v>
      </c>
      <c r="I56" s="30">
        <f>'Argus Download'!I54</f>
        <v>178</v>
      </c>
      <c r="J56" s="30">
        <f>'Argus Download'!J54</f>
        <v>171</v>
      </c>
      <c r="K56" s="30">
        <f>'Argus Download'!K54</f>
        <v>122</v>
      </c>
      <c r="L56" s="30">
        <f>'Argus Download'!L54</f>
        <v>125</v>
      </c>
      <c r="M56" s="30">
        <f>'Argus Download'!M54</f>
        <v>119</v>
      </c>
      <c r="N56" s="30">
        <f>'Argus Download'!N54</f>
        <v>165</v>
      </c>
      <c r="O56" s="30">
        <f>'Argus Download'!O54</f>
        <v>180</v>
      </c>
      <c r="P56" s="30">
        <f>'Argus Download'!P54</f>
        <v>150</v>
      </c>
      <c r="Q56" s="30">
        <f>'Argus Download'!Q54</f>
        <v>166</v>
      </c>
      <c r="R56" s="30">
        <f>'Argus Download'!R54</f>
        <v>170</v>
      </c>
      <c r="S56" s="30">
        <f>'Argus Download'!S54</f>
        <v>162</v>
      </c>
      <c r="T56" s="30">
        <f>'Argus Download'!T54</f>
        <v>115</v>
      </c>
      <c r="U56" s="30">
        <f>'Argus Download'!U54</f>
        <v>120</v>
      </c>
      <c r="V56" s="30">
        <f>'Argus Download'!V54</f>
        <v>110</v>
      </c>
      <c r="W56" s="30">
        <f>'Argus Download'!W54</f>
        <v>90</v>
      </c>
      <c r="X56" s="30">
        <f>'Argus Download'!X54</f>
        <v>95</v>
      </c>
      <c r="Y56" s="30">
        <f>'Argus Download'!Y54</f>
        <v>85</v>
      </c>
      <c r="Z56" s="30">
        <f>'Argus Download'!Z54</f>
        <v>132.5</v>
      </c>
      <c r="AA56" s="30">
        <f>'Argus Download'!AA54</f>
        <v>135</v>
      </c>
      <c r="AB56" s="30">
        <f>'Argus Download'!AB54</f>
        <v>130</v>
      </c>
      <c r="AC56" s="30">
        <f>'Argus Download'!AC54</f>
        <v>135</v>
      </c>
      <c r="AD56" s="30">
        <f>'Argus Download'!AD54</f>
        <v>140</v>
      </c>
      <c r="AE56" s="30">
        <f>'Argus Download'!AE54</f>
        <v>130</v>
      </c>
      <c r="AF56" s="30">
        <f>'Argus Download'!AF54</f>
        <v>80</v>
      </c>
      <c r="AG56" s="30">
        <f>'Argus Download'!AG54</f>
        <v>85</v>
      </c>
      <c r="AH56" s="30">
        <f>'Argus Download'!AH54</f>
        <v>75</v>
      </c>
      <c r="AI56" s="30">
        <f>'Argus Download'!AI54</f>
        <v>20.5</v>
      </c>
      <c r="AJ56" s="30">
        <f>'Argus Download'!AJ54</f>
        <v>22</v>
      </c>
      <c r="AK56" s="30">
        <f>'Argus Download'!AK54</f>
        <v>19</v>
      </c>
      <c r="AL56" s="30">
        <f>'Argus Download'!AL54</f>
        <v>35</v>
      </c>
      <c r="AM56" s="30">
        <f>'Argus Download'!AM54</f>
        <v>37</v>
      </c>
      <c r="AN56" s="30">
        <f>'Argus Download'!AN54</f>
        <v>33</v>
      </c>
      <c r="AO56" s="30">
        <f>'Argus Download'!AO54</f>
        <v>43.5</v>
      </c>
      <c r="AP56" s="30">
        <f>'Argus Download'!AP54</f>
        <v>46</v>
      </c>
      <c r="AQ56" s="30">
        <f>'Argus Download'!AQ54</f>
        <v>41</v>
      </c>
      <c r="AR56" s="30">
        <f>'Argus Download'!AR54</f>
        <v>76</v>
      </c>
      <c r="AS56" s="30">
        <f>'Argus Download'!AS54</f>
        <v>80</v>
      </c>
      <c r="AT56" s="30">
        <f>'Argus Download'!AT54</f>
        <v>72</v>
      </c>
      <c r="AU56" s="30">
        <f>'Argus Download'!AU54</f>
        <v>22</v>
      </c>
      <c r="AV56" s="30">
        <f>'Argus Download'!AV54</f>
        <v>25</v>
      </c>
      <c r="AW56" s="30">
        <f>'Argus Download'!AW54</f>
        <v>19</v>
      </c>
      <c r="AX56" s="30">
        <f>'Argus Download'!AX54</f>
        <v>32.5</v>
      </c>
      <c r="AY56" s="30">
        <f>'Argus Download'!AY54</f>
        <v>35</v>
      </c>
      <c r="AZ56" s="30">
        <f>'Argus Download'!AZ54</f>
        <v>30</v>
      </c>
      <c r="BA56" s="30">
        <f>'Argus Download'!BA54</f>
        <v>104</v>
      </c>
      <c r="BB56" s="30">
        <f>'Argus Download'!BB54</f>
        <v>108</v>
      </c>
      <c r="BC56" s="30">
        <f>'Argus Download'!BC54</f>
        <v>100</v>
      </c>
      <c r="BD56" s="30">
        <f>'Argus Download'!BD54</f>
        <v>27.5</v>
      </c>
      <c r="BE56" s="30">
        <f>'Argus Download'!BE54</f>
        <v>30</v>
      </c>
      <c r="BF56" s="30">
        <f>'Argus Download'!BF54</f>
        <v>25</v>
      </c>
      <c r="BG56" s="30">
        <f>'Argus Download'!BG54</f>
        <v>46.5</v>
      </c>
      <c r="BH56" s="30">
        <f>'Argus Download'!BH54</f>
        <v>48</v>
      </c>
      <c r="BI56" s="30">
        <f>'Argus Download'!BI54</f>
        <v>45</v>
      </c>
      <c r="BJ56" s="30">
        <f>'Argus Download'!BJ54</f>
        <v>39.5</v>
      </c>
      <c r="BK56" s="30">
        <f>'Argus Download'!BK54</f>
        <v>46</v>
      </c>
      <c r="BL56" s="30">
        <f>'Argus Download'!BL54</f>
        <v>33</v>
      </c>
      <c r="BM56" s="30">
        <f>'Argus Download'!BM54</f>
        <v>90</v>
      </c>
      <c r="BN56" s="30">
        <f>'Argus Download'!BN54</f>
        <v>95</v>
      </c>
      <c r="BO56" s="30">
        <f>'Argus Download'!BO54</f>
        <v>85</v>
      </c>
      <c r="BP56" s="42">
        <f>IF(IF((AF56+BG56)-(((AF56+BG56)/3)+(K56/3)+(('Argus Download'!BP54-15)/3)/3)&gt;5,(((AF56+BG56)/3)+(K56/3)+(('Argus Download'!BP54-15)/3)/3)-(((((AF56+BG56)/3)+(K56/3)+(('Argus Download'!BP54-15)/3)/3)-5)-(AF56+BG56))*0.66,(((AF56+BG56)/3)+(K56/3)+(('Argus Download'!BP54-15)/3)/3))&gt;190,190,IF((AF56+BG56)-(((AF56+BG56)/3)+(K56/3)+(('Argus Download'!BP54-15)/3)/3)&gt;5,(((AF56+BG56)/3)+(K56/3)+(('Argus Download'!BP54-15)/3)/3)-(((((AF56+BG56)/3)+(K56/3)+(('Argus Download'!BP54-15)/3)/3)-5)-(AF56+BG56))*0.66,(((AF56+BG56)/3)+(K56/3)+(('Argus Download'!BP54-15)/3)/3)))</f>
        <v>125.09666666666666</v>
      </c>
      <c r="BQ56" s="42">
        <f>IF(IF((AG56+BH56)-(((AG56+BH56)/3)+(L56/3)+(('Argus Download'!BQ54-15)/3)/3)&gt;5,(((AG56+BH56)/3)+(L56/3)+(('Argus Download'!BQ54-15)/3)/3)-(((((AG56+BH56)/3)+(L56/3)+(('Argus Download'!BQ54-15)/3)/3)-5)-(AG56+BH56))*0.66,(((AG56+BH56)/3)+(L56/3)+(('Argus Download'!BQ54-15)/3)/3))&gt;190,190,IF((AG56+BH56)-(((AG56+BH56)/3)+(L56/3)+(('Argus Download'!BQ54-15)/3)/3)&gt;5,(((AG56+BH56)/3)+(L56/3)+(('Argus Download'!BQ54-15)/3)/3)-(((((AG56+BH56)/3)+(L56/3)+(('Argus Download'!BQ54-15)/3)/3)-5)-(AG56+BH56))*0.66,(((AG56+BH56)/3)+(L56/3)+(('Argus Download'!BQ54-15)/3)/3)))</f>
        <v>130.52000000000001</v>
      </c>
      <c r="BR56" s="42">
        <f>IF(IF((AH56+BI56)-(((AH56+BI56)/3)+(M56/3)+(('Argus Download'!BR54-15)/3)/3)&gt;5,(((AH56+BI56)/3)+(M56/3)+(('Argus Download'!BR54-15)/3)/3)-(((((AH56+BI56)/3)+(M56/3)+(('Argus Download'!BR54-15)/3)/3)-5)-(AH56+BI56))*0.66,(((AH56+BI56)/3)+(M56/3)+(('Argus Download'!BR54-15)/3)/3))&gt;190,190,IF((AH56+BI56)-(((AH56+BI56)/3)+(M56/3)+(('Argus Download'!BR54-15)/3)/3)&gt;5,(((AH56+BI56)/3)+(M56/3)+(('Argus Download'!BR54-15)/3)/3)-(((((AH56+BI56)/3)+(M56/3)+(('Argus Download'!BR54-15)/3)/3)-5)-(AH56+BI56))*0.66,(((AH56+BI56)/3)+(M56/3)+(('Argus Download'!BR54-15)/3)/3)))</f>
        <v>119.67333333333333</v>
      </c>
      <c r="BS56" s="42">
        <f t="shared" si="3"/>
        <v>124.5</v>
      </c>
      <c r="BT56" s="42">
        <f t="shared" si="4"/>
        <v>131</v>
      </c>
      <c r="BU56" s="42">
        <f t="shared" si="5"/>
        <v>118</v>
      </c>
      <c r="BV56" s="46"/>
      <c r="BW56" s="20"/>
      <c r="BX56" s="20"/>
    </row>
    <row r="57" spans="1:76" x14ac:dyDescent="0.25">
      <c r="A57" s="28">
        <f>'Argus Download'!A55</f>
        <v>45820</v>
      </c>
      <c r="B57" s="30">
        <f>'Argus Download'!B55</f>
        <v>170</v>
      </c>
      <c r="C57" s="30">
        <f>'Argus Download'!C55</f>
        <v>175</v>
      </c>
      <c r="D57" s="30">
        <f>'Argus Download'!D55</f>
        <v>165</v>
      </c>
      <c r="E57" s="30">
        <f>'Argus Download'!E55</f>
        <v>155</v>
      </c>
      <c r="F57" s="30">
        <f>'Argus Download'!F55</f>
        <v>158</v>
      </c>
      <c r="G57" s="30">
        <f>'Argus Download'!G55</f>
        <v>152</v>
      </c>
      <c r="H57" s="30">
        <f>'Argus Download'!H55</f>
        <v>171.5</v>
      </c>
      <c r="I57" s="30">
        <f>'Argus Download'!I55</f>
        <v>175</v>
      </c>
      <c r="J57" s="30">
        <f>'Argus Download'!J55</f>
        <v>168</v>
      </c>
      <c r="K57" s="30">
        <f>'Argus Download'!K55</f>
        <v>121</v>
      </c>
      <c r="L57" s="30">
        <f>'Argus Download'!L55</f>
        <v>125</v>
      </c>
      <c r="M57" s="30">
        <f>'Argus Download'!M55</f>
        <v>117</v>
      </c>
      <c r="N57" s="30">
        <f>'Argus Download'!N55</f>
        <v>165</v>
      </c>
      <c r="O57" s="30">
        <f>'Argus Download'!O55</f>
        <v>180</v>
      </c>
      <c r="P57" s="30">
        <f>'Argus Download'!P55</f>
        <v>150</v>
      </c>
      <c r="Q57" s="30">
        <f>'Argus Download'!Q55</f>
        <v>162.5</v>
      </c>
      <c r="R57" s="30">
        <f>'Argus Download'!R55</f>
        <v>165</v>
      </c>
      <c r="S57" s="30">
        <f>'Argus Download'!S55</f>
        <v>160</v>
      </c>
      <c r="T57" s="30">
        <f>'Argus Download'!T55</f>
        <v>112.5</v>
      </c>
      <c r="U57" s="30">
        <f>'Argus Download'!U55</f>
        <v>120</v>
      </c>
      <c r="V57" s="30">
        <f>'Argus Download'!V55</f>
        <v>105</v>
      </c>
      <c r="W57" s="30">
        <f>'Argus Download'!W55</f>
        <v>90</v>
      </c>
      <c r="X57" s="30">
        <f>'Argus Download'!X55</f>
        <v>95</v>
      </c>
      <c r="Y57" s="30">
        <f>'Argus Download'!Y55</f>
        <v>85</v>
      </c>
      <c r="Z57" s="30">
        <f>'Argus Download'!Z55</f>
        <v>132.5</v>
      </c>
      <c r="AA57" s="30">
        <f>'Argus Download'!AA55</f>
        <v>135</v>
      </c>
      <c r="AB57" s="30">
        <f>'Argus Download'!AB55</f>
        <v>130</v>
      </c>
      <c r="AC57" s="30">
        <f>'Argus Download'!AC55</f>
        <v>135</v>
      </c>
      <c r="AD57" s="30">
        <f>'Argus Download'!AD55</f>
        <v>140</v>
      </c>
      <c r="AE57" s="30">
        <f>'Argus Download'!AE55</f>
        <v>130</v>
      </c>
      <c r="AF57" s="30">
        <f>'Argus Download'!AF55</f>
        <v>77.5</v>
      </c>
      <c r="AG57" s="30">
        <f>'Argus Download'!AG55</f>
        <v>80</v>
      </c>
      <c r="AH57" s="30">
        <f>'Argus Download'!AH55</f>
        <v>75</v>
      </c>
      <c r="AI57" s="30">
        <f>'Argus Download'!AI55</f>
        <v>20.5</v>
      </c>
      <c r="AJ57" s="30">
        <f>'Argus Download'!AJ55</f>
        <v>22</v>
      </c>
      <c r="AK57" s="30">
        <f>'Argus Download'!AK55</f>
        <v>19</v>
      </c>
      <c r="AL57" s="30">
        <f>'Argus Download'!AL55</f>
        <v>35</v>
      </c>
      <c r="AM57" s="30">
        <f>'Argus Download'!AM55</f>
        <v>37</v>
      </c>
      <c r="AN57" s="30">
        <f>'Argus Download'!AN55</f>
        <v>33</v>
      </c>
      <c r="AO57" s="30">
        <f>'Argus Download'!AO55</f>
        <v>43.5</v>
      </c>
      <c r="AP57" s="30">
        <f>'Argus Download'!AP55</f>
        <v>46</v>
      </c>
      <c r="AQ57" s="30">
        <f>'Argus Download'!AQ55</f>
        <v>41</v>
      </c>
      <c r="AR57" s="30">
        <f>'Argus Download'!AR55</f>
        <v>76</v>
      </c>
      <c r="AS57" s="30">
        <f>'Argus Download'!AS55</f>
        <v>80</v>
      </c>
      <c r="AT57" s="30">
        <f>'Argus Download'!AT55</f>
        <v>72</v>
      </c>
      <c r="AU57" s="30">
        <f>'Argus Download'!AU55</f>
        <v>22</v>
      </c>
      <c r="AV57" s="30">
        <f>'Argus Download'!AV55</f>
        <v>25</v>
      </c>
      <c r="AW57" s="30">
        <f>'Argus Download'!AW55</f>
        <v>19</v>
      </c>
      <c r="AX57" s="30">
        <f>'Argus Download'!AX55</f>
        <v>32.5</v>
      </c>
      <c r="AY57" s="30">
        <f>'Argus Download'!AY55</f>
        <v>35</v>
      </c>
      <c r="AZ57" s="30">
        <f>'Argus Download'!AZ55</f>
        <v>30</v>
      </c>
      <c r="BA57" s="30">
        <f>'Argus Download'!BA55</f>
        <v>103.5</v>
      </c>
      <c r="BB57" s="30">
        <f>'Argus Download'!BB55</f>
        <v>107</v>
      </c>
      <c r="BC57" s="30">
        <f>'Argus Download'!BC55</f>
        <v>100</v>
      </c>
      <c r="BD57" s="30">
        <f>'Argus Download'!BD55</f>
        <v>27.5</v>
      </c>
      <c r="BE57" s="30">
        <f>'Argus Download'!BE55</f>
        <v>30</v>
      </c>
      <c r="BF57" s="30">
        <f>'Argus Download'!BF55</f>
        <v>25</v>
      </c>
      <c r="BG57" s="30">
        <f>'Argus Download'!BG55</f>
        <v>45</v>
      </c>
      <c r="BH57" s="30">
        <f>'Argus Download'!BH55</f>
        <v>47</v>
      </c>
      <c r="BI57" s="30">
        <f>'Argus Download'!BI55</f>
        <v>43</v>
      </c>
      <c r="BJ57" s="30">
        <f>'Argus Download'!BJ55</f>
        <v>39</v>
      </c>
      <c r="BK57" s="30">
        <f>'Argus Download'!BK55</f>
        <v>45</v>
      </c>
      <c r="BL57" s="30">
        <f>'Argus Download'!BL55</f>
        <v>33</v>
      </c>
      <c r="BM57" s="30">
        <f>'Argus Download'!BM55</f>
        <v>89.5</v>
      </c>
      <c r="BN57" s="30">
        <f>'Argus Download'!BN55</f>
        <v>94</v>
      </c>
      <c r="BO57" s="30">
        <f>'Argus Download'!BO55</f>
        <v>85</v>
      </c>
      <c r="BP57" s="42">
        <f>IF(IF((AF57+BG57)-(((AF57+BG57)/3)+(K57/3)+(('Argus Download'!BP55-15)/3)/3)&gt;5,(((AF57+BG57)/3)+(K57/3)+(('Argus Download'!BP55-15)/3)/3)-(((((AF57+BG57)/3)+(K57/3)+(('Argus Download'!BP55-15)/3)/3)-5)-(AF57+BG57))*0.66,(((AF57+BG57)/3)+(K57/3)+(('Argus Download'!BP55-15)/3)/3))&gt;190,190,IF((AF57+BG57)-(((AF57+BG57)/3)+(K57/3)+(('Argus Download'!BP55-15)/3)/3)&gt;5,(((AF57+BG57)/3)+(K57/3)+(('Argus Download'!BP55-15)/3)/3)-(((((AF57+BG57)/3)+(K57/3)+(('Argus Download'!BP55-15)/3)/3)-5)-(AF57+BG57))*0.66,(((AF57+BG57)/3)+(K57/3)+(('Argus Download'!BP55-15)/3)/3)))</f>
        <v>121.89</v>
      </c>
      <c r="BQ57" s="42">
        <f>IF(IF((AG57+BH57)-(((AG57+BH57)/3)+(L57/3)+(('Argus Download'!BQ55-15)/3)/3)&gt;5,(((AG57+BH57)/3)+(L57/3)+(('Argus Download'!BQ55-15)/3)/3)-(((((AG57+BH57)/3)+(L57/3)+(('Argus Download'!BQ55-15)/3)/3)-5)-(AG57+BH57))*0.66,(((AG57+BH57)/3)+(L57/3)+(('Argus Download'!BQ55-15)/3)/3))&gt;190,190,IF((AG57+BH57)-(((AG57+BH57)/3)+(L57/3)+(('Argus Download'!BQ55-15)/3)/3)&gt;5,(((AG57+BH57)/3)+(L57/3)+(('Argus Download'!BQ55-15)/3)/3)-(((((AG57+BH57)/3)+(L57/3)+(('Argus Download'!BQ55-15)/3)/3)-5)-(AG57+BH57))*0.66,(((AG57+BH57)/3)+(L57/3)+(('Argus Download'!BQ55-15)/3)/3)))</f>
        <v>125.88</v>
      </c>
      <c r="BR57" s="42">
        <f>IF(IF((AH57+BI57)-(((AH57+BI57)/3)+(M57/3)+(('Argus Download'!BR55-15)/3)/3)&gt;5,(((AH57+BI57)/3)+(M57/3)+(('Argus Download'!BR55-15)/3)/3)-(((((AH57+BI57)/3)+(M57/3)+(('Argus Download'!BR55-15)/3)/3)-5)-(AH57+BI57))*0.66,(((AH57+BI57)/3)+(M57/3)+(('Argus Download'!BR55-15)/3)/3))&gt;190,190,IF((AH57+BI57)-(((AH57+BI57)/3)+(M57/3)+(('Argus Download'!BR55-15)/3)/3)&gt;5,(((AH57+BI57)/3)+(M57/3)+(('Argus Download'!BR55-15)/3)/3)-(((((AH57+BI57)/3)+(M57/3)+(('Argus Download'!BR55-15)/3)/3)-5)-(AH57+BI57))*0.66,(((AH57+BI57)/3)+(M57/3)+(('Argus Download'!BR55-15)/3)/3)))</f>
        <v>117.9</v>
      </c>
      <c r="BS57" s="42">
        <f t="shared" si="3"/>
        <v>120.5</v>
      </c>
      <c r="BT57" s="42">
        <f t="shared" si="4"/>
        <v>125</v>
      </c>
      <c r="BU57" s="42">
        <f t="shared" si="5"/>
        <v>116</v>
      </c>
      <c r="BV57" s="46"/>
      <c r="BW57" s="20"/>
      <c r="BX57" s="20"/>
    </row>
    <row r="58" spans="1:76" x14ac:dyDescent="0.25">
      <c r="A58" s="28">
        <f>'Argus Download'!A56</f>
        <v>45813</v>
      </c>
      <c r="B58" s="30">
        <f>'Argus Download'!B56</f>
        <v>162.5</v>
      </c>
      <c r="C58" s="30">
        <f>'Argus Download'!C56</f>
        <v>165</v>
      </c>
      <c r="D58" s="30">
        <f>'Argus Download'!D56</f>
        <v>160</v>
      </c>
      <c r="E58" s="30">
        <f>'Argus Download'!E56</f>
        <v>155</v>
      </c>
      <c r="F58" s="30">
        <f>'Argus Download'!F56</f>
        <v>158</v>
      </c>
      <c r="G58" s="30">
        <f>'Argus Download'!G56</f>
        <v>152</v>
      </c>
      <c r="H58" s="30">
        <f>'Argus Download'!H56</f>
        <v>172.5</v>
      </c>
      <c r="I58" s="30">
        <f>'Argus Download'!I56</f>
        <v>175</v>
      </c>
      <c r="J58" s="30">
        <f>'Argus Download'!J56</f>
        <v>170</v>
      </c>
      <c r="K58" s="30">
        <f>'Argus Download'!K56</f>
        <v>120</v>
      </c>
      <c r="L58" s="30">
        <f>'Argus Download'!L56</f>
        <v>125</v>
      </c>
      <c r="M58" s="30">
        <f>'Argus Download'!M56</f>
        <v>115</v>
      </c>
      <c r="N58" s="30">
        <f>'Argus Download'!N56</f>
        <v>165</v>
      </c>
      <c r="O58" s="30">
        <f>'Argus Download'!O56</f>
        <v>180</v>
      </c>
      <c r="P58" s="30">
        <f>'Argus Download'!P56</f>
        <v>150</v>
      </c>
      <c r="Q58" s="30">
        <f>'Argus Download'!Q56</f>
        <v>157.5</v>
      </c>
      <c r="R58" s="30">
        <f>'Argus Download'!R56</f>
        <v>160</v>
      </c>
      <c r="S58" s="30">
        <f>'Argus Download'!S56</f>
        <v>155</v>
      </c>
      <c r="T58" s="30">
        <f>'Argus Download'!T56</f>
        <v>112.5</v>
      </c>
      <c r="U58" s="30">
        <f>'Argus Download'!U56</f>
        <v>120</v>
      </c>
      <c r="V58" s="30">
        <f>'Argus Download'!V56</f>
        <v>105</v>
      </c>
      <c r="W58" s="30">
        <f>'Argus Download'!W56</f>
        <v>78.5</v>
      </c>
      <c r="X58" s="30">
        <f>'Argus Download'!X56</f>
        <v>82</v>
      </c>
      <c r="Y58" s="30">
        <f>'Argus Download'!Y56</f>
        <v>75</v>
      </c>
      <c r="Z58" s="30">
        <f>'Argus Download'!Z56</f>
        <v>127.5</v>
      </c>
      <c r="AA58" s="30">
        <f>'Argus Download'!AA56</f>
        <v>130</v>
      </c>
      <c r="AB58" s="30">
        <f>'Argus Download'!AB56</f>
        <v>125</v>
      </c>
      <c r="AC58" s="30">
        <f>'Argus Download'!AC56</f>
        <v>130</v>
      </c>
      <c r="AD58" s="30">
        <f>'Argus Download'!AD56</f>
        <v>135</v>
      </c>
      <c r="AE58" s="30">
        <f>'Argus Download'!AE56</f>
        <v>125</v>
      </c>
      <c r="AF58" s="30">
        <f>'Argus Download'!AF56</f>
        <v>72.5</v>
      </c>
      <c r="AG58" s="30">
        <f>'Argus Download'!AG56</f>
        <v>75</v>
      </c>
      <c r="AH58" s="30">
        <f>'Argus Download'!AH56</f>
        <v>70</v>
      </c>
      <c r="AI58" s="30">
        <f>'Argus Download'!AI56</f>
        <v>20.5</v>
      </c>
      <c r="AJ58" s="30">
        <f>'Argus Download'!AJ56</f>
        <v>22</v>
      </c>
      <c r="AK58" s="30">
        <f>'Argus Download'!AK56</f>
        <v>19</v>
      </c>
      <c r="AL58" s="30">
        <f>'Argus Download'!AL56</f>
        <v>35</v>
      </c>
      <c r="AM58" s="30">
        <f>'Argus Download'!AM56</f>
        <v>37</v>
      </c>
      <c r="AN58" s="30">
        <f>'Argus Download'!AN56</f>
        <v>33</v>
      </c>
      <c r="AO58" s="30">
        <f>'Argus Download'!AO56</f>
        <v>43.5</v>
      </c>
      <c r="AP58" s="30">
        <f>'Argus Download'!AP56</f>
        <v>46</v>
      </c>
      <c r="AQ58" s="30">
        <f>'Argus Download'!AQ56</f>
        <v>41</v>
      </c>
      <c r="AR58" s="30">
        <f>'Argus Download'!AR56</f>
        <v>76</v>
      </c>
      <c r="AS58" s="30">
        <f>'Argus Download'!AS56</f>
        <v>80</v>
      </c>
      <c r="AT58" s="30">
        <f>'Argus Download'!AT56</f>
        <v>72</v>
      </c>
      <c r="AU58" s="30">
        <f>'Argus Download'!AU56</f>
        <v>22</v>
      </c>
      <c r="AV58" s="30">
        <f>'Argus Download'!AV56</f>
        <v>25</v>
      </c>
      <c r="AW58" s="30">
        <f>'Argus Download'!AW56</f>
        <v>19</v>
      </c>
      <c r="AX58" s="30">
        <f>'Argus Download'!AX56</f>
        <v>32.5</v>
      </c>
      <c r="AY58" s="30">
        <f>'Argus Download'!AY56</f>
        <v>35</v>
      </c>
      <c r="AZ58" s="30">
        <f>'Argus Download'!AZ56</f>
        <v>30</v>
      </c>
      <c r="BA58" s="30">
        <f>'Argus Download'!BA56</f>
        <v>103.5</v>
      </c>
      <c r="BB58" s="30">
        <f>'Argus Download'!BB56</f>
        <v>107</v>
      </c>
      <c r="BC58" s="30">
        <f>'Argus Download'!BC56</f>
        <v>100</v>
      </c>
      <c r="BD58" s="30">
        <f>'Argus Download'!BD56</f>
        <v>27.5</v>
      </c>
      <c r="BE58" s="30">
        <f>'Argus Download'!BE56</f>
        <v>30</v>
      </c>
      <c r="BF58" s="30">
        <f>'Argus Download'!BF56</f>
        <v>25</v>
      </c>
      <c r="BG58" s="30">
        <f>'Argus Download'!BG56</f>
        <v>45</v>
      </c>
      <c r="BH58" s="30">
        <f>'Argus Download'!BH56</f>
        <v>47</v>
      </c>
      <c r="BI58" s="30">
        <f>'Argus Download'!BI56</f>
        <v>43</v>
      </c>
      <c r="BJ58" s="30">
        <f>'Argus Download'!BJ56</f>
        <v>39</v>
      </c>
      <c r="BK58" s="30">
        <f>'Argus Download'!BK56</f>
        <v>45</v>
      </c>
      <c r="BL58" s="30">
        <f>'Argus Download'!BL56</f>
        <v>33</v>
      </c>
      <c r="BM58" s="30">
        <f>'Argus Download'!BM56</f>
        <v>89.5</v>
      </c>
      <c r="BN58" s="30">
        <f>'Argus Download'!BN56</f>
        <v>94</v>
      </c>
      <c r="BO58" s="30">
        <f>'Argus Download'!BO56</f>
        <v>85</v>
      </c>
      <c r="BP58" s="42">
        <f>IF(IF((AF58+BG58)-(((AF58+BG58)/3)+(K58/3)+(('Argus Download'!BP56-15)/3)/3)&gt;5,(((AF58+BG58)/3)+(K58/3)+(('Argus Download'!BP56-15)/3)/3)-(((((AF58+BG58)/3)+(K58/3)+(('Argus Download'!BP56-15)/3)/3)-5)-(AF58+BG58))*0.66,(((AF58+BG58)/3)+(K58/3)+(('Argus Download'!BP56-15)/3)/3))&gt;190,190,IF((AF58+BG58)-(((AF58+BG58)/3)+(K58/3)+(('Argus Download'!BP56-15)/3)/3)&gt;5,(((AF58+BG58)/3)+(K58/3)+(('Argus Download'!BP56-15)/3)/3)-(((((AF58+BG58)/3)+(K58/3)+(('Argus Download'!BP56-15)/3)/3)-5)-(AF58+BG58))*0.66,(((AF58+BG58)/3)+(K58/3)+(('Argus Download'!BP56-15)/3)/3)))</f>
        <v>118.53333333333333</v>
      </c>
      <c r="BQ58" s="42">
        <f>IF(IF((AG58+BH58)-(((AG58+BH58)/3)+(L58/3)+(('Argus Download'!BQ56-15)/3)/3)&gt;5,(((AG58+BH58)/3)+(L58/3)+(('Argus Download'!BQ56-15)/3)/3)-(((((AG58+BH58)/3)+(L58/3)+(('Argus Download'!BQ56-15)/3)/3)-5)-(AG58+BH58))*0.66,(((AG58+BH58)/3)+(L58/3)+(('Argus Download'!BQ56-15)/3)/3))&gt;190,190,IF((AG58+BH58)-(((AG58+BH58)/3)+(L58/3)+(('Argus Download'!BQ56-15)/3)/3)&gt;5,(((AG58+BH58)/3)+(L58/3)+(('Argus Download'!BQ56-15)/3)/3)-(((((AG58+BH58)/3)+(L58/3)+(('Argus Download'!BQ56-15)/3)/3)-5)-(AG58+BH58))*0.66,(((AG58+BH58)/3)+(L58/3)+(('Argus Download'!BQ56-15)/3)/3)))</f>
        <v>122.80666666666666</v>
      </c>
      <c r="BR58" s="42">
        <f>IF(IF((AH58+BI58)-(((AH58+BI58)/3)+(M58/3)+(('Argus Download'!BR56-15)/3)/3)&gt;5,(((AH58+BI58)/3)+(M58/3)+(('Argus Download'!BR56-15)/3)/3)-(((((AH58+BI58)/3)+(M58/3)+(('Argus Download'!BR56-15)/3)/3)-5)-(AH58+BI58))*0.66,(((AH58+BI58)/3)+(M58/3)+(('Argus Download'!BR56-15)/3)/3))&gt;190,190,IF((AH58+BI58)-(((AH58+BI58)/3)+(M58/3)+(('Argus Download'!BR56-15)/3)/3)&gt;5,(((AH58+BI58)/3)+(M58/3)+(('Argus Download'!BR56-15)/3)/3)-(((((AH58+BI58)/3)+(M58/3)+(('Argus Download'!BR56-15)/3)/3)-5)-(AH58+BI58))*0.66,(((AH58+BI58)/3)+(M58/3)+(('Argus Download'!BR56-15)/3)/3)))</f>
        <v>114.26</v>
      </c>
      <c r="BS58" s="42">
        <f t="shared" si="3"/>
        <v>115.5</v>
      </c>
      <c r="BT58" s="42">
        <f t="shared" si="4"/>
        <v>120</v>
      </c>
      <c r="BU58" s="42">
        <f t="shared" si="5"/>
        <v>111</v>
      </c>
      <c r="BV58" s="46"/>
      <c r="BW58" s="20"/>
      <c r="BX58" s="20"/>
    </row>
    <row r="59" spans="1:76" x14ac:dyDescent="0.25">
      <c r="A59" s="28">
        <f>'Argus Download'!A57</f>
        <v>45806</v>
      </c>
      <c r="B59" s="30">
        <f>'Argus Download'!B57</f>
        <v>161.5</v>
      </c>
      <c r="C59" s="30">
        <f>'Argus Download'!C57</f>
        <v>165</v>
      </c>
      <c r="D59" s="30">
        <f>'Argus Download'!D57</f>
        <v>158</v>
      </c>
      <c r="E59" s="30">
        <f>'Argus Download'!E57</f>
        <v>155</v>
      </c>
      <c r="F59" s="30">
        <f>'Argus Download'!F57</f>
        <v>158</v>
      </c>
      <c r="G59" s="30">
        <f>'Argus Download'!G57</f>
        <v>152</v>
      </c>
      <c r="H59" s="30">
        <f>'Argus Download'!H57</f>
        <v>172.5</v>
      </c>
      <c r="I59" s="30">
        <f>'Argus Download'!I57</f>
        <v>175</v>
      </c>
      <c r="J59" s="30">
        <f>'Argus Download'!J57</f>
        <v>170</v>
      </c>
      <c r="K59" s="30">
        <f>'Argus Download'!K57</f>
        <v>118.5</v>
      </c>
      <c r="L59" s="30">
        <f>'Argus Download'!L57</f>
        <v>122</v>
      </c>
      <c r="M59" s="30">
        <f>'Argus Download'!M57</f>
        <v>115</v>
      </c>
      <c r="N59" s="30">
        <f>'Argus Download'!N57</f>
        <v>165</v>
      </c>
      <c r="O59" s="30">
        <f>'Argus Download'!O57</f>
        <v>180</v>
      </c>
      <c r="P59" s="30">
        <f>'Argus Download'!P57</f>
        <v>150</v>
      </c>
      <c r="Q59" s="30">
        <f>'Argus Download'!Q57</f>
        <v>152.5</v>
      </c>
      <c r="R59" s="30">
        <f>'Argus Download'!R57</f>
        <v>155</v>
      </c>
      <c r="S59" s="30">
        <f>'Argus Download'!S57</f>
        <v>150</v>
      </c>
      <c r="T59" s="30">
        <f>'Argus Download'!T57</f>
        <v>105</v>
      </c>
      <c r="U59" s="30">
        <f>'Argus Download'!U57</f>
        <v>110</v>
      </c>
      <c r="V59" s="30">
        <f>'Argus Download'!V57</f>
        <v>100</v>
      </c>
      <c r="W59" s="30">
        <f>'Argus Download'!W57</f>
        <v>77</v>
      </c>
      <c r="X59" s="30">
        <f>'Argus Download'!X57</f>
        <v>82</v>
      </c>
      <c r="Y59" s="30">
        <f>'Argus Download'!Y57</f>
        <v>72</v>
      </c>
      <c r="Z59" s="30">
        <f>'Argus Download'!Z57</f>
        <v>124</v>
      </c>
      <c r="AA59" s="30">
        <f>'Argus Download'!AA57</f>
        <v>128</v>
      </c>
      <c r="AB59" s="30">
        <f>'Argus Download'!AB57</f>
        <v>120</v>
      </c>
      <c r="AC59" s="30">
        <f>'Argus Download'!AC57</f>
        <v>124</v>
      </c>
      <c r="AD59" s="30">
        <f>'Argus Download'!AD57</f>
        <v>128</v>
      </c>
      <c r="AE59" s="30">
        <f>'Argus Download'!AE57</f>
        <v>120</v>
      </c>
      <c r="AF59" s="30">
        <f>'Argus Download'!AF57</f>
        <v>72.5</v>
      </c>
      <c r="AG59" s="30">
        <f>'Argus Download'!AG57</f>
        <v>75</v>
      </c>
      <c r="AH59" s="30">
        <f>'Argus Download'!AH57</f>
        <v>70</v>
      </c>
      <c r="AI59" s="30">
        <f>'Argus Download'!AI57</f>
        <v>20.5</v>
      </c>
      <c r="AJ59" s="30">
        <f>'Argus Download'!AJ57</f>
        <v>22</v>
      </c>
      <c r="AK59" s="30">
        <f>'Argus Download'!AK57</f>
        <v>19</v>
      </c>
      <c r="AL59" s="30">
        <f>'Argus Download'!AL57</f>
        <v>35</v>
      </c>
      <c r="AM59" s="30">
        <f>'Argus Download'!AM57</f>
        <v>37</v>
      </c>
      <c r="AN59" s="30">
        <f>'Argus Download'!AN57</f>
        <v>33</v>
      </c>
      <c r="AO59" s="30">
        <f>'Argus Download'!AO57</f>
        <v>45</v>
      </c>
      <c r="AP59" s="30">
        <f>'Argus Download'!AP57</f>
        <v>48</v>
      </c>
      <c r="AQ59" s="30">
        <f>'Argus Download'!AQ57</f>
        <v>42</v>
      </c>
      <c r="AR59" s="30">
        <f>'Argus Download'!AR57</f>
        <v>76</v>
      </c>
      <c r="AS59" s="30">
        <f>'Argus Download'!AS57</f>
        <v>80</v>
      </c>
      <c r="AT59" s="30">
        <f>'Argus Download'!AT57</f>
        <v>72</v>
      </c>
      <c r="AU59" s="30">
        <f>'Argus Download'!AU57</f>
        <v>22</v>
      </c>
      <c r="AV59" s="30">
        <f>'Argus Download'!AV57</f>
        <v>25</v>
      </c>
      <c r="AW59" s="30">
        <f>'Argus Download'!AW57</f>
        <v>19</v>
      </c>
      <c r="AX59" s="30">
        <f>'Argus Download'!AX57</f>
        <v>33</v>
      </c>
      <c r="AY59" s="30">
        <f>'Argus Download'!AY57</f>
        <v>35</v>
      </c>
      <c r="AZ59" s="30">
        <f>'Argus Download'!AZ57</f>
        <v>31</v>
      </c>
      <c r="BA59" s="30">
        <f>'Argus Download'!BA57</f>
        <v>103.5</v>
      </c>
      <c r="BB59" s="30">
        <f>'Argus Download'!BB57</f>
        <v>107</v>
      </c>
      <c r="BC59" s="30">
        <f>'Argus Download'!BC57</f>
        <v>100</v>
      </c>
      <c r="BD59" s="30">
        <f>'Argus Download'!BD57</f>
        <v>27.5</v>
      </c>
      <c r="BE59" s="30">
        <f>'Argus Download'!BE57</f>
        <v>30</v>
      </c>
      <c r="BF59" s="30">
        <f>'Argus Download'!BF57</f>
        <v>25</v>
      </c>
      <c r="BG59" s="30">
        <f>'Argus Download'!BG57</f>
        <v>45</v>
      </c>
      <c r="BH59" s="30">
        <f>'Argus Download'!BH57</f>
        <v>47</v>
      </c>
      <c r="BI59" s="30">
        <f>'Argus Download'!BI57</f>
        <v>43</v>
      </c>
      <c r="BJ59" s="30">
        <f>'Argus Download'!BJ57</f>
        <v>36.5</v>
      </c>
      <c r="BK59" s="30">
        <f>'Argus Download'!BK57</f>
        <v>40</v>
      </c>
      <c r="BL59" s="30">
        <f>'Argus Download'!BL57</f>
        <v>33</v>
      </c>
      <c r="BM59" s="30">
        <f>'Argus Download'!BM57</f>
        <v>89.5</v>
      </c>
      <c r="BN59" s="30">
        <f>'Argus Download'!BN57</f>
        <v>94</v>
      </c>
      <c r="BO59" s="30">
        <f>'Argus Download'!BO57</f>
        <v>85</v>
      </c>
      <c r="BP59" s="42">
        <f>IF(IF((AF59+BG59)-(((AF59+BG59)/3)+(K59/3)+(('Argus Download'!BP57-15)/3)/3)&gt;5,(((AF59+BG59)/3)+(K59/3)+(('Argus Download'!BP57-15)/3)/3)-(((((AF59+BG59)/3)+(K59/3)+(('Argus Download'!BP57-15)/3)/3)-5)-(AF59+BG59))*0.66,(((AF59+BG59)/3)+(K59/3)+(('Argus Download'!BP57-15)/3)/3))&gt;190,190,IF((AF59+BG59)-(((AF59+BG59)/3)+(K59/3)+(('Argus Download'!BP57-15)/3)/3)&gt;5,(((AF59+BG59)/3)+(K59/3)+(('Argus Download'!BP57-15)/3)/3)-(((((AF59+BG59)/3)+(K59/3)+(('Argus Download'!BP57-15)/3)/3)-5)-(AF59+BG59))*0.66,(((AF59+BG59)/3)+(K59/3)+(('Argus Download'!BP57-15)/3)/3)))</f>
        <v>118.64666666666666</v>
      </c>
      <c r="BQ59" s="42">
        <f>IF(IF((AG59+BH59)-(((AG59+BH59)/3)+(L59/3)+(('Argus Download'!BQ57-15)/3)/3)&gt;5,(((AG59+BH59)/3)+(L59/3)+(('Argus Download'!BQ57-15)/3)/3)-(((((AG59+BH59)/3)+(L59/3)+(('Argus Download'!BQ57-15)/3)/3)-5)-(AG59+BH59))*0.66,(((AG59+BH59)/3)+(L59/3)+(('Argus Download'!BQ57-15)/3)/3))&gt;190,190,IF((AG59+BH59)-(((AG59+BH59)/3)+(L59/3)+(('Argus Download'!BQ57-15)/3)/3)&gt;5,(((AG59+BH59)/3)+(L59/3)+(('Argus Download'!BQ57-15)/3)/3)-(((((AG59+BH59)/3)+(L59/3)+(('Argus Download'!BQ57-15)/3)/3)-5)-(AG59+BH59))*0.66,(((AG59+BH59)/3)+(L59/3)+(('Argus Download'!BQ57-15)/3)/3)))</f>
        <v>122.54222222222222</v>
      </c>
      <c r="BR59" s="42">
        <f>IF(IF((AH59+BI59)-(((AH59+BI59)/3)+(M59/3)+(('Argus Download'!BR57-15)/3)/3)&gt;5,(((AH59+BI59)/3)+(M59/3)+(('Argus Download'!BR57-15)/3)/3)-(((((AH59+BI59)/3)+(M59/3)+(('Argus Download'!BR57-15)/3)/3)-5)-(AH59+BI59))*0.66,(((AH59+BI59)/3)+(M59/3)+(('Argus Download'!BR57-15)/3)/3))&gt;190,190,IF((AH59+BI59)-(((AH59+BI59)/3)+(M59/3)+(('Argus Download'!BR57-15)/3)/3)&gt;5,(((AH59+BI59)/3)+(M59/3)+(('Argus Download'!BR57-15)/3)/3)-(((((AH59+BI59)/3)+(M59/3)+(('Argus Download'!BR57-15)/3)/3)-5)-(AH59+BI59))*0.66,(((AH59+BI59)/3)+(M59/3)+(('Argus Download'!BR57-15)/3)/3)))</f>
        <v>108.44444444444444</v>
      </c>
      <c r="BS59" s="42">
        <f t="shared" si="3"/>
        <v>115.5</v>
      </c>
      <c r="BT59" s="42">
        <f t="shared" si="4"/>
        <v>120</v>
      </c>
      <c r="BU59" s="42">
        <f t="shared" si="5"/>
        <v>111</v>
      </c>
      <c r="BV59" s="46"/>
      <c r="BW59" s="20"/>
      <c r="BX59" s="20"/>
    </row>
    <row r="60" spans="1:76" x14ac:dyDescent="0.25">
      <c r="A60" s="28">
        <f>'Argus Download'!A58</f>
        <v>45799</v>
      </c>
      <c r="B60" s="30">
        <f>'Argus Download'!B58</f>
        <v>157.5</v>
      </c>
      <c r="C60" s="30">
        <f>'Argus Download'!C58</f>
        <v>160</v>
      </c>
      <c r="D60" s="30">
        <f>'Argus Download'!D58</f>
        <v>155</v>
      </c>
      <c r="E60" s="30">
        <f>'Argus Download'!E58</f>
        <v>155</v>
      </c>
      <c r="F60" s="30">
        <f>'Argus Download'!F58</f>
        <v>158</v>
      </c>
      <c r="G60" s="30">
        <f>'Argus Download'!G58</f>
        <v>152</v>
      </c>
      <c r="H60" s="30">
        <f>'Argus Download'!H58</f>
        <v>169.5</v>
      </c>
      <c r="I60" s="30">
        <f>'Argus Download'!I58</f>
        <v>172</v>
      </c>
      <c r="J60" s="30">
        <f>'Argus Download'!J58</f>
        <v>167</v>
      </c>
      <c r="K60" s="30">
        <f>'Argus Download'!K58</f>
        <v>117.5</v>
      </c>
      <c r="L60" s="30">
        <f>'Argus Download'!L58</f>
        <v>120</v>
      </c>
      <c r="M60" s="30">
        <f>'Argus Download'!M58</f>
        <v>115</v>
      </c>
      <c r="N60" s="30">
        <f>'Argus Download'!N58</f>
        <v>162.5</v>
      </c>
      <c r="O60" s="30">
        <f>'Argus Download'!O58</f>
        <v>180</v>
      </c>
      <c r="P60" s="30">
        <f>'Argus Download'!P58</f>
        <v>145</v>
      </c>
      <c r="Q60" s="30">
        <f>'Argus Download'!Q58</f>
        <v>147.5</v>
      </c>
      <c r="R60" s="30">
        <f>'Argus Download'!R58</f>
        <v>150</v>
      </c>
      <c r="S60" s="30">
        <f>'Argus Download'!S58</f>
        <v>145</v>
      </c>
      <c r="T60" s="30">
        <f>'Argus Download'!T58</f>
        <v>102.5</v>
      </c>
      <c r="U60" s="30">
        <f>'Argus Download'!U58</f>
        <v>110</v>
      </c>
      <c r="V60" s="30">
        <f>'Argus Download'!V58</f>
        <v>95</v>
      </c>
      <c r="W60" s="30">
        <f>'Argus Download'!W58</f>
        <v>73.5</v>
      </c>
      <c r="X60" s="30">
        <f>'Argus Download'!X58</f>
        <v>77</v>
      </c>
      <c r="Y60" s="30">
        <f>'Argus Download'!Y58</f>
        <v>70</v>
      </c>
      <c r="Z60" s="30">
        <f>'Argus Download'!Z58</f>
        <v>115</v>
      </c>
      <c r="AA60" s="30">
        <f>'Argus Download'!AA58</f>
        <v>120</v>
      </c>
      <c r="AB60" s="30">
        <f>'Argus Download'!AB58</f>
        <v>110</v>
      </c>
      <c r="AC60" s="30">
        <f>'Argus Download'!AC58</f>
        <v>115</v>
      </c>
      <c r="AD60" s="30">
        <f>'Argus Download'!AD58</f>
        <v>120</v>
      </c>
      <c r="AE60" s="30">
        <f>'Argus Download'!AE58</f>
        <v>110</v>
      </c>
      <c r="AF60" s="30">
        <f>'Argus Download'!AF58</f>
        <v>71</v>
      </c>
      <c r="AG60" s="30">
        <f>'Argus Download'!AG58</f>
        <v>75</v>
      </c>
      <c r="AH60" s="30">
        <f>'Argus Download'!AH58</f>
        <v>67</v>
      </c>
      <c r="AI60" s="30">
        <f>'Argus Download'!AI58</f>
        <v>20.5</v>
      </c>
      <c r="AJ60" s="30">
        <f>'Argus Download'!AJ58</f>
        <v>22</v>
      </c>
      <c r="AK60" s="30">
        <f>'Argus Download'!AK58</f>
        <v>19</v>
      </c>
      <c r="AL60" s="30">
        <f>'Argus Download'!AL58</f>
        <v>37</v>
      </c>
      <c r="AM60" s="30">
        <f>'Argus Download'!AM58</f>
        <v>39</v>
      </c>
      <c r="AN60" s="30">
        <f>'Argus Download'!AN58</f>
        <v>35</v>
      </c>
      <c r="AO60" s="30">
        <f>'Argus Download'!AO58</f>
        <v>45.5</v>
      </c>
      <c r="AP60" s="30">
        <f>'Argus Download'!AP58</f>
        <v>48</v>
      </c>
      <c r="AQ60" s="30">
        <f>'Argus Download'!AQ58</f>
        <v>43</v>
      </c>
      <c r="AR60" s="30">
        <f>'Argus Download'!AR58</f>
        <v>78</v>
      </c>
      <c r="AS60" s="30">
        <f>'Argus Download'!AS58</f>
        <v>82</v>
      </c>
      <c r="AT60" s="30">
        <f>'Argus Download'!AT58</f>
        <v>74</v>
      </c>
      <c r="AU60" s="30">
        <f>'Argus Download'!AU58</f>
        <v>22</v>
      </c>
      <c r="AV60" s="30">
        <f>'Argus Download'!AV58</f>
        <v>25</v>
      </c>
      <c r="AW60" s="30">
        <f>'Argus Download'!AW58</f>
        <v>19</v>
      </c>
      <c r="AX60" s="30">
        <f>'Argus Download'!AX58</f>
        <v>34.5</v>
      </c>
      <c r="AY60" s="30">
        <f>'Argus Download'!AY58</f>
        <v>36</v>
      </c>
      <c r="AZ60" s="30">
        <f>'Argus Download'!AZ58</f>
        <v>33</v>
      </c>
      <c r="BA60" s="30">
        <f>'Argus Download'!BA58</f>
        <v>104.5</v>
      </c>
      <c r="BB60" s="30">
        <f>'Argus Download'!BB58</f>
        <v>107</v>
      </c>
      <c r="BC60" s="30">
        <f>'Argus Download'!BC58</f>
        <v>102</v>
      </c>
      <c r="BD60" s="30">
        <f>'Argus Download'!BD58</f>
        <v>27.5</v>
      </c>
      <c r="BE60" s="30">
        <f>'Argus Download'!BE58</f>
        <v>30</v>
      </c>
      <c r="BF60" s="30">
        <f>'Argus Download'!BF58</f>
        <v>25</v>
      </c>
      <c r="BG60" s="30">
        <f>'Argus Download'!BG58</f>
        <v>46</v>
      </c>
      <c r="BH60" s="30">
        <f>'Argus Download'!BH58</f>
        <v>48</v>
      </c>
      <c r="BI60" s="30">
        <f>'Argus Download'!BI58</f>
        <v>44</v>
      </c>
      <c r="BJ60" s="30">
        <f>'Argus Download'!BJ58</f>
        <v>37</v>
      </c>
      <c r="BK60" s="30">
        <f>'Argus Download'!BK58</f>
        <v>40</v>
      </c>
      <c r="BL60" s="30">
        <f>'Argus Download'!BL58</f>
        <v>34</v>
      </c>
      <c r="BM60" s="30">
        <f>'Argus Download'!BM58</f>
        <v>89.5</v>
      </c>
      <c r="BN60" s="30">
        <f>'Argus Download'!BN58</f>
        <v>94</v>
      </c>
      <c r="BO60" s="30">
        <f>'Argus Download'!BO58</f>
        <v>85</v>
      </c>
      <c r="BP60" s="42">
        <f>IF(IF((AF60+BG60)-(((AF60+BG60)/3)+(K60/3)+(('Argus Download'!BP58-15)/3)/3)&gt;5,(((AF60+BG60)/3)+(K60/3)+(('Argus Download'!BP58-15)/3)/3)-(((((AF60+BG60)/3)+(K60/3)+(('Argus Download'!BP58-15)/3)/3)-5)-(AF60+BG60))*0.66,(((AF60+BG60)/3)+(K60/3)+(('Argus Download'!BP58-15)/3)/3))&gt;190,190,IF((AF60+BG60)-(((AF60+BG60)/3)+(K60/3)+(('Argus Download'!BP58-15)/3)/3)&gt;5,(((AF60+BG60)/3)+(K60/3)+(('Argus Download'!BP58-15)/3)/3)-(((((AF60+BG60)/3)+(K60/3)+(('Argus Download'!BP58-15)/3)/3)-5)-(AF60+BG60))*0.66,(((AF60+BG60)/3)+(K60/3)+(('Argus Download'!BP58-15)/3)/3)))</f>
        <v>118.05222222222223</v>
      </c>
      <c r="BQ60" s="42">
        <f>IF(IF((AG60+BH60)-(((AG60+BH60)/3)+(L60/3)+(('Argus Download'!BQ58-15)/3)/3)&gt;5,(((AG60+BH60)/3)+(L60/3)+(('Argus Download'!BQ58-15)/3)/3)-(((((AG60+BH60)/3)+(L60/3)+(('Argus Download'!BQ58-15)/3)/3)-5)-(AG60+BH60))*0.66,(((AG60+BH60)/3)+(L60/3)+(('Argus Download'!BQ58-15)/3)/3))&gt;190,190,IF((AG60+BH60)-(((AG60+BH60)/3)+(L60/3)+(('Argus Download'!BQ58-15)/3)/3)&gt;5,(((AG60+BH60)/3)+(L60/3)+(('Argus Download'!BQ58-15)/3)/3)-(((((AG60+BH60)/3)+(L60/3)+(('Argus Download'!BQ58-15)/3)/3)-5)-(AG60+BH60))*0.66,(((AG60+BH60)/3)+(L60/3)+(('Argus Download'!BQ58-15)/3)/3)))</f>
        <v>123.16444444444444</v>
      </c>
      <c r="BR60" s="42">
        <f>IF(IF((AH60+BI60)-(((AH60+BI60)/3)+(M60/3)+(('Argus Download'!BR58-15)/3)/3)&gt;5,(((AH60+BI60)/3)+(M60/3)+(('Argus Download'!BR58-15)/3)/3)-(((((AH60+BI60)/3)+(M60/3)+(('Argus Download'!BR58-15)/3)/3)-5)-(AH60+BI60))*0.66,(((AH60+BI60)/3)+(M60/3)+(('Argus Download'!BR58-15)/3)/3))&gt;190,190,IF((AH60+BI60)-(((AH60+BI60)/3)+(M60/3)+(('Argus Download'!BR58-15)/3)/3)&gt;5,(((AH60+BI60)/3)+(M60/3)+(('Argus Download'!BR58-15)/3)/3)-(((((AH60+BI60)/3)+(M60/3)+(('Argus Download'!BR58-15)/3)/3)-5)-(AH60+BI60))*0.66,(((AH60+BI60)/3)+(M60/3)+(('Argus Download'!BR58-15)/3)/3)))</f>
        <v>107.00000000000001</v>
      </c>
      <c r="BS60" s="42">
        <f t="shared" si="3"/>
        <v>115</v>
      </c>
      <c r="BT60" s="42">
        <f t="shared" si="4"/>
        <v>121</v>
      </c>
      <c r="BU60" s="42">
        <f t="shared" si="5"/>
        <v>109</v>
      </c>
      <c r="BV60" s="46"/>
      <c r="BW60" s="20"/>
      <c r="BX60" s="20"/>
    </row>
    <row r="61" spans="1:76" x14ac:dyDescent="0.25">
      <c r="A61" s="28">
        <f>'Argus Download'!A59</f>
        <v>45792</v>
      </c>
      <c r="B61" s="30">
        <f>'Argus Download'!B59</f>
        <v>157.5</v>
      </c>
      <c r="C61" s="30">
        <f>'Argus Download'!C59</f>
        <v>160</v>
      </c>
      <c r="D61" s="30">
        <f>'Argus Download'!D59</f>
        <v>155</v>
      </c>
      <c r="E61" s="30">
        <f>'Argus Download'!E59</f>
        <v>155</v>
      </c>
      <c r="F61" s="30">
        <f>'Argus Download'!F59</f>
        <v>158</v>
      </c>
      <c r="G61" s="30">
        <f>'Argus Download'!G59</f>
        <v>152</v>
      </c>
      <c r="H61" s="30">
        <f>'Argus Download'!H59</f>
        <v>169.5</v>
      </c>
      <c r="I61" s="30">
        <f>'Argus Download'!I59</f>
        <v>172</v>
      </c>
      <c r="J61" s="30">
        <f>'Argus Download'!J59</f>
        <v>167</v>
      </c>
      <c r="K61" s="30">
        <f>'Argus Download'!K59</f>
        <v>117.5</v>
      </c>
      <c r="L61" s="30">
        <f>'Argus Download'!L59</f>
        <v>120</v>
      </c>
      <c r="M61" s="30">
        <f>'Argus Download'!M59</f>
        <v>115</v>
      </c>
      <c r="N61" s="30">
        <f>'Argus Download'!N59</f>
        <v>160</v>
      </c>
      <c r="O61" s="30">
        <f>'Argus Download'!O59</f>
        <v>180</v>
      </c>
      <c r="P61" s="30">
        <f>'Argus Download'!P59</f>
        <v>140</v>
      </c>
      <c r="Q61" s="30">
        <f>'Argus Download'!Q59</f>
        <v>147.5</v>
      </c>
      <c r="R61" s="30">
        <f>'Argus Download'!R59</f>
        <v>150</v>
      </c>
      <c r="S61" s="30">
        <f>'Argus Download'!S59</f>
        <v>145</v>
      </c>
      <c r="T61" s="30">
        <f>'Argus Download'!T59</f>
        <v>102.5</v>
      </c>
      <c r="U61" s="30">
        <f>'Argus Download'!U59</f>
        <v>110</v>
      </c>
      <c r="V61" s="30">
        <f>'Argus Download'!V59</f>
        <v>95</v>
      </c>
      <c r="W61" s="30">
        <f>'Argus Download'!W59</f>
        <v>72.5</v>
      </c>
      <c r="X61" s="30">
        <f>'Argus Download'!X59</f>
        <v>77</v>
      </c>
      <c r="Y61" s="30">
        <f>'Argus Download'!Y59</f>
        <v>68</v>
      </c>
      <c r="Z61" s="30">
        <f>'Argus Download'!Z59</f>
        <v>105</v>
      </c>
      <c r="AA61" s="30">
        <f>'Argus Download'!AA59</f>
        <v>110</v>
      </c>
      <c r="AB61" s="30">
        <f>'Argus Download'!AB59</f>
        <v>100</v>
      </c>
      <c r="AC61" s="30">
        <f>'Argus Download'!AC59</f>
        <v>105</v>
      </c>
      <c r="AD61" s="30">
        <f>'Argus Download'!AD59</f>
        <v>110</v>
      </c>
      <c r="AE61" s="30">
        <f>'Argus Download'!AE59</f>
        <v>100</v>
      </c>
      <c r="AF61" s="30">
        <f>'Argus Download'!AF59</f>
        <v>67.5</v>
      </c>
      <c r="AG61" s="30">
        <f>'Argus Download'!AG59</f>
        <v>70</v>
      </c>
      <c r="AH61" s="30">
        <f>'Argus Download'!AH59</f>
        <v>65</v>
      </c>
      <c r="AI61" s="30">
        <f>'Argus Download'!AI59</f>
        <v>20.5</v>
      </c>
      <c r="AJ61" s="30">
        <f>'Argus Download'!AJ59</f>
        <v>22</v>
      </c>
      <c r="AK61" s="30">
        <f>'Argus Download'!AK59</f>
        <v>19</v>
      </c>
      <c r="AL61" s="30">
        <f>'Argus Download'!AL59</f>
        <v>37</v>
      </c>
      <c r="AM61" s="30">
        <f>'Argus Download'!AM59</f>
        <v>39</v>
      </c>
      <c r="AN61" s="30">
        <f>'Argus Download'!AN59</f>
        <v>35</v>
      </c>
      <c r="AO61" s="30">
        <f>'Argus Download'!AO59</f>
        <v>45.5</v>
      </c>
      <c r="AP61" s="30">
        <f>'Argus Download'!AP59</f>
        <v>48</v>
      </c>
      <c r="AQ61" s="30">
        <f>'Argus Download'!AQ59</f>
        <v>43</v>
      </c>
      <c r="AR61" s="30">
        <f>'Argus Download'!AR59</f>
        <v>78</v>
      </c>
      <c r="AS61" s="30">
        <f>'Argus Download'!AS59</f>
        <v>82</v>
      </c>
      <c r="AT61" s="30">
        <f>'Argus Download'!AT59</f>
        <v>74</v>
      </c>
      <c r="AU61" s="30">
        <f>'Argus Download'!AU59</f>
        <v>22</v>
      </c>
      <c r="AV61" s="30">
        <f>'Argus Download'!AV59</f>
        <v>25</v>
      </c>
      <c r="AW61" s="30">
        <f>'Argus Download'!AW59</f>
        <v>19</v>
      </c>
      <c r="AX61" s="30">
        <f>'Argus Download'!AX59</f>
        <v>34.5</v>
      </c>
      <c r="AY61" s="30">
        <f>'Argus Download'!AY59</f>
        <v>36</v>
      </c>
      <c r="AZ61" s="30">
        <f>'Argus Download'!AZ59</f>
        <v>33</v>
      </c>
      <c r="BA61" s="30">
        <f>'Argus Download'!BA59</f>
        <v>104.5</v>
      </c>
      <c r="BB61" s="30">
        <f>'Argus Download'!BB59</f>
        <v>107</v>
      </c>
      <c r="BC61" s="30">
        <f>'Argus Download'!BC59</f>
        <v>102</v>
      </c>
      <c r="BD61" s="30">
        <f>'Argus Download'!BD59</f>
        <v>27.5</v>
      </c>
      <c r="BE61" s="30">
        <f>'Argus Download'!BE59</f>
        <v>30</v>
      </c>
      <c r="BF61" s="30">
        <f>'Argus Download'!BF59</f>
        <v>25</v>
      </c>
      <c r="BG61" s="30">
        <f>'Argus Download'!BG59</f>
        <v>46</v>
      </c>
      <c r="BH61" s="30">
        <f>'Argus Download'!BH59</f>
        <v>48</v>
      </c>
      <c r="BI61" s="30">
        <f>'Argus Download'!BI59</f>
        <v>44</v>
      </c>
      <c r="BJ61" s="30">
        <f>'Argus Download'!BJ59</f>
        <v>37</v>
      </c>
      <c r="BK61" s="30">
        <f>'Argus Download'!BK59</f>
        <v>40</v>
      </c>
      <c r="BL61" s="30">
        <f>'Argus Download'!BL59</f>
        <v>34</v>
      </c>
      <c r="BM61" s="30">
        <f>'Argus Download'!BM59</f>
        <v>89.5</v>
      </c>
      <c r="BN61" s="30">
        <f>'Argus Download'!BN59</f>
        <v>94</v>
      </c>
      <c r="BO61" s="30">
        <f>'Argus Download'!BO59</f>
        <v>85</v>
      </c>
      <c r="BP61" s="42">
        <f>IF(IF((AF61+BG61)-(((AF61+BG61)/3)+(K61/3)+(('Argus Download'!BP59-15)/3)/3)&gt;5,(((AF61+BG61)/3)+(K61/3)+(('Argus Download'!BP59-15)/3)/3)-(((((AF61+BG61)/3)+(K61/3)+(('Argus Download'!BP59-15)/3)/3)-5)-(AF61+BG61))*0.66,(((AF61+BG61)/3)+(K61/3)+(('Argus Download'!BP59-15)/3)/3))&gt;190,190,IF((AF61+BG61)-(((AF61+BG61)/3)+(K61/3)+(('Argus Download'!BP59-15)/3)/3)&gt;5,(((AF61+BG61)/3)+(K61/3)+(('Argus Download'!BP59-15)/3)/3)-(((((AF61+BG61)/3)+(K61/3)+(('Argus Download'!BP59-15)/3)/3)-5)-(AF61+BG61))*0.66,(((AF61+BG61)/3)+(K61/3)+(('Argus Download'!BP59-15)/3)/3)))</f>
        <v>108.88888888888889</v>
      </c>
      <c r="BQ61" s="42">
        <f>IF(IF((AG61+BH61)-(((AG61+BH61)/3)+(L61/3)+(('Argus Download'!BQ59-15)/3)/3)&gt;5,(((AG61+BH61)/3)+(L61/3)+(('Argus Download'!BQ59-15)/3)/3)-(((((AG61+BH61)/3)+(L61/3)+(('Argus Download'!BQ59-15)/3)/3)-5)-(AG61+BH61))*0.66,(((AG61+BH61)/3)+(L61/3)+(('Argus Download'!BQ59-15)/3)/3))&gt;190,190,IF((AG61+BH61)-(((AG61+BH61)/3)+(L61/3)+(('Argus Download'!BQ59-15)/3)/3)&gt;5,(((AG61+BH61)/3)+(L61/3)+(('Argus Download'!BQ59-15)/3)/3)-(((((AG61+BH61)/3)+(L61/3)+(('Argus Download'!BQ59-15)/3)/3)-5)-(AG61+BH61))*0.66,(((AG61+BH61)/3)+(L61/3)+(('Argus Download'!BQ59-15)/3)/3)))</f>
        <v>119.1088888888889</v>
      </c>
      <c r="BR61" s="42">
        <f>IF(IF((AH61+BI61)-(((AH61+BI61)/3)+(M61/3)+(('Argus Download'!BR59-15)/3)/3)&gt;5,(((AH61+BI61)/3)+(M61/3)+(('Argus Download'!BR59-15)/3)/3)-(((((AH61+BI61)/3)+(M61/3)+(('Argus Download'!BR59-15)/3)/3)-5)-(AH61+BI61))*0.66,(((AH61+BI61)/3)+(M61/3)+(('Argus Download'!BR59-15)/3)/3))&gt;190,190,IF((AH61+BI61)-(((AH61+BI61)/3)+(M61/3)+(('Argus Download'!BR59-15)/3)/3)&gt;5,(((AH61+BI61)/3)+(M61/3)+(('Argus Download'!BR59-15)/3)/3)-(((((AH61+BI61)/3)+(M61/3)+(('Argus Download'!BR59-15)/3)/3)-5)-(AH61+BI61))*0.66,(((AH61+BI61)/3)+(M61/3)+(('Argus Download'!BR59-15)/3)/3)))</f>
        <v>106.22222222222223</v>
      </c>
      <c r="BS61" s="42">
        <f t="shared" si="3"/>
        <v>111.5</v>
      </c>
      <c r="BT61" s="42">
        <f t="shared" si="4"/>
        <v>116</v>
      </c>
      <c r="BU61" s="42">
        <f t="shared" si="5"/>
        <v>107</v>
      </c>
      <c r="BV61" s="46"/>
      <c r="BW61" s="20"/>
      <c r="BX61" s="20"/>
    </row>
    <row r="62" spans="1:76" x14ac:dyDescent="0.25">
      <c r="A62" s="28">
        <f>'Argus Download'!A60</f>
        <v>45785</v>
      </c>
      <c r="B62" s="30">
        <f>'Argus Download'!B60</f>
        <v>157.5</v>
      </c>
      <c r="C62" s="30">
        <f>'Argus Download'!C60</f>
        <v>160</v>
      </c>
      <c r="D62" s="30">
        <f>'Argus Download'!D60</f>
        <v>155</v>
      </c>
      <c r="E62" s="30">
        <f>'Argus Download'!E60</f>
        <v>155</v>
      </c>
      <c r="F62" s="30">
        <f>'Argus Download'!F60</f>
        <v>158</v>
      </c>
      <c r="G62" s="30">
        <f>'Argus Download'!G60</f>
        <v>152</v>
      </c>
      <c r="H62" s="30">
        <f>'Argus Download'!H60</f>
        <v>169.5</v>
      </c>
      <c r="I62" s="30">
        <f>'Argus Download'!I60</f>
        <v>172</v>
      </c>
      <c r="J62" s="30">
        <f>'Argus Download'!J60</f>
        <v>167</v>
      </c>
      <c r="K62" s="30">
        <f>'Argus Download'!K60</f>
        <v>117.5</v>
      </c>
      <c r="L62" s="30">
        <f>'Argus Download'!L60</f>
        <v>120</v>
      </c>
      <c r="M62" s="30">
        <f>'Argus Download'!M60</f>
        <v>115</v>
      </c>
      <c r="N62" s="30">
        <f>'Argus Download'!N60</f>
        <v>150</v>
      </c>
      <c r="O62" s="30">
        <f>'Argus Download'!O60</f>
        <v>170</v>
      </c>
      <c r="P62" s="30">
        <f>'Argus Download'!P60</f>
        <v>130</v>
      </c>
      <c r="Q62" s="30">
        <f>'Argus Download'!Q60</f>
        <v>147.5</v>
      </c>
      <c r="R62" s="30">
        <f>'Argus Download'!R60</f>
        <v>150</v>
      </c>
      <c r="S62" s="30">
        <f>'Argus Download'!S60</f>
        <v>145</v>
      </c>
      <c r="T62" s="30">
        <f>'Argus Download'!T60</f>
        <v>102.5</v>
      </c>
      <c r="U62" s="30">
        <f>'Argus Download'!U60</f>
        <v>110</v>
      </c>
      <c r="V62" s="30">
        <f>'Argus Download'!V60</f>
        <v>95</v>
      </c>
      <c r="W62" s="30">
        <f>'Argus Download'!W60</f>
        <v>72.5</v>
      </c>
      <c r="X62" s="30">
        <f>'Argus Download'!X60</f>
        <v>77</v>
      </c>
      <c r="Y62" s="30">
        <f>'Argus Download'!Y60</f>
        <v>68</v>
      </c>
      <c r="Z62" s="30">
        <f>'Argus Download'!Z60</f>
        <v>105</v>
      </c>
      <c r="AA62" s="30">
        <f>'Argus Download'!AA60</f>
        <v>110</v>
      </c>
      <c r="AB62" s="30">
        <f>'Argus Download'!AB60</f>
        <v>100</v>
      </c>
      <c r="AC62" s="30">
        <f>'Argus Download'!AC60</f>
        <v>105</v>
      </c>
      <c r="AD62" s="30">
        <f>'Argus Download'!AD60</f>
        <v>110</v>
      </c>
      <c r="AE62" s="30">
        <f>'Argus Download'!AE60</f>
        <v>100</v>
      </c>
      <c r="AF62" s="30">
        <f>'Argus Download'!AF60</f>
        <v>67.5</v>
      </c>
      <c r="AG62" s="30">
        <f>'Argus Download'!AG60</f>
        <v>70</v>
      </c>
      <c r="AH62" s="30">
        <f>'Argus Download'!AH60</f>
        <v>65</v>
      </c>
      <c r="AI62" s="30">
        <f>'Argus Download'!AI60</f>
        <v>20.5</v>
      </c>
      <c r="AJ62" s="30">
        <f>'Argus Download'!AJ60</f>
        <v>22</v>
      </c>
      <c r="AK62" s="30">
        <f>'Argus Download'!AK60</f>
        <v>19</v>
      </c>
      <c r="AL62" s="30">
        <f>'Argus Download'!AL60</f>
        <v>37</v>
      </c>
      <c r="AM62" s="30">
        <f>'Argus Download'!AM60</f>
        <v>39</v>
      </c>
      <c r="AN62" s="30">
        <f>'Argus Download'!AN60</f>
        <v>35</v>
      </c>
      <c r="AO62" s="30">
        <f>'Argus Download'!AO60</f>
        <v>45.5</v>
      </c>
      <c r="AP62" s="30">
        <f>'Argus Download'!AP60</f>
        <v>48</v>
      </c>
      <c r="AQ62" s="30">
        <f>'Argus Download'!AQ60</f>
        <v>43</v>
      </c>
      <c r="AR62" s="30">
        <f>'Argus Download'!AR60</f>
        <v>78</v>
      </c>
      <c r="AS62" s="30">
        <f>'Argus Download'!AS60</f>
        <v>82</v>
      </c>
      <c r="AT62" s="30">
        <f>'Argus Download'!AT60</f>
        <v>74</v>
      </c>
      <c r="AU62" s="30">
        <f>'Argus Download'!AU60</f>
        <v>22</v>
      </c>
      <c r="AV62" s="30">
        <f>'Argus Download'!AV60</f>
        <v>25</v>
      </c>
      <c r="AW62" s="30">
        <f>'Argus Download'!AW60</f>
        <v>19</v>
      </c>
      <c r="AX62" s="30">
        <f>'Argus Download'!AX60</f>
        <v>34.5</v>
      </c>
      <c r="AY62" s="30">
        <f>'Argus Download'!AY60</f>
        <v>36</v>
      </c>
      <c r="AZ62" s="30">
        <f>'Argus Download'!AZ60</f>
        <v>33</v>
      </c>
      <c r="BA62" s="30">
        <f>'Argus Download'!BA60</f>
        <v>104.5</v>
      </c>
      <c r="BB62" s="30">
        <f>'Argus Download'!BB60</f>
        <v>107</v>
      </c>
      <c r="BC62" s="30">
        <f>'Argus Download'!BC60</f>
        <v>102</v>
      </c>
      <c r="BD62" s="30">
        <f>'Argus Download'!BD60</f>
        <v>27.5</v>
      </c>
      <c r="BE62" s="30">
        <f>'Argus Download'!BE60</f>
        <v>30</v>
      </c>
      <c r="BF62" s="30">
        <f>'Argus Download'!BF60</f>
        <v>25</v>
      </c>
      <c r="BG62" s="30">
        <f>'Argus Download'!BG60</f>
        <v>46</v>
      </c>
      <c r="BH62" s="30">
        <f>'Argus Download'!BH60</f>
        <v>48</v>
      </c>
      <c r="BI62" s="30">
        <f>'Argus Download'!BI60</f>
        <v>44</v>
      </c>
      <c r="BJ62" s="30">
        <f>'Argus Download'!BJ60</f>
        <v>37</v>
      </c>
      <c r="BK62" s="30">
        <f>'Argus Download'!BK60</f>
        <v>40</v>
      </c>
      <c r="BL62" s="30">
        <f>'Argus Download'!BL60</f>
        <v>34</v>
      </c>
      <c r="BM62" s="30">
        <f>'Argus Download'!BM60</f>
        <v>89.5</v>
      </c>
      <c r="BN62" s="30">
        <f>'Argus Download'!BN60</f>
        <v>94</v>
      </c>
      <c r="BO62" s="30">
        <f>'Argus Download'!BO60</f>
        <v>85</v>
      </c>
      <c r="BP62" s="42">
        <f>IF(IF((AF62+BG62)-(((AF62+BG62)/3)+(K62/3)+(('Argus Download'!BP60-15)/3)/3)&gt;5,(((AF62+BG62)/3)+(K62/3)+(('Argus Download'!BP60-15)/3)/3)-(((((AF62+BG62)/3)+(K62/3)+(('Argus Download'!BP60-15)/3)/3)-5)-(AF62+BG62))*0.66,(((AF62+BG62)/3)+(K62/3)+(('Argus Download'!BP60-15)/3)/3))&gt;190,190,IF((AF62+BG62)-(((AF62+BG62)/3)+(K62/3)+(('Argus Download'!BP60-15)/3)/3)&gt;5,(((AF62+BG62)/3)+(K62/3)+(('Argus Download'!BP60-15)/3)/3)-(((((AF62+BG62)/3)+(K62/3)+(('Argus Download'!BP60-15)/3)/3)-5)-(AF62+BG62))*0.66,(((AF62+BG62)/3)+(K62/3)+(('Argus Download'!BP60-15)/3)/3)))</f>
        <v>108.88888888888889</v>
      </c>
      <c r="BQ62" s="42">
        <f>IF(IF((AG62+BH62)-(((AG62+BH62)/3)+(L62/3)+(('Argus Download'!BQ60-15)/3)/3)&gt;5,(((AG62+BH62)/3)+(L62/3)+(('Argus Download'!BQ60-15)/3)/3)-(((((AG62+BH62)/3)+(L62/3)+(('Argus Download'!BQ60-15)/3)/3)-5)-(AG62+BH62))*0.66,(((AG62+BH62)/3)+(L62/3)+(('Argus Download'!BQ60-15)/3)/3))&gt;190,190,IF((AG62+BH62)-(((AG62+BH62)/3)+(L62/3)+(('Argus Download'!BQ60-15)/3)/3)&gt;5,(((AG62+BH62)/3)+(L62/3)+(('Argus Download'!BQ60-15)/3)/3)-(((((AG62+BH62)/3)+(L62/3)+(('Argus Download'!BQ60-15)/3)/3)-5)-(AG62+BH62))*0.66,(((AG62+BH62)/3)+(L62/3)+(('Argus Download'!BQ60-15)/3)/3)))</f>
        <v>119.1088888888889</v>
      </c>
      <c r="BR62" s="42">
        <f>IF(IF((AH62+BI62)-(((AH62+BI62)/3)+(M62/3)+(('Argus Download'!BR60-15)/3)/3)&gt;5,(((AH62+BI62)/3)+(M62/3)+(('Argus Download'!BR60-15)/3)/3)-(((((AH62+BI62)/3)+(M62/3)+(('Argus Download'!BR60-15)/3)/3)-5)-(AH62+BI62))*0.66,(((AH62+BI62)/3)+(M62/3)+(('Argus Download'!BR60-15)/3)/3))&gt;190,190,IF((AH62+BI62)-(((AH62+BI62)/3)+(M62/3)+(('Argus Download'!BR60-15)/3)/3)&gt;5,(((AH62+BI62)/3)+(M62/3)+(('Argus Download'!BR60-15)/3)/3)-(((((AH62+BI62)/3)+(M62/3)+(('Argus Download'!BR60-15)/3)/3)-5)-(AH62+BI62))*0.66,(((AH62+BI62)/3)+(M62/3)+(('Argus Download'!BR60-15)/3)/3)))</f>
        <v>106.22222222222223</v>
      </c>
      <c r="BS62" s="42">
        <f t="shared" si="3"/>
        <v>111.5</v>
      </c>
      <c r="BT62" s="42">
        <f t="shared" si="4"/>
        <v>116</v>
      </c>
      <c r="BU62" s="42">
        <f t="shared" si="5"/>
        <v>107</v>
      </c>
      <c r="BV62" s="46"/>
      <c r="BW62" s="20"/>
      <c r="BX62" s="20"/>
    </row>
    <row r="63" spans="1:76" x14ac:dyDescent="0.25">
      <c r="A63" s="28">
        <f>'Argus Download'!A61</f>
        <v>45778</v>
      </c>
      <c r="B63" s="30">
        <f>'Argus Download'!B61</f>
        <v>157.5</v>
      </c>
      <c r="C63" s="30">
        <f>'Argus Download'!C61</f>
        <v>160</v>
      </c>
      <c r="D63" s="30">
        <f>'Argus Download'!D61</f>
        <v>155</v>
      </c>
      <c r="E63" s="30">
        <f>'Argus Download'!E61</f>
        <v>155</v>
      </c>
      <c r="F63" s="30">
        <f>'Argus Download'!F61</f>
        <v>158</v>
      </c>
      <c r="G63" s="30">
        <f>'Argus Download'!G61</f>
        <v>152</v>
      </c>
      <c r="H63" s="30">
        <f>'Argus Download'!H61</f>
        <v>169.5</v>
      </c>
      <c r="I63" s="30">
        <f>'Argus Download'!I61</f>
        <v>172</v>
      </c>
      <c r="J63" s="30">
        <f>'Argus Download'!J61</f>
        <v>167</v>
      </c>
      <c r="K63" s="30">
        <f>'Argus Download'!K61</f>
        <v>117.5</v>
      </c>
      <c r="L63" s="30">
        <f>'Argus Download'!L61</f>
        <v>120</v>
      </c>
      <c r="M63" s="30">
        <f>'Argus Download'!M61</f>
        <v>115</v>
      </c>
      <c r="N63" s="30">
        <f>'Argus Download'!N61</f>
        <v>147.5</v>
      </c>
      <c r="O63" s="30">
        <f>'Argus Download'!O61</f>
        <v>170</v>
      </c>
      <c r="P63" s="30">
        <f>'Argus Download'!P61</f>
        <v>125</v>
      </c>
      <c r="Q63" s="30">
        <f>'Argus Download'!Q61</f>
        <v>147.5</v>
      </c>
      <c r="R63" s="30">
        <f>'Argus Download'!R61</f>
        <v>150</v>
      </c>
      <c r="S63" s="30">
        <f>'Argus Download'!S61</f>
        <v>145</v>
      </c>
      <c r="T63" s="30">
        <f>'Argus Download'!T61</f>
        <v>100</v>
      </c>
      <c r="U63" s="30">
        <f>'Argus Download'!U61</f>
        <v>105</v>
      </c>
      <c r="V63" s="30">
        <f>'Argus Download'!V61</f>
        <v>95</v>
      </c>
      <c r="W63" s="30">
        <f>'Argus Download'!W61</f>
        <v>72.5</v>
      </c>
      <c r="X63" s="30">
        <f>'Argus Download'!X61</f>
        <v>75</v>
      </c>
      <c r="Y63" s="30">
        <f>'Argus Download'!Y61</f>
        <v>70</v>
      </c>
      <c r="Z63" s="30">
        <f>'Argus Download'!Z61</f>
        <v>102.5</v>
      </c>
      <c r="AA63" s="30">
        <f>'Argus Download'!AA61</f>
        <v>110</v>
      </c>
      <c r="AB63" s="30">
        <f>'Argus Download'!AB61</f>
        <v>95</v>
      </c>
      <c r="AC63" s="30">
        <f>'Argus Download'!AC61</f>
        <v>102.5</v>
      </c>
      <c r="AD63" s="30">
        <f>'Argus Download'!AD61</f>
        <v>110</v>
      </c>
      <c r="AE63" s="30">
        <f>'Argus Download'!AE61</f>
        <v>95</v>
      </c>
      <c r="AF63" s="30">
        <f>'Argus Download'!AF61</f>
        <v>67.5</v>
      </c>
      <c r="AG63" s="30">
        <f>'Argus Download'!AG61</f>
        <v>70</v>
      </c>
      <c r="AH63" s="30">
        <f>'Argus Download'!AH61</f>
        <v>65</v>
      </c>
      <c r="AI63" s="30">
        <f>'Argus Download'!AI61</f>
        <v>20.5</v>
      </c>
      <c r="AJ63" s="30">
        <f>'Argus Download'!AJ61</f>
        <v>22</v>
      </c>
      <c r="AK63" s="30">
        <f>'Argus Download'!AK61</f>
        <v>19</v>
      </c>
      <c r="AL63" s="30">
        <f>'Argus Download'!AL61</f>
        <v>37</v>
      </c>
      <c r="AM63" s="30">
        <f>'Argus Download'!AM61</f>
        <v>39</v>
      </c>
      <c r="AN63" s="30">
        <f>'Argus Download'!AN61</f>
        <v>35</v>
      </c>
      <c r="AO63" s="30">
        <f>'Argus Download'!AO61</f>
        <v>45.5</v>
      </c>
      <c r="AP63" s="30">
        <f>'Argus Download'!AP61</f>
        <v>48</v>
      </c>
      <c r="AQ63" s="30">
        <f>'Argus Download'!AQ61</f>
        <v>43</v>
      </c>
      <c r="AR63" s="30">
        <f>'Argus Download'!AR61</f>
        <v>78</v>
      </c>
      <c r="AS63" s="30">
        <f>'Argus Download'!AS61</f>
        <v>82</v>
      </c>
      <c r="AT63" s="30">
        <f>'Argus Download'!AT61</f>
        <v>74</v>
      </c>
      <c r="AU63" s="30">
        <f>'Argus Download'!AU61</f>
        <v>22</v>
      </c>
      <c r="AV63" s="30">
        <f>'Argus Download'!AV61</f>
        <v>25</v>
      </c>
      <c r="AW63" s="30">
        <f>'Argus Download'!AW61</f>
        <v>19</v>
      </c>
      <c r="AX63" s="30">
        <f>'Argus Download'!AX61</f>
        <v>34.5</v>
      </c>
      <c r="AY63" s="30">
        <f>'Argus Download'!AY61</f>
        <v>36</v>
      </c>
      <c r="AZ63" s="30">
        <f>'Argus Download'!AZ61</f>
        <v>33</v>
      </c>
      <c r="BA63" s="30">
        <f>'Argus Download'!BA61</f>
        <v>104.5</v>
      </c>
      <c r="BB63" s="30">
        <f>'Argus Download'!BB61</f>
        <v>107</v>
      </c>
      <c r="BC63" s="30">
        <f>'Argus Download'!BC61</f>
        <v>102</v>
      </c>
      <c r="BD63" s="30">
        <f>'Argus Download'!BD61</f>
        <v>27.5</v>
      </c>
      <c r="BE63" s="30">
        <f>'Argus Download'!BE61</f>
        <v>30</v>
      </c>
      <c r="BF63" s="30">
        <f>'Argus Download'!BF61</f>
        <v>25</v>
      </c>
      <c r="BG63" s="30">
        <f>'Argus Download'!BG61</f>
        <v>46</v>
      </c>
      <c r="BH63" s="30">
        <f>'Argus Download'!BH61</f>
        <v>48</v>
      </c>
      <c r="BI63" s="30">
        <f>'Argus Download'!BI61</f>
        <v>44</v>
      </c>
      <c r="BJ63" s="30">
        <f>'Argus Download'!BJ61</f>
        <v>37</v>
      </c>
      <c r="BK63" s="30">
        <f>'Argus Download'!BK61</f>
        <v>40</v>
      </c>
      <c r="BL63" s="30">
        <f>'Argus Download'!BL61</f>
        <v>34</v>
      </c>
      <c r="BM63" s="30">
        <f>'Argus Download'!BM61</f>
        <v>89.5</v>
      </c>
      <c r="BN63" s="30">
        <f>'Argus Download'!BN61</f>
        <v>94</v>
      </c>
      <c r="BO63" s="30">
        <f>'Argus Download'!BO61</f>
        <v>85</v>
      </c>
      <c r="BP63" s="42">
        <f>IF(IF((AF63+BG63)-(((AF63+BG63)/3)+(K63/3)+(('Argus Download'!BP61-15)/3)/3)&gt;5,(((AF63+BG63)/3)+(K63/3)+(('Argus Download'!BP61-15)/3)/3)-(((((AF63+BG63)/3)+(K63/3)+(('Argus Download'!BP61-15)/3)/3)-5)-(AF63+BG63))*0.66,(((AF63+BG63)/3)+(K63/3)+(('Argus Download'!BP61-15)/3)/3))&gt;190,190,IF((AF63+BG63)-(((AF63+BG63)/3)+(K63/3)+(('Argus Download'!BP61-15)/3)/3)&gt;5,(((AF63+BG63)/3)+(K63/3)+(('Argus Download'!BP61-15)/3)/3)-(((((AF63+BG63)/3)+(K63/3)+(('Argus Download'!BP61-15)/3)/3)-5)-(AF63+BG63))*0.66,(((AF63+BG63)/3)+(K63/3)+(('Argus Download'!BP61-15)/3)/3)))</f>
        <v>108.88888888888889</v>
      </c>
      <c r="BQ63" s="42">
        <f>IF(IF((AG63+BH63)-(((AG63+BH63)/3)+(L63/3)+(('Argus Download'!BQ61-15)/3)/3)&gt;5,(((AG63+BH63)/3)+(L63/3)+(('Argus Download'!BQ61-15)/3)/3)-(((((AG63+BH63)/3)+(L63/3)+(('Argus Download'!BQ61-15)/3)/3)-5)-(AG63+BH63))*0.66,(((AG63+BH63)/3)+(L63/3)+(('Argus Download'!BQ61-15)/3)/3))&gt;190,190,IF((AG63+BH63)-(((AG63+BH63)/3)+(L63/3)+(('Argus Download'!BQ61-15)/3)/3)&gt;5,(((AG63+BH63)/3)+(L63/3)+(('Argus Download'!BQ61-15)/3)/3)-(((((AG63+BH63)/3)+(L63/3)+(('Argus Download'!BQ61-15)/3)/3)-5)-(AG63+BH63))*0.66,(((AG63+BH63)/3)+(L63/3)+(('Argus Download'!BQ61-15)/3)/3)))</f>
        <v>119.1088888888889</v>
      </c>
      <c r="BR63" s="42">
        <f>IF(IF((AH63+BI63)-(((AH63+BI63)/3)+(M63/3)+(('Argus Download'!BR61-15)/3)/3)&gt;5,(((AH63+BI63)/3)+(M63/3)+(('Argus Download'!BR61-15)/3)/3)-(((((AH63+BI63)/3)+(M63/3)+(('Argus Download'!BR61-15)/3)/3)-5)-(AH63+BI63))*0.66,(((AH63+BI63)/3)+(M63/3)+(('Argus Download'!BR61-15)/3)/3))&gt;190,190,IF((AH63+BI63)-(((AH63+BI63)/3)+(M63/3)+(('Argus Download'!BR61-15)/3)/3)&gt;5,(((AH63+BI63)/3)+(M63/3)+(('Argus Download'!BR61-15)/3)/3)-(((((AH63+BI63)/3)+(M63/3)+(('Argus Download'!BR61-15)/3)/3)-5)-(AH63+BI63))*0.66,(((AH63+BI63)/3)+(M63/3)+(('Argus Download'!BR61-15)/3)/3)))</f>
        <v>106.22222222222223</v>
      </c>
      <c r="BS63" s="42">
        <f t="shared" si="3"/>
        <v>111.5</v>
      </c>
      <c r="BT63" s="42">
        <f t="shared" si="4"/>
        <v>116</v>
      </c>
      <c r="BU63" s="42">
        <f t="shared" si="5"/>
        <v>107</v>
      </c>
      <c r="BV63" s="46"/>
      <c r="BW63" s="20"/>
      <c r="BX63" s="20"/>
    </row>
    <row r="64" spans="1:76" x14ac:dyDescent="0.25">
      <c r="A64" s="28">
        <f>'Argus Download'!A62</f>
        <v>45771</v>
      </c>
      <c r="B64" s="30">
        <f>'Argus Download'!B62</f>
        <v>157.5</v>
      </c>
      <c r="C64" s="30">
        <f>'Argus Download'!C62</f>
        <v>160</v>
      </c>
      <c r="D64" s="30">
        <f>'Argus Download'!D62</f>
        <v>155</v>
      </c>
      <c r="E64" s="30">
        <f>'Argus Download'!E62</f>
        <v>155</v>
      </c>
      <c r="F64" s="30">
        <f>'Argus Download'!F62</f>
        <v>158</v>
      </c>
      <c r="G64" s="30">
        <f>'Argus Download'!G62</f>
        <v>152</v>
      </c>
      <c r="H64" s="30">
        <f>'Argus Download'!H62</f>
        <v>169.5</v>
      </c>
      <c r="I64" s="30">
        <f>'Argus Download'!I62</f>
        <v>172</v>
      </c>
      <c r="J64" s="30">
        <f>'Argus Download'!J62</f>
        <v>167</v>
      </c>
      <c r="K64" s="30">
        <f>'Argus Download'!K62</f>
        <v>117.5</v>
      </c>
      <c r="L64" s="30">
        <f>'Argus Download'!L62</f>
        <v>120</v>
      </c>
      <c r="M64" s="30">
        <f>'Argus Download'!M62</f>
        <v>115</v>
      </c>
      <c r="N64" s="30">
        <f>'Argus Download'!N62</f>
        <v>147.5</v>
      </c>
      <c r="O64" s="30">
        <f>'Argus Download'!O62</f>
        <v>170</v>
      </c>
      <c r="P64" s="30">
        <f>'Argus Download'!P62</f>
        <v>125</v>
      </c>
      <c r="Q64" s="30">
        <f>'Argus Download'!Q62</f>
        <v>147.5</v>
      </c>
      <c r="R64" s="30">
        <f>'Argus Download'!R62</f>
        <v>150</v>
      </c>
      <c r="S64" s="30">
        <f>'Argus Download'!S62</f>
        <v>145</v>
      </c>
      <c r="T64" s="30">
        <f>'Argus Download'!T62</f>
        <v>100</v>
      </c>
      <c r="U64" s="30">
        <f>'Argus Download'!U62</f>
        <v>105</v>
      </c>
      <c r="V64" s="30">
        <f>'Argus Download'!V62</f>
        <v>95</v>
      </c>
      <c r="W64" s="30">
        <f>'Argus Download'!W62</f>
        <v>75</v>
      </c>
      <c r="X64" s="30">
        <f>'Argus Download'!X62</f>
        <v>80</v>
      </c>
      <c r="Y64" s="30">
        <f>'Argus Download'!Y62</f>
        <v>70</v>
      </c>
      <c r="Z64" s="30">
        <f>'Argus Download'!Z62</f>
        <v>100</v>
      </c>
      <c r="AA64" s="30">
        <f>'Argus Download'!AA62</f>
        <v>105</v>
      </c>
      <c r="AB64" s="30">
        <f>'Argus Download'!AB62</f>
        <v>95</v>
      </c>
      <c r="AC64" s="30">
        <f>'Argus Download'!AC62</f>
        <v>100</v>
      </c>
      <c r="AD64" s="30">
        <f>'Argus Download'!AD62</f>
        <v>105</v>
      </c>
      <c r="AE64" s="30">
        <f>'Argus Download'!AE62</f>
        <v>95</v>
      </c>
      <c r="AF64" s="30">
        <f>'Argus Download'!AF62</f>
        <v>67.5</v>
      </c>
      <c r="AG64" s="30">
        <f>'Argus Download'!AG62</f>
        <v>70</v>
      </c>
      <c r="AH64" s="30">
        <f>'Argus Download'!AH62</f>
        <v>65</v>
      </c>
      <c r="AI64" s="30">
        <f>'Argus Download'!AI62</f>
        <v>20.5</v>
      </c>
      <c r="AJ64" s="30">
        <f>'Argus Download'!AJ62</f>
        <v>22</v>
      </c>
      <c r="AK64" s="30">
        <f>'Argus Download'!AK62</f>
        <v>19</v>
      </c>
      <c r="AL64" s="30">
        <f>'Argus Download'!AL62</f>
        <v>37</v>
      </c>
      <c r="AM64" s="30">
        <f>'Argus Download'!AM62</f>
        <v>39</v>
      </c>
      <c r="AN64" s="30">
        <f>'Argus Download'!AN62</f>
        <v>35</v>
      </c>
      <c r="AO64" s="30">
        <f>'Argus Download'!AO62</f>
        <v>47.5</v>
      </c>
      <c r="AP64" s="30">
        <f>'Argus Download'!AP62</f>
        <v>50</v>
      </c>
      <c r="AQ64" s="30">
        <f>'Argus Download'!AQ62</f>
        <v>45</v>
      </c>
      <c r="AR64" s="30">
        <f>'Argus Download'!AR62</f>
        <v>77</v>
      </c>
      <c r="AS64" s="30">
        <f>'Argus Download'!AS62</f>
        <v>82</v>
      </c>
      <c r="AT64" s="30">
        <f>'Argus Download'!AT62</f>
        <v>72</v>
      </c>
      <c r="AU64" s="30">
        <f>'Argus Download'!AU62</f>
        <v>22</v>
      </c>
      <c r="AV64" s="30">
        <f>'Argus Download'!AV62</f>
        <v>25</v>
      </c>
      <c r="AW64" s="30">
        <f>'Argus Download'!AW62</f>
        <v>19</v>
      </c>
      <c r="AX64" s="30">
        <f>'Argus Download'!AX62</f>
        <v>34</v>
      </c>
      <c r="AY64" s="30">
        <f>'Argus Download'!AY62</f>
        <v>36</v>
      </c>
      <c r="AZ64" s="30">
        <f>'Argus Download'!AZ62</f>
        <v>32</v>
      </c>
      <c r="BA64" s="30">
        <f>'Argus Download'!BA62</f>
        <v>103.5</v>
      </c>
      <c r="BB64" s="30">
        <f>'Argus Download'!BB62</f>
        <v>106</v>
      </c>
      <c r="BC64" s="30">
        <f>'Argus Download'!BC62</f>
        <v>101</v>
      </c>
      <c r="BD64" s="30">
        <f>'Argus Download'!BD62</f>
        <v>27.5</v>
      </c>
      <c r="BE64" s="30">
        <f>'Argus Download'!BE62</f>
        <v>30</v>
      </c>
      <c r="BF64" s="30">
        <f>'Argus Download'!BF62</f>
        <v>25</v>
      </c>
      <c r="BG64" s="30">
        <f>'Argus Download'!BG62</f>
        <v>46</v>
      </c>
      <c r="BH64" s="30">
        <f>'Argus Download'!BH62</f>
        <v>48</v>
      </c>
      <c r="BI64" s="30">
        <f>'Argus Download'!BI62</f>
        <v>44</v>
      </c>
      <c r="BJ64" s="30">
        <f>'Argus Download'!BJ62</f>
        <v>36.5</v>
      </c>
      <c r="BK64" s="30">
        <f>'Argus Download'!BK62</f>
        <v>40</v>
      </c>
      <c r="BL64" s="30">
        <f>'Argus Download'!BL62</f>
        <v>33</v>
      </c>
      <c r="BM64" s="30">
        <f>'Argus Download'!BM62</f>
        <v>91.5</v>
      </c>
      <c r="BN64" s="30">
        <f>'Argus Download'!BN62</f>
        <v>95</v>
      </c>
      <c r="BO64" s="30">
        <f>'Argus Download'!BO62</f>
        <v>88</v>
      </c>
      <c r="BP64" s="42">
        <f>IF(IF((AF64+BG64)-(((AF64+BG64)/3)+(K64/3)+(('Argus Download'!BP62-15)/3)/3)&gt;5,(((AF64+BG64)/3)+(K64/3)+(('Argus Download'!BP62-15)/3)/3)-(((((AF64+BG64)/3)+(K64/3)+(('Argus Download'!BP62-15)/3)/3)-5)-(AF64+BG64))*0.66,(((AF64+BG64)/3)+(K64/3)+(('Argus Download'!BP62-15)/3)/3))&gt;190,190,IF((AF64+BG64)-(((AF64+BG64)/3)+(K64/3)+(('Argus Download'!BP62-15)/3)/3)&gt;5,(((AF64+BG64)/3)+(K64/3)+(('Argus Download'!BP62-15)/3)/3)-(((((AF64+BG64)/3)+(K64/3)+(('Argus Download'!BP62-15)/3)/3)-5)-(AF64+BG64))*0.66,(((AF64+BG64)/3)+(K64/3)+(('Argus Download'!BP62-15)/3)/3)))</f>
        <v>108.88888888888889</v>
      </c>
      <c r="BQ64" s="42">
        <f>IF(IF((AG64+BH64)-(((AG64+BH64)/3)+(L64/3)+(('Argus Download'!BQ62-15)/3)/3)&gt;5,(((AG64+BH64)/3)+(L64/3)+(('Argus Download'!BQ62-15)/3)/3)-(((((AG64+BH64)/3)+(L64/3)+(('Argus Download'!BQ62-15)/3)/3)-5)-(AG64+BH64))*0.66,(((AG64+BH64)/3)+(L64/3)+(('Argus Download'!BQ62-15)/3)/3))&gt;190,190,IF((AG64+BH64)-(((AG64+BH64)/3)+(L64/3)+(('Argus Download'!BQ62-15)/3)/3)&gt;5,(((AG64+BH64)/3)+(L64/3)+(('Argus Download'!BQ62-15)/3)/3)-(((((AG64+BH64)/3)+(L64/3)+(('Argus Download'!BQ62-15)/3)/3)-5)-(AG64+BH64))*0.66,(((AG64+BH64)/3)+(L64/3)+(('Argus Download'!BQ62-15)/3)/3)))</f>
        <v>119.1088888888889</v>
      </c>
      <c r="BR64" s="42">
        <f>IF(IF((AH64+BI64)-(((AH64+BI64)/3)+(M64/3)+(('Argus Download'!BR62-15)/3)/3)&gt;5,(((AH64+BI64)/3)+(M64/3)+(('Argus Download'!BR62-15)/3)/3)-(((((AH64+BI64)/3)+(M64/3)+(('Argus Download'!BR62-15)/3)/3)-5)-(AH64+BI64))*0.66,(((AH64+BI64)/3)+(M64/3)+(('Argus Download'!BR62-15)/3)/3))&gt;190,190,IF((AH64+BI64)-(((AH64+BI64)/3)+(M64/3)+(('Argus Download'!BR62-15)/3)/3)&gt;5,(((AH64+BI64)/3)+(M64/3)+(('Argus Download'!BR62-15)/3)/3)-(((((AH64+BI64)/3)+(M64/3)+(('Argus Download'!BR62-15)/3)/3)-5)-(AH64+BI64))*0.66,(((AH64+BI64)/3)+(M64/3)+(('Argus Download'!BR62-15)/3)/3)))</f>
        <v>106.22222222222223</v>
      </c>
      <c r="BS64" s="42">
        <f t="shared" si="3"/>
        <v>111.5</v>
      </c>
      <c r="BT64" s="42">
        <f t="shared" si="4"/>
        <v>116</v>
      </c>
      <c r="BU64" s="42">
        <f t="shared" si="5"/>
        <v>107</v>
      </c>
      <c r="BV64" s="46"/>
      <c r="BW64" s="20"/>
      <c r="BX64" s="20"/>
    </row>
    <row r="65" spans="1:76" x14ac:dyDescent="0.25">
      <c r="A65" s="28">
        <f>'Argus Download'!A63</f>
        <v>45764</v>
      </c>
      <c r="B65" s="30">
        <f>'Argus Download'!B63</f>
        <v>152.5</v>
      </c>
      <c r="C65" s="30">
        <f>'Argus Download'!C63</f>
        <v>155</v>
      </c>
      <c r="D65" s="30">
        <f>'Argus Download'!D63</f>
        <v>150</v>
      </c>
      <c r="E65" s="30">
        <f>'Argus Download'!E63</f>
        <v>155</v>
      </c>
      <c r="F65" s="30">
        <f>'Argus Download'!F63</f>
        <v>158</v>
      </c>
      <c r="G65" s="30">
        <f>'Argus Download'!G63</f>
        <v>152</v>
      </c>
      <c r="H65" s="30">
        <f>'Argus Download'!H63</f>
        <v>167.5</v>
      </c>
      <c r="I65" s="30">
        <f>'Argus Download'!I63</f>
        <v>170</v>
      </c>
      <c r="J65" s="30">
        <f>'Argus Download'!J63</f>
        <v>165</v>
      </c>
      <c r="K65" s="30">
        <f>'Argus Download'!K63</f>
        <v>117.5</v>
      </c>
      <c r="L65" s="30">
        <f>'Argus Download'!L63</f>
        <v>120</v>
      </c>
      <c r="M65" s="30">
        <f>'Argus Download'!M63</f>
        <v>115</v>
      </c>
      <c r="N65" s="30">
        <f>'Argus Download'!N63</f>
        <v>127.5</v>
      </c>
      <c r="O65" s="30">
        <f>'Argus Download'!O63</f>
        <v>150</v>
      </c>
      <c r="P65" s="30">
        <f>'Argus Download'!P63</f>
        <v>105</v>
      </c>
      <c r="Q65" s="30">
        <f>'Argus Download'!Q63</f>
        <v>142.5</v>
      </c>
      <c r="R65" s="30">
        <f>'Argus Download'!R63</f>
        <v>145</v>
      </c>
      <c r="S65" s="30">
        <f>'Argus Download'!S63</f>
        <v>140</v>
      </c>
      <c r="T65" s="30">
        <f>'Argus Download'!T63</f>
        <v>100</v>
      </c>
      <c r="U65" s="30">
        <f>'Argus Download'!U63</f>
        <v>105</v>
      </c>
      <c r="V65" s="30">
        <f>'Argus Download'!V63</f>
        <v>95</v>
      </c>
      <c r="W65" s="30">
        <f>'Argus Download'!W63</f>
        <v>72.5</v>
      </c>
      <c r="X65" s="30">
        <f>'Argus Download'!X63</f>
        <v>75</v>
      </c>
      <c r="Y65" s="30">
        <f>'Argus Download'!Y63</f>
        <v>70</v>
      </c>
      <c r="Z65" s="30">
        <f>'Argus Download'!Z63</f>
        <v>97.5</v>
      </c>
      <c r="AA65" s="30">
        <f>'Argus Download'!AA63</f>
        <v>100</v>
      </c>
      <c r="AB65" s="30">
        <f>'Argus Download'!AB63</f>
        <v>95</v>
      </c>
      <c r="AC65" s="30">
        <f>'Argus Download'!AC63</f>
        <v>97.5</v>
      </c>
      <c r="AD65" s="30">
        <f>'Argus Download'!AD63</f>
        <v>100</v>
      </c>
      <c r="AE65" s="30">
        <f>'Argus Download'!AE63</f>
        <v>95</v>
      </c>
      <c r="AF65" s="30">
        <f>'Argus Download'!AF63</f>
        <v>67.5</v>
      </c>
      <c r="AG65" s="30">
        <f>'Argus Download'!AG63</f>
        <v>70</v>
      </c>
      <c r="AH65" s="30">
        <f>'Argus Download'!AH63</f>
        <v>65</v>
      </c>
      <c r="AI65" s="30">
        <f>'Argus Download'!AI63</f>
        <v>20.5</v>
      </c>
      <c r="AJ65" s="30">
        <f>'Argus Download'!AJ63</f>
        <v>22</v>
      </c>
      <c r="AK65" s="30">
        <f>'Argus Download'!AK63</f>
        <v>19</v>
      </c>
      <c r="AL65" s="30">
        <f>'Argus Download'!AL63</f>
        <v>37</v>
      </c>
      <c r="AM65" s="30">
        <f>'Argus Download'!AM63</f>
        <v>39</v>
      </c>
      <c r="AN65" s="30">
        <f>'Argus Download'!AN63</f>
        <v>35</v>
      </c>
      <c r="AO65" s="30">
        <f>'Argus Download'!AO63</f>
        <v>47.5</v>
      </c>
      <c r="AP65" s="30">
        <f>'Argus Download'!AP63</f>
        <v>50</v>
      </c>
      <c r="AQ65" s="30">
        <f>'Argus Download'!AQ63</f>
        <v>45</v>
      </c>
      <c r="AR65" s="30">
        <f>'Argus Download'!AR63</f>
        <v>77</v>
      </c>
      <c r="AS65" s="30">
        <f>'Argus Download'!AS63</f>
        <v>82</v>
      </c>
      <c r="AT65" s="30">
        <f>'Argus Download'!AT63</f>
        <v>72</v>
      </c>
      <c r="AU65" s="30">
        <f>'Argus Download'!AU63</f>
        <v>22</v>
      </c>
      <c r="AV65" s="30">
        <f>'Argus Download'!AV63</f>
        <v>25</v>
      </c>
      <c r="AW65" s="30">
        <f>'Argus Download'!AW63</f>
        <v>19</v>
      </c>
      <c r="AX65" s="30">
        <f>'Argus Download'!AX63</f>
        <v>34</v>
      </c>
      <c r="AY65" s="30">
        <f>'Argus Download'!AY63</f>
        <v>36</v>
      </c>
      <c r="AZ65" s="30">
        <f>'Argus Download'!AZ63</f>
        <v>32</v>
      </c>
      <c r="BA65" s="30">
        <f>'Argus Download'!BA63</f>
        <v>103.5</v>
      </c>
      <c r="BB65" s="30">
        <f>'Argus Download'!BB63</f>
        <v>106</v>
      </c>
      <c r="BC65" s="30">
        <f>'Argus Download'!BC63</f>
        <v>101</v>
      </c>
      <c r="BD65" s="30">
        <f>'Argus Download'!BD63</f>
        <v>27.5</v>
      </c>
      <c r="BE65" s="30">
        <f>'Argus Download'!BE63</f>
        <v>30</v>
      </c>
      <c r="BF65" s="30">
        <f>'Argus Download'!BF63</f>
        <v>25</v>
      </c>
      <c r="BG65" s="30">
        <f>'Argus Download'!BG63</f>
        <v>46</v>
      </c>
      <c r="BH65" s="30">
        <f>'Argus Download'!BH63</f>
        <v>48</v>
      </c>
      <c r="BI65" s="30">
        <f>'Argus Download'!BI63</f>
        <v>44</v>
      </c>
      <c r="BJ65" s="30">
        <f>'Argus Download'!BJ63</f>
        <v>36.5</v>
      </c>
      <c r="BK65" s="30">
        <f>'Argus Download'!BK63</f>
        <v>40</v>
      </c>
      <c r="BL65" s="30">
        <f>'Argus Download'!BL63</f>
        <v>33</v>
      </c>
      <c r="BM65" s="30">
        <f>'Argus Download'!BM63</f>
        <v>91.5</v>
      </c>
      <c r="BN65" s="30">
        <f>'Argus Download'!BN63</f>
        <v>95</v>
      </c>
      <c r="BO65" s="30">
        <f>'Argus Download'!BO63</f>
        <v>88</v>
      </c>
      <c r="BP65" s="42">
        <f>IF(IF((AF65+BG65)-(((AF65+BG65)/3)+(K65/3)+(('Argus Download'!BP63-15)/3)/3)&gt;5,(((AF65+BG65)/3)+(K65/3)+(('Argus Download'!BP63-15)/3)/3)-(((((AF65+BG65)/3)+(K65/3)+(('Argus Download'!BP63-15)/3)/3)-5)-(AF65+BG65))*0.66,(((AF65+BG65)/3)+(K65/3)+(('Argus Download'!BP63-15)/3)/3))&gt;190,190,IF((AF65+BG65)-(((AF65+BG65)/3)+(K65/3)+(('Argus Download'!BP63-15)/3)/3)&gt;5,(((AF65+BG65)/3)+(K65/3)+(('Argus Download'!BP63-15)/3)/3)-(((((AF65+BG65)/3)+(K65/3)+(('Argus Download'!BP63-15)/3)/3)-5)-(AF65+BG65))*0.66,(((AF65+BG65)/3)+(K65/3)+(('Argus Download'!BP63-15)/3)/3)))</f>
        <v>108.88888888888889</v>
      </c>
      <c r="BQ65" s="42">
        <f>IF(IF((AG65+BH65)-(((AG65+BH65)/3)+(L65/3)+(('Argus Download'!BQ63-15)/3)/3)&gt;5,(((AG65+BH65)/3)+(L65/3)+(('Argus Download'!BQ63-15)/3)/3)-(((((AG65+BH65)/3)+(L65/3)+(('Argus Download'!BQ63-15)/3)/3)-5)-(AG65+BH65))*0.66,(((AG65+BH65)/3)+(L65/3)+(('Argus Download'!BQ63-15)/3)/3))&gt;190,190,IF((AG65+BH65)-(((AG65+BH65)/3)+(L65/3)+(('Argus Download'!BQ63-15)/3)/3)&gt;5,(((AG65+BH65)/3)+(L65/3)+(('Argus Download'!BQ63-15)/3)/3)-(((((AG65+BH65)/3)+(L65/3)+(('Argus Download'!BQ63-15)/3)/3)-5)-(AG65+BH65))*0.66,(((AG65+BH65)/3)+(L65/3)+(('Argus Download'!BQ63-15)/3)/3)))</f>
        <v>119.1088888888889</v>
      </c>
      <c r="BR65" s="42">
        <f>IF(IF((AH65+BI65)-(((AH65+BI65)/3)+(M65/3)+(('Argus Download'!BR63-15)/3)/3)&gt;5,(((AH65+BI65)/3)+(M65/3)+(('Argus Download'!BR63-15)/3)/3)-(((((AH65+BI65)/3)+(M65/3)+(('Argus Download'!BR63-15)/3)/3)-5)-(AH65+BI65))*0.66,(((AH65+BI65)/3)+(M65/3)+(('Argus Download'!BR63-15)/3)/3))&gt;190,190,IF((AH65+BI65)-(((AH65+BI65)/3)+(M65/3)+(('Argus Download'!BR63-15)/3)/3)&gt;5,(((AH65+BI65)/3)+(M65/3)+(('Argus Download'!BR63-15)/3)/3)-(((((AH65+BI65)/3)+(M65/3)+(('Argus Download'!BR63-15)/3)/3)-5)-(AH65+BI65))*0.66,(((AH65+BI65)/3)+(M65/3)+(('Argus Download'!BR63-15)/3)/3)))</f>
        <v>106.22222222222223</v>
      </c>
      <c r="BS65" s="42">
        <f t="shared" si="3"/>
        <v>111.5</v>
      </c>
      <c r="BT65" s="42">
        <f t="shared" si="4"/>
        <v>116</v>
      </c>
      <c r="BU65" s="42">
        <f t="shared" si="5"/>
        <v>107</v>
      </c>
      <c r="BV65" s="46"/>
      <c r="BW65" s="20"/>
      <c r="BX65" s="20"/>
    </row>
    <row r="66" spans="1:76" x14ac:dyDescent="0.25">
      <c r="A66" s="28">
        <f>'Argus Download'!A64</f>
        <v>45757</v>
      </c>
      <c r="B66" s="30">
        <f>'Argus Download'!B64</f>
        <v>152.5</v>
      </c>
      <c r="C66" s="30">
        <f>'Argus Download'!C64</f>
        <v>155</v>
      </c>
      <c r="D66" s="30">
        <f>'Argus Download'!D64</f>
        <v>150</v>
      </c>
      <c r="E66" s="30">
        <f>'Argus Download'!E64</f>
        <v>155</v>
      </c>
      <c r="F66" s="30">
        <f>'Argus Download'!F64</f>
        <v>158</v>
      </c>
      <c r="G66" s="30">
        <f>'Argus Download'!G64</f>
        <v>152</v>
      </c>
      <c r="H66" s="30">
        <f>'Argus Download'!H64</f>
        <v>167.5</v>
      </c>
      <c r="I66" s="30">
        <f>'Argus Download'!I64</f>
        <v>170</v>
      </c>
      <c r="J66" s="30">
        <f>'Argus Download'!J64</f>
        <v>165</v>
      </c>
      <c r="K66" s="30">
        <f>'Argus Download'!K64</f>
        <v>117.5</v>
      </c>
      <c r="L66" s="30">
        <f>'Argus Download'!L64</f>
        <v>120</v>
      </c>
      <c r="M66" s="30">
        <f>'Argus Download'!M64</f>
        <v>115</v>
      </c>
      <c r="N66" s="30">
        <f>'Argus Download'!N64</f>
        <v>127.5</v>
      </c>
      <c r="O66" s="30">
        <f>'Argus Download'!O64</f>
        <v>150</v>
      </c>
      <c r="P66" s="30">
        <f>'Argus Download'!P64</f>
        <v>105</v>
      </c>
      <c r="Q66" s="30">
        <f>'Argus Download'!Q64</f>
        <v>142.5</v>
      </c>
      <c r="R66" s="30">
        <f>'Argus Download'!R64</f>
        <v>145</v>
      </c>
      <c r="S66" s="30">
        <f>'Argus Download'!S64</f>
        <v>140</v>
      </c>
      <c r="T66" s="30">
        <f>'Argus Download'!T64</f>
        <v>100</v>
      </c>
      <c r="U66" s="30">
        <f>'Argus Download'!U64</f>
        <v>105</v>
      </c>
      <c r="V66" s="30">
        <f>'Argus Download'!V64</f>
        <v>95</v>
      </c>
      <c r="W66" s="30">
        <f>'Argus Download'!W64</f>
        <v>72.5</v>
      </c>
      <c r="X66" s="30">
        <f>'Argus Download'!X64</f>
        <v>75</v>
      </c>
      <c r="Y66" s="30">
        <f>'Argus Download'!Y64</f>
        <v>70</v>
      </c>
      <c r="Z66" s="30">
        <f>'Argus Download'!Z64</f>
        <v>95</v>
      </c>
      <c r="AA66" s="30">
        <f>'Argus Download'!AA64</f>
        <v>100</v>
      </c>
      <c r="AB66" s="30">
        <f>'Argus Download'!AB64</f>
        <v>90</v>
      </c>
      <c r="AC66" s="30">
        <f>'Argus Download'!AC64</f>
        <v>95</v>
      </c>
      <c r="AD66" s="30">
        <f>'Argus Download'!AD64</f>
        <v>100</v>
      </c>
      <c r="AE66" s="30">
        <f>'Argus Download'!AE64</f>
        <v>90</v>
      </c>
      <c r="AF66" s="30">
        <f>'Argus Download'!AF64</f>
        <v>65</v>
      </c>
      <c r="AG66" s="30">
        <f>'Argus Download'!AG64</f>
        <v>70</v>
      </c>
      <c r="AH66" s="30">
        <f>'Argus Download'!AH64</f>
        <v>60</v>
      </c>
      <c r="AI66" s="30">
        <f>'Argus Download'!AI64</f>
        <v>20.5</v>
      </c>
      <c r="AJ66" s="30">
        <f>'Argus Download'!AJ64</f>
        <v>22</v>
      </c>
      <c r="AK66" s="30">
        <f>'Argus Download'!AK64</f>
        <v>19</v>
      </c>
      <c r="AL66" s="30">
        <f>'Argus Download'!AL64</f>
        <v>37</v>
      </c>
      <c r="AM66" s="30">
        <f>'Argus Download'!AM64</f>
        <v>39</v>
      </c>
      <c r="AN66" s="30">
        <f>'Argus Download'!AN64</f>
        <v>35</v>
      </c>
      <c r="AO66" s="30">
        <f>'Argus Download'!AO64</f>
        <v>44.5</v>
      </c>
      <c r="AP66" s="30">
        <f>'Argus Download'!AP64</f>
        <v>46</v>
      </c>
      <c r="AQ66" s="30">
        <f>'Argus Download'!AQ64</f>
        <v>43</v>
      </c>
      <c r="AR66" s="30">
        <f>'Argus Download'!AR64</f>
        <v>75.5</v>
      </c>
      <c r="AS66" s="30">
        <f>'Argus Download'!AS64</f>
        <v>80</v>
      </c>
      <c r="AT66" s="30">
        <f>'Argus Download'!AT64</f>
        <v>71</v>
      </c>
      <c r="AU66" s="30">
        <f>'Argus Download'!AU64</f>
        <v>22</v>
      </c>
      <c r="AV66" s="30">
        <f>'Argus Download'!AV64</f>
        <v>25</v>
      </c>
      <c r="AW66" s="30">
        <f>'Argus Download'!AW64</f>
        <v>19</v>
      </c>
      <c r="AX66" s="30">
        <f>'Argus Download'!AX64</f>
        <v>33</v>
      </c>
      <c r="AY66" s="30">
        <f>'Argus Download'!AY64</f>
        <v>35</v>
      </c>
      <c r="AZ66" s="30">
        <f>'Argus Download'!AZ64</f>
        <v>31</v>
      </c>
      <c r="BA66" s="30">
        <f>'Argus Download'!BA64</f>
        <v>103.5</v>
      </c>
      <c r="BB66" s="30">
        <f>'Argus Download'!BB64</f>
        <v>106</v>
      </c>
      <c r="BC66" s="30">
        <f>'Argus Download'!BC64</f>
        <v>101</v>
      </c>
      <c r="BD66" s="30">
        <f>'Argus Download'!BD64</f>
        <v>27.5</v>
      </c>
      <c r="BE66" s="30">
        <f>'Argus Download'!BE64</f>
        <v>30</v>
      </c>
      <c r="BF66" s="30">
        <f>'Argus Download'!BF64</f>
        <v>25</v>
      </c>
      <c r="BG66" s="30">
        <f>'Argus Download'!BG64</f>
        <v>46</v>
      </c>
      <c r="BH66" s="30">
        <f>'Argus Download'!BH64</f>
        <v>48</v>
      </c>
      <c r="BI66" s="30">
        <f>'Argus Download'!BI64</f>
        <v>44</v>
      </c>
      <c r="BJ66" s="30">
        <f>'Argus Download'!BJ64</f>
        <v>36.5</v>
      </c>
      <c r="BK66" s="30">
        <f>'Argus Download'!BK64</f>
        <v>40</v>
      </c>
      <c r="BL66" s="30">
        <f>'Argus Download'!BL64</f>
        <v>33</v>
      </c>
      <c r="BM66" s="30">
        <f>'Argus Download'!BM64</f>
        <v>91.5</v>
      </c>
      <c r="BN66" s="30">
        <f>'Argus Download'!BN64</f>
        <v>95</v>
      </c>
      <c r="BO66" s="30">
        <f>'Argus Download'!BO64</f>
        <v>88</v>
      </c>
      <c r="BP66" s="42">
        <f>IF(IF((AF66+BG66)-(((AF66+BG66)/3)+(K66/3)+(('Argus Download'!BP64-15)/3)/3)&gt;5,(((AF66+BG66)/3)+(K66/3)+(('Argus Download'!BP64-15)/3)/3)-(((((AF66+BG66)/3)+(K66/3)+(('Argus Download'!BP64-15)/3)/3)-5)-(AF66+BG66))*0.66,(((AF66+BG66)/3)+(K66/3)+(('Argus Download'!BP64-15)/3)/3))&gt;190,190,IF((AF66+BG66)-(((AF66+BG66)/3)+(K66/3)+(('Argus Download'!BP64-15)/3)/3)&gt;5,(((AF66+BG66)/3)+(K66/3)+(('Argus Download'!BP64-15)/3)/3)-(((((AF66+BG66)/3)+(K66/3)+(('Argus Download'!BP64-15)/3)/3)-5)-(AF66+BG66))*0.66,(((AF66+BG66)/3)+(K66/3)+(('Argus Download'!BP64-15)/3)/3)))</f>
        <v>108.05555555555554</v>
      </c>
      <c r="BQ66" s="42">
        <f>IF(IF((AG66+BH66)-(((AG66+BH66)/3)+(L66/3)+(('Argus Download'!BQ64-15)/3)/3)&gt;5,(((AG66+BH66)/3)+(L66/3)+(('Argus Download'!BQ64-15)/3)/3)-(((((AG66+BH66)/3)+(L66/3)+(('Argus Download'!BQ64-15)/3)/3)-5)-(AG66+BH66))*0.66,(((AG66+BH66)/3)+(L66/3)+(('Argus Download'!BQ64-15)/3)/3))&gt;190,190,IF((AG66+BH66)-(((AG66+BH66)/3)+(L66/3)+(('Argus Download'!BQ64-15)/3)/3)&gt;5,(((AG66+BH66)/3)+(L66/3)+(('Argus Download'!BQ64-15)/3)/3)-(((((AG66+BH66)/3)+(L66/3)+(('Argus Download'!BQ64-15)/3)/3)-5)-(AG66+BH66))*0.66,(((AG66+BH66)/3)+(L66/3)+(('Argus Download'!BQ64-15)/3)/3)))</f>
        <v>119.1088888888889</v>
      </c>
      <c r="BR66" s="42">
        <f>IF(IF((AH66+BI66)-(((AH66+BI66)/3)+(M66/3)+(('Argus Download'!BR64-15)/3)/3)&gt;5,(((AH66+BI66)/3)+(M66/3)+(('Argus Download'!BR64-15)/3)/3)-(((((AH66+BI66)/3)+(M66/3)+(('Argus Download'!BR64-15)/3)/3)-5)-(AH66+BI66))*0.66,(((AH66+BI66)/3)+(M66/3)+(('Argus Download'!BR64-15)/3)/3))&gt;190,190,IF((AH66+BI66)-(((AH66+BI66)/3)+(M66/3)+(('Argus Download'!BR64-15)/3)/3)&gt;5,(((AH66+BI66)/3)+(M66/3)+(('Argus Download'!BR64-15)/3)/3)-(((((AH66+BI66)/3)+(M66/3)+(('Argus Download'!BR64-15)/3)/3)-5)-(AH66+BI66))*0.66,(((AH66+BI66)/3)+(M66/3)+(('Argus Download'!BR64-15)/3)/3)))</f>
        <v>104.55555555555556</v>
      </c>
      <c r="BS66" s="42">
        <f t="shared" si="3"/>
        <v>109</v>
      </c>
      <c r="BT66" s="42">
        <f t="shared" si="4"/>
        <v>116</v>
      </c>
      <c r="BU66" s="42">
        <f t="shared" si="5"/>
        <v>102</v>
      </c>
      <c r="BV66" s="46"/>
      <c r="BW66" s="20"/>
      <c r="BX66" s="20"/>
    </row>
    <row r="67" spans="1:76" x14ac:dyDescent="0.25">
      <c r="A67" s="28">
        <f>'Argus Download'!A65</f>
        <v>45750</v>
      </c>
      <c r="B67" s="30">
        <f>'Argus Download'!B65</f>
        <v>150</v>
      </c>
      <c r="C67" s="30">
        <f>'Argus Download'!C65</f>
        <v>155</v>
      </c>
      <c r="D67" s="30">
        <f>'Argus Download'!D65</f>
        <v>145</v>
      </c>
      <c r="E67" s="30">
        <f>'Argus Download'!E65</f>
        <v>155</v>
      </c>
      <c r="F67" s="30">
        <f>'Argus Download'!F65</f>
        <v>158</v>
      </c>
      <c r="G67" s="30">
        <f>'Argus Download'!G65</f>
        <v>152</v>
      </c>
      <c r="H67" s="30">
        <f>'Argus Download'!H65</f>
        <v>165</v>
      </c>
      <c r="I67" s="30">
        <f>'Argus Download'!I65</f>
        <v>170</v>
      </c>
      <c r="J67" s="30">
        <f>'Argus Download'!J65</f>
        <v>160</v>
      </c>
      <c r="K67" s="30">
        <f>'Argus Download'!K65</f>
        <v>112.5</v>
      </c>
      <c r="L67" s="30">
        <f>'Argus Download'!L65</f>
        <v>115</v>
      </c>
      <c r="M67" s="30">
        <f>'Argus Download'!M65</f>
        <v>110</v>
      </c>
      <c r="N67" s="30">
        <f>'Argus Download'!N65</f>
        <v>127.5</v>
      </c>
      <c r="O67" s="30">
        <f>'Argus Download'!O65</f>
        <v>150</v>
      </c>
      <c r="P67" s="30">
        <f>'Argus Download'!P65</f>
        <v>105</v>
      </c>
      <c r="Q67" s="30">
        <f>'Argus Download'!Q65</f>
        <v>142.5</v>
      </c>
      <c r="R67" s="30">
        <f>'Argus Download'!R65</f>
        <v>145</v>
      </c>
      <c r="S67" s="30">
        <f>'Argus Download'!S65</f>
        <v>140</v>
      </c>
      <c r="T67" s="30">
        <f>'Argus Download'!T65</f>
        <v>100</v>
      </c>
      <c r="U67" s="30">
        <f>'Argus Download'!U65</f>
        <v>105</v>
      </c>
      <c r="V67" s="30">
        <f>'Argus Download'!V65</f>
        <v>95</v>
      </c>
      <c r="W67" s="30">
        <f>'Argus Download'!W65</f>
        <v>67.5</v>
      </c>
      <c r="X67" s="30">
        <f>'Argus Download'!X65</f>
        <v>70</v>
      </c>
      <c r="Y67" s="30">
        <f>'Argus Download'!Y65</f>
        <v>65</v>
      </c>
      <c r="Z67" s="30">
        <f>'Argus Download'!Z65</f>
        <v>75</v>
      </c>
      <c r="AA67" s="30">
        <f>'Argus Download'!AA65</f>
        <v>80</v>
      </c>
      <c r="AB67" s="30">
        <f>'Argus Download'!AB65</f>
        <v>70</v>
      </c>
      <c r="AC67" s="30">
        <f>'Argus Download'!AC65</f>
        <v>90</v>
      </c>
      <c r="AD67" s="30">
        <f>'Argus Download'!AD65</f>
        <v>95</v>
      </c>
      <c r="AE67" s="30">
        <f>'Argus Download'!AE65</f>
        <v>85</v>
      </c>
      <c r="AF67" s="30">
        <f>'Argus Download'!AF65</f>
        <v>60</v>
      </c>
      <c r="AG67" s="30">
        <f>'Argus Download'!AG65</f>
        <v>65</v>
      </c>
      <c r="AH67" s="30">
        <f>'Argus Download'!AH65</f>
        <v>55</v>
      </c>
      <c r="AI67" s="30">
        <f>'Argus Download'!AI65</f>
        <v>20.5</v>
      </c>
      <c r="AJ67" s="30">
        <f>'Argus Download'!AJ65</f>
        <v>22</v>
      </c>
      <c r="AK67" s="30">
        <f>'Argus Download'!AK65</f>
        <v>19</v>
      </c>
      <c r="AL67" s="30">
        <f>'Argus Download'!AL65</f>
        <v>37</v>
      </c>
      <c r="AM67" s="30">
        <f>'Argus Download'!AM65</f>
        <v>39</v>
      </c>
      <c r="AN67" s="30">
        <f>'Argus Download'!AN65</f>
        <v>35</v>
      </c>
      <c r="AO67" s="30">
        <f>'Argus Download'!AO65</f>
        <v>43.5</v>
      </c>
      <c r="AP67" s="30">
        <f>'Argus Download'!AP65</f>
        <v>46</v>
      </c>
      <c r="AQ67" s="30">
        <f>'Argus Download'!AQ65</f>
        <v>41</v>
      </c>
      <c r="AR67" s="30">
        <f>'Argus Download'!AR65</f>
        <v>75</v>
      </c>
      <c r="AS67" s="30">
        <f>'Argus Download'!AS65</f>
        <v>80</v>
      </c>
      <c r="AT67" s="30">
        <f>'Argus Download'!AT65</f>
        <v>70</v>
      </c>
      <c r="AU67" s="30">
        <f>'Argus Download'!AU65</f>
        <v>22</v>
      </c>
      <c r="AV67" s="30">
        <f>'Argus Download'!AV65</f>
        <v>25</v>
      </c>
      <c r="AW67" s="30">
        <f>'Argus Download'!AW65</f>
        <v>19</v>
      </c>
      <c r="AX67" s="30">
        <f>'Argus Download'!AX65</f>
        <v>32</v>
      </c>
      <c r="AY67" s="30">
        <f>'Argus Download'!AY65</f>
        <v>34</v>
      </c>
      <c r="AZ67" s="30">
        <f>'Argus Download'!AZ65</f>
        <v>30</v>
      </c>
      <c r="BA67" s="30">
        <f>'Argus Download'!BA65</f>
        <v>103.5</v>
      </c>
      <c r="BB67" s="30">
        <f>'Argus Download'!BB65</f>
        <v>106</v>
      </c>
      <c r="BC67" s="30">
        <f>'Argus Download'!BC65</f>
        <v>101</v>
      </c>
      <c r="BD67" s="30">
        <f>'Argus Download'!BD65</f>
        <v>27.5</v>
      </c>
      <c r="BE67" s="30">
        <f>'Argus Download'!BE65</f>
        <v>30</v>
      </c>
      <c r="BF67" s="30">
        <f>'Argus Download'!BF65</f>
        <v>25</v>
      </c>
      <c r="BG67" s="30">
        <f>'Argus Download'!BG65</f>
        <v>46</v>
      </c>
      <c r="BH67" s="30">
        <f>'Argus Download'!BH65</f>
        <v>48</v>
      </c>
      <c r="BI67" s="30">
        <f>'Argus Download'!BI65</f>
        <v>44</v>
      </c>
      <c r="BJ67" s="30">
        <f>'Argus Download'!BJ65</f>
        <v>36.5</v>
      </c>
      <c r="BK67" s="30">
        <f>'Argus Download'!BK65</f>
        <v>40</v>
      </c>
      <c r="BL67" s="30">
        <f>'Argus Download'!BL65</f>
        <v>33</v>
      </c>
      <c r="BM67" s="30">
        <f>'Argus Download'!BM65</f>
        <v>91.5</v>
      </c>
      <c r="BN67" s="30">
        <f>'Argus Download'!BN65</f>
        <v>95</v>
      </c>
      <c r="BO67" s="30">
        <f>'Argus Download'!BO65</f>
        <v>88</v>
      </c>
      <c r="BP67" s="42">
        <f>IF(IF((AF67+BG67)-(((AF67+BG67)/3)+(K67/3)+(('Argus Download'!BP65-15)/3)/3)&gt;5,(((AF67+BG67)/3)+(K67/3)+(('Argus Download'!BP65-15)/3)/3)-(((((AF67+BG67)/3)+(K67/3)+(('Argus Download'!BP65-15)/3)/3)-5)-(AF67+BG67))*0.66,(((AF67+BG67)/3)+(K67/3)+(('Argus Download'!BP65-15)/3)/3))&gt;190,190,IF((AF67+BG67)-(((AF67+BG67)/3)+(K67/3)+(('Argus Download'!BP65-15)/3)/3)&gt;5,(((AF67+BG67)/3)+(K67/3)+(('Argus Download'!BP65-15)/3)/3)-(((((AF67+BG67)/3)+(K67/3)+(('Argus Download'!BP65-15)/3)/3)-5)-(AF67+BG67))*0.66,(((AF67+BG67)/3)+(K67/3)+(('Argus Download'!BP65-15)/3)/3)))</f>
        <v>104.50000000000001</v>
      </c>
      <c r="BQ67" s="42">
        <f>IF(IF((AG67+BH67)-(((AG67+BH67)/3)+(L67/3)+(('Argus Download'!BQ65-15)/3)/3)&gt;5,(((AG67+BH67)/3)+(L67/3)+(('Argus Download'!BQ65-15)/3)/3)-(((((AG67+BH67)/3)+(L67/3)+(('Argus Download'!BQ65-15)/3)/3)-5)-(AG67+BH67))*0.66,(((AG67+BH67)/3)+(L67/3)+(('Argus Download'!BQ65-15)/3)/3))&gt;190,190,IF((AG67+BH67)-(((AG67+BH67)/3)+(L67/3)+(('Argus Download'!BQ65-15)/3)/3)&gt;5,(((AG67+BH67)/3)+(L67/3)+(('Argus Download'!BQ65-15)/3)/3)-(((((AG67+BH67)/3)+(L67/3)+(('Argus Download'!BQ65-15)/3)/3)-5)-(AG67+BH67))*0.66,(((AG67+BH67)/3)+(L67/3)+(('Argus Download'!BQ65-15)/3)/3)))</f>
        <v>108.22222222222223</v>
      </c>
      <c r="BR67" s="42">
        <f>IF(IF((AH67+BI67)-(((AH67+BI67)/3)+(M67/3)+(('Argus Download'!BR65-15)/3)/3)&gt;5,(((AH67+BI67)/3)+(M67/3)+(('Argus Download'!BR65-15)/3)/3)-(((((AH67+BI67)/3)+(M67/3)+(('Argus Download'!BR65-15)/3)/3)-5)-(AH67+BI67))*0.66,(((AH67+BI67)/3)+(M67/3)+(('Argus Download'!BR65-15)/3)/3))&gt;190,190,IF((AH67+BI67)-(((AH67+BI67)/3)+(M67/3)+(('Argus Download'!BR65-15)/3)/3)&gt;5,(((AH67+BI67)/3)+(M67/3)+(('Argus Download'!BR65-15)/3)/3)-(((((AH67+BI67)/3)+(M67/3)+(('Argus Download'!BR65-15)/3)/3)-5)-(AH67+BI67))*0.66,(((AH67+BI67)/3)+(M67/3)+(('Argus Download'!BR65-15)/3)/3)))</f>
        <v>100.77777777777777</v>
      </c>
      <c r="BS67" s="42">
        <f t="shared" si="3"/>
        <v>104</v>
      </c>
      <c r="BT67" s="42">
        <f t="shared" si="4"/>
        <v>111</v>
      </c>
      <c r="BU67" s="42">
        <f t="shared" si="5"/>
        <v>97</v>
      </c>
      <c r="BV67" s="46"/>
      <c r="BW67" s="20"/>
      <c r="BX67" s="20"/>
    </row>
    <row r="68" spans="1:76" x14ac:dyDescent="0.25">
      <c r="A68" s="28">
        <f>'Argus Download'!A66</f>
        <v>45743</v>
      </c>
      <c r="B68" s="30">
        <f>'Argus Download'!B66</f>
        <v>130</v>
      </c>
      <c r="C68" s="30">
        <f>'Argus Download'!C66</f>
        <v>135</v>
      </c>
      <c r="D68" s="30">
        <f>'Argus Download'!D66</f>
        <v>125</v>
      </c>
      <c r="E68" s="30">
        <f>'Argus Download'!E66</f>
        <v>155</v>
      </c>
      <c r="F68" s="30">
        <f>'Argus Download'!F66</f>
        <v>158</v>
      </c>
      <c r="G68" s="30">
        <f>'Argus Download'!G66</f>
        <v>152</v>
      </c>
      <c r="H68" s="30">
        <f>'Argus Download'!H66</f>
        <v>160</v>
      </c>
      <c r="I68" s="30">
        <f>'Argus Download'!I66</f>
        <v>165</v>
      </c>
      <c r="J68" s="30">
        <f>'Argus Download'!J66</f>
        <v>155</v>
      </c>
      <c r="K68" s="30">
        <f>'Argus Download'!K66</f>
        <v>112.5</v>
      </c>
      <c r="L68" s="30">
        <f>'Argus Download'!L66</f>
        <v>115</v>
      </c>
      <c r="M68" s="30">
        <f>'Argus Download'!M66</f>
        <v>110</v>
      </c>
      <c r="N68" s="30">
        <f>'Argus Download'!N66</f>
        <v>127.5</v>
      </c>
      <c r="O68" s="30">
        <f>'Argus Download'!O66</f>
        <v>150</v>
      </c>
      <c r="P68" s="30">
        <f>'Argus Download'!P66</f>
        <v>105</v>
      </c>
      <c r="Q68" s="30">
        <f>'Argus Download'!Q66</f>
        <v>120</v>
      </c>
      <c r="R68" s="30">
        <f>'Argus Download'!R66</f>
        <v>125</v>
      </c>
      <c r="S68" s="30">
        <f>'Argus Download'!S66</f>
        <v>115</v>
      </c>
      <c r="T68" s="30">
        <f>'Argus Download'!T66</f>
        <v>100</v>
      </c>
      <c r="U68" s="30">
        <f>'Argus Download'!U66</f>
        <v>105</v>
      </c>
      <c r="V68" s="30">
        <f>'Argus Download'!V66</f>
        <v>95</v>
      </c>
      <c r="W68" s="30">
        <f>'Argus Download'!W66</f>
        <v>67.5</v>
      </c>
      <c r="X68" s="30">
        <f>'Argus Download'!X66</f>
        <v>70</v>
      </c>
      <c r="Y68" s="30">
        <f>'Argus Download'!Y66</f>
        <v>65</v>
      </c>
      <c r="Z68" s="30">
        <f>'Argus Download'!Z66</f>
        <v>65</v>
      </c>
      <c r="AA68" s="30">
        <f>'Argus Download'!AA66</f>
        <v>70</v>
      </c>
      <c r="AB68" s="30">
        <f>'Argus Download'!AB66</f>
        <v>60</v>
      </c>
      <c r="AC68" s="30">
        <f>'Argus Download'!AC66</f>
        <v>75</v>
      </c>
      <c r="AD68" s="30">
        <f>'Argus Download'!AD66</f>
        <v>80</v>
      </c>
      <c r="AE68" s="30">
        <f>'Argus Download'!AE66</f>
        <v>70</v>
      </c>
      <c r="AF68" s="30">
        <f>'Argus Download'!AF66</f>
        <v>57.5</v>
      </c>
      <c r="AG68" s="30">
        <f>'Argus Download'!AG66</f>
        <v>60</v>
      </c>
      <c r="AH68" s="30">
        <f>'Argus Download'!AH66</f>
        <v>55</v>
      </c>
      <c r="AI68" s="30">
        <f>'Argus Download'!AI66</f>
        <v>20.5</v>
      </c>
      <c r="AJ68" s="30">
        <f>'Argus Download'!AJ66</f>
        <v>22</v>
      </c>
      <c r="AK68" s="30">
        <f>'Argus Download'!AK66</f>
        <v>19</v>
      </c>
      <c r="AL68" s="30">
        <f>'Argus Download'!AL66</f>
        <v>37</v>
      </c>
      <c r="AM68" s="30">
        <f>'Argus Download'!AM66</f>
        <v>39</v>
      </c>
      <c r="AN68" s="30">
        <f>'Argus Download'!AN66</f>
        <v>35</v>
      </c>
      <c r="AO68" s="30">
        <f>'Argus Download'!AO66</f>
        <v>41.5</v>
      </c>
      <c r="AP68" s="30">
        <f>'Argus Download'!AP66</f>
        <v>44</v>
      </c>
      <c r="AQ68" s="30">
        <f>'Argus Download'!AQ66</f>
        <v>39</v>
      </c>
      <c r="AR68" s="30">
        <f>'Argus Download'!AR66</f>
        <v>73.5</v>
      </c>
      <c r="AS68" s="30">
        <f>'Argus Download'!AS66</f>
        <v>77</v>
      </c>
      <c r="AT68" s="30">
        <f>'Argus Download'!AT66</f>
        <v>70</v>
      </c>
      <c r="AU68" s="30">
        <f>'Argus Download'!AU66</f>
        <v>22</v>
      </c>
      <c r="AV68" s="30">
        <f>'Argus Download'!AV66</f>
        <v>25</v>
      </c>
      <c r="AW68" s="30">
        <f>'Argus Download'!AW66</f>
        <v>19</v>
      </c>
      <c r="AX68" s="30">
        <f>'Argus Download'!AX66</f>
        <v>32</v>
      </c>
      <c r="AY68" s="30">
        <f>'Argus Download'!AY66</f>
        <v>34</v>
      </c>
      <c r="AZ68" s="30">
        <f>'Argus Download'!AZ66</f>
        <v>30</v>
      </c>
      <c r="BA68" s="30">
        <f>'Argus Download'!BA66</f>
        <v>106</v>
      </c>
      <c r="BB68" s="30">
        <f>'Argus Download'!BB66</f>
        <v>109</v>
      </c>
      <c r="BC68" s="30">
        <f>'Argus Download'!BC66</f>
        <v>103</v>
      </c>
      <c r="BD68" s="30">
        <f>'Argus Download'!BD66</f>
        <v>27.5</v>
      </c>
      <c r="BE68" s="30">
        <f>'Argus Download'!BE66</f>
        <v>30</v>
      </c>
      <c r="BF68" s="30">
        <f>'Argus Download'!BF66</f>
        <v>25</v>
      </c>
      <c r="BG68" s="30">
        <f>'Argus Download'!BG66</f>
        <v>45</v>
      </c>
      <c r="BH68" s="30">
        <f>'Argus Download'!BH66</f>
        <v>47</v>
      </c>
      <c r="BI68" s="30">
        <f>'Argus Download'!BI66</f>
        <v>43</v>
      </c>
      <c r="BJ68" s="30">
        <f>'Argus Download'!BJ66</f>
        <v>35.5</v>
      </c>
      <c r="BK68" s="30">
        <f>'Argus Download'!BK66</f>
        <v>39</v>
      </c>
      <c r="BL68" s="30">
        <f>'Argus Download'!BL66</f>
        <v>32</v>
      </c>
      <c r="BM68" s="30">
        <f>'Argus Download'!BM66</f>
        <v>94.5</v>
      </c>
      <c r="BN68" s="30">
        <f>'Argus Download'!BN66</f>
        <v>99</v>
      </c>
      <c r="BO68" s="30">
        <f>'Argus Download'!BO66</f>
        <v>90</v>
      </c>
      <c r="BP68" s="42">
        <f>IF(IF((AF68+BG68)-(((AF68+BG68)/3)+(K68/3)+(('Argus Download'!BP66-15)/3)/3)&gt;5,(((AF68+BG68)/3)+(K68/3)+(('Argus Download'!BP66-15)/3)/3)-(((((AF68+BG68)/3)+(K68/3)+(('Argus Download'!BP66-15)/3)/3)-5)-(AF68+BG68))*0.66,(((AF68+BG68)/3)+(K68/3)+(('Argus Download'!BP66-15)/3)/3))&gt;190,190,IF((AF68+BG68)-(((AF68+BG68)/3)+(K68/3)+(('Argus Download'!BP66-15)/3)/3)&gt;5,(((AF68+BG68)/3)+(K68/3)+(('Argus Download'!BP66-15)/3)/3)-(((((AF68+BG68)/3)+(K68/3)+(('Argus Download'!BP66-15)/3)/3)-5)-(AF68+BG68))*0.66,(((AF68+BG68)/3)+(K68/3)+(('Argus Download'!BP66-15)/3)/3)))</f>
        <v>100.77777777777777</v>
      </c>
      <c r="BQ68" s="42">
        <f>IF(IF((AG68+BH68)-(((AG68+BH68)/3)+(L68/3)+(('Argus Download'!BQ66-15)/3)/3)&gt;5,(((AG68+BH68)/3)+(L68/3)+(('Argus Download'!BQ66-15)/3)/3)-(((((AG68+BH68)/3)+(L68/3)+(('Argus Download'!BQ66-15)/3)/3)-5)-(AG68+BH68))*0.66,(((AG68+BH68)/3)+(L68/3)+(('Argus Download'!BQ66-15)/3)/3))&gt;190,190,IF((AG68+BH68)-(((AG68+BH68)/3)+(L68/3)+(('Argus Download'!BQ66-15)/3)/3)&gt;5,(((AG68+BH68)/3)+(L68/3)+(('Argus Download'!BQ66-15)/3)/3)-(((((AG68+BH68)/3)+(L68/3)+(('Argus Download'!BQ66-15)/3)/3)-5)-(AG68+BH68))*0.66,(((AG68+BH68)/3)+(L68/3)+(('Argus Download'!BQ66-15)/3)/3)))</f>
        <v>103.66666666666667</v>
      </c>
      <c r="BR68" s="42">
        <f>IF(IF((AH68+BI68)-(((AH68+BI68)/3)+(M68/3)+(('Argus Download'!BR66-15)/3)/3)&gt;5,(((AH68+BI68)/3)+(M68/3)+(('Argus Download'!BR66-15)/3)/3)-(((((AH68+BI68)/3)+(M68/3)+(('Argus Download'!BR66-15)/3)/3)-5)-(AH68+BI68))*0.66,(((AH68+BI68)/3)+(M68/3)+(('Argus Download'!BR66-15)/3)/3))&gt;190,190,IF((AH68+BI68)-(((AH68+BI68)/3)+(M68/3)+(('Argus Download'!BR66-15)/3)/3)&gt;5,(((AH68+BI68)/3)+(M68/3)+(('Argus Download'!BR66-15)/3)/3)-(((((AH68+BI68)/3)+(M68/3)+(('Argus Download'!BR66-15)/3)/3)-5)-(AH68+BI68))*0.66,(((AH68+BI68)/3)+(M68/3)+(('Argus Download'!BR66-15)/3)/3)))</f>
        <v>97.888888888888886</v>
      </c>
      <c r="BS68" s="42">
        <f t="shared" si="3"/>
        <v>100.5</v>
      </c>
      <c r="BT68" s="42">
        <f t="shared" si="4"/>
        <v>105</v>
      </c>
      <c r="BU68" s="42">
        <f t="shared" si="5"/>
        <v>96</v>
      </c>
      <c r="BV68" s="46"/>
      <c r="BW68" s="20"/>
      <c r="BX68" s="20"/>
    </row>
    <row r="69" spans="1:76" x14ac:dyDescent="0.25">
      <c r="A69" s="28">
        <f>'Argus Download'!A67</f>
        <v>45736</v>
      </c>
      <c r="B69" s="30">
        <f>'Argus Download'!B67</f>
        <v>121</v>
      </c>
      <c r="C69" s="30">
        <f>'Argus Download'!C67</f>
        <v>126</v>
      </c>
      <c r="D69" s="30">
        <f>'Argus Download'!D67</f>
        <v>116</v>
      </c>
      <c r="E69" s="30">
        <f>'Argus Download'!E67</f>
        <v>155</v>
      </c>
      <c r="F69" s="30">
        <f>'Argus Download'!F67</f>
        <v>158</v>
      </c>
      <c r="G69" s="30">
        <f>'Argus Download'!G67</f>
        <v>152</v>
      </c>
      <c r="H69" s="30">
        <f>'Argus Download'!H67</f>
        <v>142.5</v>
      </c>
      <c r="I69" s="30">
        <f>'Argus Download'!I67</f>
        <v>145</v>
      </c>
      <c r="J69" s="30">
        <f>'Argus Download'!J67</f>
        <v>140</v>
      </c>
      <c r="K69" s="30">
        <f>'Argus Download'!K67</f>
        <v>105</v>
      </c>
      <c r="L69" s="30">
        <f>'Argus Download'!L67</f>
        <v>110</v>
      </c>
      <c r="M69" s="30">
        <f>'Argus Download'!M67</f>
        <v>100</v>
      </c>
      <c r="N69" s="30">
        <f>'Argus Download'!N67</f>
        <v>127.5</v>
      </c>
      <c r="O69" s="30">
        <f>'Argus Download'!O67</f>
        <v>150</v>
      </c>
      <c r="P69" s="30">
        <f>'Argus Download'!P67</f>
        <v>105</v>
      </c>
      <c r="Q69" s="30">
        <f>'Argus Download'!Q67</f>
        <v>112.5</v>
      </c>
      <c r="R69" s="30">
        <f>'Argus Download'!R67</f>
        <v>115</v>
      </c>
      <c r="S69" s="30">
        <f>'Argus Download'!S67</f>
        <v>110</v>
      </c>
      <c r="T69" s="30">
        <f>'Argus Download'!T67</f>
        <v>95</v>
      </c>
      <c r="U69" s="30">
        <f>'Argus Download'!U67</f>
        <v>100</v>
      </c>
      <c r="V69" s="30">
        <f>'Argus Download'!V67</f>
        <v>90</v>
      </c>
      <c r="W69" s="30">
        <f>'Argus Download'!W67</f>
        <v>65</v>
      </c>
      <c r="X69" s="30">
        <f>'Argus Download'!X67</f>
        <v>70</v>
      </c>
      <c r="Y69" s="30">
        <f>'Argus Download'!Y67</f>
        <v>60</v>
      </c>
      <c r="Z69" s="30">
        <f>'Argus Download'!Z67</f>
        <v>60</v>
      </c>
      <c r="AA69" s="30">
        <f>'Argus Download'!AA67</f>
        <v>65</v>
      </c>
      <c r="AB69" s="30">
        <f>'Argus Download'!AB67</f>
        <v>55</v>
      </c>
      <c r="AC69" s="30">
        <f>'Argus Download'!AC67</f>
        <v>70</v>
      </c>
      <c r="AD69" s="30">
        <f>'Argus Download'!AD67</f>
        <v>75</v>
      </c>
      <c r="AE69" s="30">
        <f>'Argus Download'!AE67</f>
        <v>65</v>
      </c>
      <c r="AF69" s="30">
        <f>'Argus Download'!AF67</f>
        <v>52.5</v>
      </c>
      <c r="AG69" s="30">
        <f>'Argus Download'!AG67</f>
        <v>55</v>
      </c>
      <c r="AH69" s="30">
        <f>'Argus Download'!AH67</f>
        <v>50</v>
      </c>
      <c r="AI69" s="30">
        <f>'Argus Download'!AI67</f>
        <v>20.5</v>
      </c>
      <c r="AJ69" s="30">
        <f>'Argus Download'!AJ67</f>
        <v>22</v>
      </c>
      <c r="AK69" s="30">
        <f>'Argus Download'!AK67</f>
        <v>19</v>
      </c>
      <c r="AL69" s="30">
        <f>'Argus Download'!AL67</f>
        <v>37</v>
      </c>
      <c r="AM69" s="30">
        <f>'Argus Download'!AM67</f>
        <v>39</v>
      </c>
      <c r="AN69" s="30">
        <f>'Argus Download'!AN67</f>
        <v>35</v>
      </c>
      <c r="AO69" s="30">
        <f>'Argus Download'!AO67</f>
        <v>41.5</v>
      </c>
      <c r="AP69" s="30">
        <f>'Argus Download'!AP67</f>
        <v>44</v>
      </c>
      <c r="AQ69" s="30">
        <f>'Argus Download'!AQ67</f>
        <v>39</v>
      </c>
      <c r="AR69" s="30">
        <f>'Argus Download'!AR67</f>
        <v>73.5</v>
      </c>
      <c r="AS69" s="30">
        <f>'Argus Download'!AS67</f>
        <v>77</v>
      </c>
      <c r="AT69" s="30">
        <f>'Argus Download'!AT67</f>
        <v>70</v>
      </c>
      <c r="AU69" s="30">
        <f>'Argus Download'!AU67</f>
        <v>22</v>
      </c>
      <c r="AV69" s="30">
        <f>'Argus Download'!AV67</f>
        <v>25</v>
      </c>
      <c r="AW69" s="30">
        <f>'Argus Download'!AW67</f>
        <v>19</v>
      </c>
      <c r="AX69" s="30">
        <f>'Argus Download'!AX67</f>
        <v>30</v>
      </c>
      <c r="AY69" s="30">
        <f>'Argus Download'!AY67</f>
        <v>32</v>
      </c>
      <c r="AZ69" s="30">
        <f>'Argus Download'!AZ67</f>
        <v>28</v>
      </c>
      <c r="BA69" s="30">
        <f>'Argus Download'!BA67</f>
        <v>106</v>
      </c>
      <c r="BB69" s="30">
        <f>'Argus Download'!BB67</f>
        <v>109</v>
      </c>
      <c r="BC69" s="30">
        <f>'Argus Download'!BC67</f>
        <v>103</v>
      </c>
      <c r="BD69" s="30">
        <f>'Argus Download'!BD67</f>
        <v>27.5</v>
      </c>
      <c r="BE69" s="30">
        <f>'Argus Download'!BE67</f>
        <v>30</v>
      </c>
      <c r="BF69" s="30">
        <f>'Argus Download'!BF67</f>
        <v>25</v>
      </c>
      <c r="BG69" s="30">
        <f>'Argus Download'!BG67</f>
        <v>45</v>
      </c>
      <c r="BH69" s="30">
        <f>'Argus Download'!BH67</f>
        <v>47</v>
      </c>
      <c r="BI69" s="30">
        <f>'Argus Download'!BI67</f>
        <v>43</v>
      </c>
      <c r="BJ69" s="30">
        <f>'Argus Download'!BJ67</f>
        <v>35.5</v>
      </c>
      <c r="BK69" s="30">
        <f>'Argus Download'!BK67</f>
        <v>39</v>
      </c>
      <c r="BL69" s="30">
        <f>'Argus Download'!BL67</f>
        <v>32</v>
      </c>
      <c r="BM69" s="30">
        <f>'Argus Download'!BM67</f>
        <v>94.5</v>
      </c>
      <c r="BN69" s="30">
        <f>'Argus Download'!BN67</f>
        <v>99</v>
      </c>
      <c r="BO69" s="30">
        <f>'Argus Download'!BO67</f>
        <v>90</v>
      </c>
      <c r="BP69" s="42">
        <f>IF(IF((AF69+BG69)-(((AF69+BG69)/3)+(K69/3)+(('Argus Download'!BP67-15)/3)/3)&gt;5,(((AF69+BG69)/3)+(K69/3)+(('Argus Download'!BP67-15)/3)/3)-(((((AF69+BG69)/3)+(K69/3)+(('Argus Download'!BP67-15)/3)/3)-5)-(AF69+BG69))*0.66,(((AF69+BG69)/3)+(K69/3)+(('Argus Download'!BP67-15)/3)/3))&gt;190,190,IF((AF69+BG69)-(((AF69+BG69)/3)+(K69/3)+(('Argus Download'!BP67-15)/3)/3)&gt;5,(((AF69+BG69)/3)+(K69/3)+(('Argus Download'!BP67-15)/3)/3)-(((((AF69+BG69)/3)+(K69/3)+(('Argus Download'!BP67-15)/3)/3)-5)-(AF69+BG69))*0.66,(((AF69+BG69)/3)+(K69/3)+(('Argus Download'!BP67-15)/3)/3)))</f>
        <v>96.611111111111114</v>
      </c>
      <c r="BQ69" s="42">
        <f>IF(IF((AG69+BH69)-(((AG69+BH69)/3)+(L69/3)+(('Argus Download'!BQ67-15)/3)/3)&gt;5,(((AG69+BH69)/3)+(L69/3)+(('Argus Download'!BQ67-15)/3)/3)-(((((AG69+BH69)/3)+(L69/3)+(('Argus Download'!BQ67-15)/3)/3)-5)-(AG69+BH69))*0.66,(((AG69+BH69)/3)+(L69/3)+(('Argus Download'!BQ67-15)/3)/3))&gt;190,190,IF((AG69+BH69)-(((AG69+BH69)/3)+(L69/3)+(('Argus Download'!BQ67-15)/3)/3)&gt;5,(((AG69+BH69)/3)+(L69/3)+(('Argus Download'!BQ67-15)/3)/3)-(((((AG69+BH69)/3)+(L69/3)+(('Argus Download'!BQ67-15)/3)/3)-5)-(AG69+BH69))*0.66,(((AG69+BH69)/3)+(L69/3)+(('Argus Download'!BQ67-15)/3)/3)))</f>
        <v>100.33333333333333</v>
      </c>
      <c r="BR69" s="42">
        <f>IF(IF((AH69+BI69)-(((AH69+BI69)/3)+(M69/3)+(('Argus Download'!BR67-15)/3)/3)&gt;5,(((AH69+BI69)/3)+(M69/3)+(('Argus Download'!BR67-15)/3)/3)-(((((AH69+BI69)/3)+(M69/3)+(('Argus Download'!BR67-15)/3)/3)-5)-(AH69+BI69))*0.66,(((AH69+BI69)/3)+(M69/3)+(('Argus Download'!BR67-15)/3)/3))&gt;190,190,IF((AH69+BI69)-(((AH69+BI69)/3)+(M69/3)+(('Argus Download'!BR67-15)/3)/3)&gt;5,(((AH69+BI69)/3)+(M69/3)+(('Argus Download'!BR67-15)/3)/3)-(((((AH69+BI69)/3)+(M69/3)+(('Argus Download'!BR67-15)/3)/3)-5)-(AH69+BI69))*0.66,(((AH69+BI69)/3)+(M69/3)+(('Argus Download'!BR67-15)/3)/3)))</f>
        <v>92.8888888888889</v>
      </c>
      <c r="BS69" s="42">
        <f t="shared" si="3"/>
        <v>95.5</v>
      </c>
      <c r="BT69" s="42">
        <f t="shared" si="4"/>
        <v>100</v>
      </c>
      <c r="BU69" s="42">
        <f t="shared" si="5"/>
        <v>91</v>
      </c>
      <c r="BV69" s="46"/>
      <c r="BW69" s="20"/>
      <c r="BX69" s="20"/>
    </row>
    <row r="70" spans="1:76" x14ac:dyDescent="0.25">
      <c r="A70" s="28">
        <f>'Argus Download'!A68</f>
        <v>45729</v>
      </c>
      <c r="B70" s="30">
        <f>'Argus Download'!B68</f>
        <v>121</v>
      </c>
      <c r="C70" s="30">
        <f>'Argus Download'!C68</f>
        <v>126</v>
      </c>
      <c r="D70" s="30">
        <f>'Argus Download'!D68</f>
        <v>116</v>
      </c>
      <c r="E70" s="30">
        <f>'Argus Download'!E68</f>
        <v>155</v>
      </c>
      <c r="F70" s="30">
        <f>'Argus Download'!F68</f>
        <v>158</v>
      </c>
      <c r="G70" s="30">
        <f>'Argus Download'!G68</f>
        <v>152</v>
      </c>
      <c r="H70" s="30">
        <f>'Argus Download'!H68</f>
        <v>142.5</v>
      </c>
      <c r="I70" s="30">
        <f>'Argus Download'!I68</f>
        <v>145</v>
      </c>
      <c r="J70" s="30">
        <f>'Argus Download'!J68</f>
        <v>140</v>
      </c>
      <c r="K70" s="30">
        <f>'Argus Download'!K68</f>
        <v>102.5</v>
      </c>
      <c r="L70" s="30">
        <f>'Argus Download'!L68</f>
        <v>110</v>
      </c>
      <c r="M70" s="30">
        <f>'Argus Download'!M68</f>
        <v>95</v>
      </c>
      <c r="N70" s="30">
        <f>'Argus Download'!N68</f>
        <v>127.5</v>
      </c>
      <c r="O70" s="30">
        <f>'Argus Download'!O68</f>
        <v>150</v>
      </c>
      <c r="P70" s="30">
        <f>'Argus Download'!P68</f>
        <v>105</v>
      </c>
      <c r="Q70" s="30">
        <f>'Argus Download'!Q68</f>
        <v>120</v>
      </c>
      <c r="R70" s="30">
        <f>'Argus Download'!R68</f>
        <v>125</v>
      </c>
      <c r="S70" s="30">
        <f>'Argus Download'!S68</f>
        <v>115</v>
      </c>
      <c r="T70" s="30">
        <f>'Argus Download'!T68</f>
        <v>95</v>
      </c>
      <c r="U70" s="30">
        <f>'Argus Download'!U68</f>
        <v>100</v>
      </c>
      <c r="V70" s="30">
        <f>'Argus Download'!V68</f>
        <v>90</v>
      </c>
      <c r="W70" s="30">
        <f>'Argus Download'!W68</f>
        <v>65</v>
      </c>
      <c r="X70" s="30">
        <f>'Argus Download'!X68</f>
        <v>70</v>
      </c>
      <c r="Y70" s="30">
        <f>'Argus Download'!Y68</f>
        <v>60</v>
      </c>
      <c r="Z70" s="30">
        <f>'Argus Download'!Z68</f>
        <v>60</v>
      </c>
      <c r="AA70" s="30">
        <f>'Argus Download'!AA68</f>
        <v>65</v>
      </c>
      <c r="AB70" s="30">
        <f>'Argus Download'!AB68</f>
        <v>55</v>
      </c>
      <c r="AC70" s="30">
        <f>'Argus Download'!AC68</f>
        <v>65</v>
      </c>
      <c r="AD70" s="30">
        <f>'Argus Download'!AD68</f>
        <v>70</v>
      </c>
      <c r="AE70" s="30">
        <f>'Argus Download'!AE68</f>
        <v>60</v>
      </c>
      <c r="AF70" s="30">
        <f>'Argus Download'!AF68</f>
        <v>52.5</v>
      </c>
      <c r="AG70" s="30">
        <f>'Argus Download'!AG68</f>
        <v>55</v>
      </c>
      <c r="AH70" s="30">
        <f>'Argus Download'!AH68</f>
        <v>50</v>
      </c>
      <c r="AI70" s="30">
        <f>'Argus Download'!AI68</f>
        <v>20.5</v>
      </c>
      <c r="AJ70" s="30">
        <f>'Argus Download'!AJ68</f>
        <v>22</v>
      </c>
      <c r="AK70" s="30">
        <f>'Argus Download'!AK68</f>
        <v>19</v>
      </c>
      <c r="AL70" s="30">
        <f>'Argus Download'!AL68</f>
        <v>37</v>
      </c>
      <c r="AM70" s="30">
        <f>'Argus Download'!AM68</f>
        <v>39</v>
      </c>
      <c r="AN70" s="30">
        <f>'Argus Download'!AN68</f>
        <v>35</v>
      </c>
      <c r="AO70" s="30">
        <f>'Argus Download'!AO68</f>
        <v>41.5</v>
      </c>
      <c r="AP70" s="30">
        <f>'Argus Download'!AP68</f>
        <v>44</v>
      </c>
      <c r="AQ70" s="30">
        <f>'Argus Download'!AQ68</f>
        <v>39</v>
      </c>
      <c r="AR70" s="30">
        <f>'Argus Download'!AR68</f>
        <v>73.5</v>
      </c>
      <c r="AS70" s="30">
        <f>'Argus Download'!AS68</f>
        <v>77</v>
      </c>
      <c r="AT70" s="30">
        <f>'Argus Download'!AT68</f>
        <v>70</v>
      </c>
      <c r="AU70" s="30">
        <f>'Argus Download'!AU68</f>
        <v>22</v>
      </c>
      <c r="AV70" s="30">
        <f>'Argus Download'!AV68</f>
        <v>25</v>
      </c>
      <c r="AW70" s="30">
        <f>'Argus Download'!AW68</f>
        <v>19</v>
      </c>
      <c r="AX70" s="30">
        <f>'Argus Download'!AX68</f>
        <v>30</v>
      </c>
      <c r="AY70" s="30">
        <f>'Argus Download'!AY68</f>
        <v>32</v>
      </c>
      <c r="AZ70" s="30">
        <f>'Argus Download'!AZ68</f>
        <v>28</v>
      </c>
      <c r="BA70" s="30">
        <f>'Argus Download'!BA68</f>
        <v>106</v>
      </c>
      <c r="BB70" s="30">
        <f>'Argus Download'!BB68</f>
        <v>109</v>
      </c>
      <c r="BC70" s="30">
        <f>'Argus Download'!BC68</f>
        <v>103</v>
      </c>
      <c r="BD70" s="30">
        <f>'Argus Download'!BD68</f>
        <v>27.5</v>
      </c>
      <c r="BE70" s="30">
        <f>'Argus Download'!BE68</f>
        <v>30</v>
      </c>
      <c r="BF70" s="30">
        <f>'Argus Download'!BF68</f>
        <v>25</v>
      </c>
      <c r="BG70" s="30">
        <f>'Argus Download'!BG68</f>
        <v>45</v>
      </c>
      <c r="BH70" s="30">
        <f>'Argus Download'!BH68</f>
        <v>47</v>
      </c>
      <c r="BI70" s="30">
        <f>'Argus Download'!BI68</f>
        <v>43</v>
      </c>
      <c r="BJ70" s="30">
        <f>'Argus Download'!BJ68</f>
        <v>35.5</v>
      </c>
      <c r="BK70" s="30">
        <f>'Argus Download'!BK68</f>
        <v>39</v>
      </c>
      <c r="BL70" s="30">
        <f>'Argus Download'!BL68</f>
        <v>32</v>
      </c>
      <c r="BM70" s="30">
        <f>'Argus Download'!BM68</f>
        <v>94.5</v>
      </c>
      <c r="BN70" s="30">
        <f>'Argus Download'!BN68</f>
        <v>99</v>
      </c>
      <c r="BO70" s="30">
        <f>'Argus Download'!BO68</f>
        <v>90</v>
      </c>
      <c r="BP70" s="42">
        <f>IF(IF((AF70+BG70)-(((AF70+BG70)/3)+(K70/3)+(('Argus Download'!BP68-15)/3)/3)&gt;5,(((AF70+BG70)/3)+(K70/3)+(('Argus Download'!BP68-15)/3)/3)-(((((AF70+BG70)/3)+(K70/3)+(('Argus Download'!BP68-15)/3)/3)-5)-(AF70+BG70))*0.66,(((AF70+BG70)/3)+(K70/3)+(('Argus Download'!BP68-15)/3)/3))&gt;190,190,IF((AF70+BG70)-(((AF70+BG70)/3)+(K70/3)+(('Argus Download'!BP68-15)/3)/3)&gt;5,(((AF70+BG70)/3)+(K70/3)+(('Argus Download'!BP68-15)/3)/3)-(((((AF70+BG70)/3)+(K70/3)+(('Argus Download'!BP68-15)/3)/3)-5)-(AF70+BG70))*0.66,(((AF70+BG70)/3)+(K70/3)+(('Argus Download'!BP68-15)/3)/3)))</f>
        <v>94.166666666666657</v>
      </c>
      <c r="BQ70" s="42">
        <f>IF(IF((AG70+BH70)-(((AG70+BH70)/3)+(L70/3)+(('Argus Download'!BQ68-15)/3)/3)&gt;5,(((AG70+BH70)/3)+(L70/3)+(('Argus Download'!BQ68-15)/3)/3)-(((((AG70+BH70)/3)+(L70/3)+(('Argus Download'!BQ68-15)/3)/3)-5)-(AG70+BH70))*0.66,(((AG70+BH70)/3)+(L70/3)+(('Argus Download'!BQ68-15)/3)/3))&gt;190,190,IF((AG70+BH70)-(((AG70+BH70)/3)+(L70/3)+(('Argus Download'!BQ68-15)/3)/3)&gt;5,(((AG70+BH70)/3)+(L70/3)+(('Argus Download'!BQ68-15)/3)/3)-(((((AG70+BH70)/3)+(L70/3)+(('Argus Download'!BQ68-15)/3)/3)-5)-(AG70+BH70))*0.66,(((AG70+BH70)/3)+(L70/3)+(('Argus Download'!BQ68-15)/3)/3)))</f>
        <v>98.444444444444429</v>
      </c>
      <c r="BR70" s="42">
        <f>IF(IF((AH70+BI70)-(((AH70+BI70)/3)+(M70/3)+(('Argus Download'!BR68-15)/3)/3)&gt;5,(((AH70+BI70)/3)+(M70/3)+(('Argus Download'!BR68-15)/3)/3)-(((((AH70+BI70)/3)+(M70/3)+(('Argus Download'!BR68-15)/3)/3)-5)-(AH70+BI70))*0.66,(((AH70+BI70)/3)+(M70/3)+(('Argus Download'!BR68-15)/3)/3))&gt;190,190,IF((AH70+BI70)-(((AH70+BI70)/3)+(M70/3)+(('Argus Download'!BR68-15)/3)/3)&gt;5,(((AH70+BI70)/3)+(M70/3)+(('Argus Download'!BR68-15)/3)/3)-(((((AH70+BI70)/3)+(M70/3)+(('Argus Download'!BR68-15)/3)/3)-5)-(AH70+BI70))*0.66,(((AH70+BI70)/3)+(M70/3)+(('Argus Download'!BR68-15)/3)/3)))</f>
        <v>89.8888888888889</v>
      </c>
      <c r="BS70" s="42">
        <f t="shared" ref="BS70:BS127" si="6">AF70+BG70-2</f>
        <v>95.5</v>
      </c>
      <c r="BT70" s="42">
        <f t="shared" ref="BT70:BT127" si="7">AG70+BH70-2</f>
        <v>100</v>
      </c>
      <c r="BU70" s="42">
        <f t="shared" ref="BU70:BU127" si="8">AH70+BI70-2</f>
        <v>91</v>
      </c>
      <c r="BV70" s="46"/>
      <c r="BW70" s="20"/>
      <c r="BX70" s="20"/>
    </row>
    <row r="71" spans="1:76" x14ac:dyDescent="0.25">
      <c r="A71" s="28">
        <f>'Argus Download'!A69</f>
        <v>45722</v>
      </c>
      <c r="B71" s="30">
        <f>'Argus Download'!B69</f>
        <v>121</v>
      </c>
      <c r="C71" s="30">
        <f>'Argus Download'!C69</f>
        <v>126</v>
      </c>
      <c r="D71" s="30">
        <f>'Argus Download'!D69</f>
        <v>116</v>
      </c>
      <c r="E71" s="30">
        <f>'Argus Download'!E69</f>
        <v>155</v>
      </c>
      <c r="F71" s="30">
        <f>'Argus Download'!F69</f>
        <v>158</v>
      </c>
      <c r="G71" s="30">
        <f>'Argus Download'!G69</f>
        <v>152</v>
      </c>
      <c r="H71" s="30">
        <f>'Argus Download'!H69</f>
        <v>142.5</v>
      </c>
      <c r="I71" s="30">
        <f>'Argus Download'!I69</f>
        <v>145</v>
      </c>
      <c r="J71" s="30">
        <f>'Argus Download'!J69</f>
        <v>140</v>
      </c>
      <c r="K71" s="30">
        <f>'Argus Download'!K69</f>
        <v>100</v>
      </c>
      <c r="L71" s="30">
        <f>'Argus Download'!L69</f>
        <v>105</v>
      </c>
      <c r="M71" s="30">
        <f>'Argus Download'!M69</f>
        <v>95</v>
      </c>
      <c r="N71" s="30">
        <f>'Argus Download'!N69</f>
        <v>127.5</v>
      </c>
      <c r="O71" s="30">
        <f>'Argus Download'!O69</f>
        <v>150</v>
      </c>
      <c r="P71" s="30">
        <f>'Argus Download'!P69</f>
        <v>105</v>
      </c>
      <c r="Q71" s="30">
        <f>'Argus Download'!Q69</f>
        <v>125</v>
      </c>
      <c r="R71" s="30">
        <f>'Argus Download'!R69</f>
        <v>130</v>
      </c>
      <c r="S71" s="30">
        <f>'Argus Download'!S69</f>
        <v>120</v>
      </c>
      <c r="T71" s="30">
        <f>'Argus Download'!T69</f>
        <v>90</v>
      </c>
      <c r="U71" s="30">
        <f>'Argus Download'!U69</f>
        <v>95</v>
      </c>
      <c r="V71" s="30">
        <f>'Argus Download'!V69</f>
        <v>85</v>
      </c>
      <c r="W71" s="30">
        <f>'Argus Download'!W69</f>
        <v>55</v>
      </c>
      <c r="X71" s="30">
        <f>'Argus Download'!X69</f>
        <v>60</v>
      </c>
      <c r="Y71" s="30">
        <f>'Argus Download'!Y69</f>
        <v>50</v>
      </c>
      <c r="Z71" s="30">
        <f>'Argus Download'!Z69</f>
        <v>60</v>
      </c>
      <c r="AA71" s="30">
        <f>'Argus Download'!AA69</f>
        <v>65</v>
      </c>
      <c r="AB71" s="30">
        <f>'Argus Download'!AB69</f>
        <v>55</v>
      </c>
      <c r="AC71" s="30">
        <f>'Argus Download'!AC69</f>
        <v>65</v>
      </c>
      <c r="AD71" s="30">
        <f>'Argus Download'!AD69</f>
        <v>70</v>
      </c>
      <c r="AE71" s="30">
        <f>'Argus Download'!AE69</f>
        <v>60</v>
      </c>
      <c r="AF71" s="30">
        <f>'Argus Download'!AF69</f>
        <v>47.5</v>
      </c>
      <c r="AG71" s="30">
        <f>'Argus Download'!AG69</f>
        <v>50</v>
      </c>
      <c r="AH71" s="30">
        <f>'Argus Download'!AH69</f>
        <v>45</v>
      </c>
      <c r="AI71" s="30">
        <f>'Argus Download'!AI69</f>
        <v>20.5</v>
      </c>
      <c r="AJ71" s="30">
        <f>'Argus Download'!AJ69</f>
        <v>22</v>
      </c>
      <c r="AK71" s="30">
        <f>'Argus Download'!AK69</f>
        <v>19</v>
      </c>
      <c r="AL71" s="30">
        <f>'Argus Download'!AL69</f>
        <v>37</v>
      </c>
      <c r="AM71" s="30">
        <f>'Argus Download'!AM69</f>
        <v>39</v>
      </c>
      <c r="AN71" s="30">
        <f>'Argus Download'!AN69</f>
        <v>35</v>
      </c>
      <c r="AO71" s="30">
        <f>'Argus Download'!AO69</f>
        <v>42.5</v>
      </c>
      <c r="AP71" s="30">
        <f>'Argus Download'!AP69</f>
        <v>45</v>
      </c>
      <c r="AQ71" s="30">
        <f>'Argus Download'!AQ69</f>
        <v>40</v>
      </c>
      <c r="AR71" s="30">
        <f>'Argus Download'!AR69</f>
        <v>73.5</v>
      </c>
      <c r="AS71" s="30">
        <f>'Argus Download'!AS69</f>
        <v>77</v>
      </c>
      <c r="AT71" s="30">
        <f>'Argus Download'!AT69</f>
        <v>70</v>
      </c>
      <c r="AU71" s="30">
        <f>'Argus Download'!AU69</f>
        <v>22</v>
      </c>
      <c r="AV71" s="30">
        <f>'Argus Download'!AV69</f>
        <v>25</v>
      </c>
      <c r="AW71" s="30">
        <f>'Argus Download'!AW69</f>
        <v>19</v>
      </c>
      <c r="AX71" s="30">
        <f>'Argus Download'!AX69</f>
        <v>30</v>
      </c>
      <c r="AY71" s="30">
        <f>'Argus Download'!AY69</f>
        <v>32</v>
      </c>
      <c r="AZ71" s="30">
        <f>'Argus Download'!AZ69</f>
        <v>28</v>
      </c>
      <c r="BA71" s="30">
        <f>'Argus Download'!BA69</f>
        <v>107</v>
      </c>
      <c r="BB71" s="30">
        <f>'Argus Download'!BB69</f>
        <v>110</v>
      </c>
      <c r="BC71" s="30">
        <f>'Argus Download'!BC69</f>
        <v>104</v>
      </c>
      <c r="BD71" s="30">
        <f>'Argus Download'!BD69</f>
        <v>27.5</v>
      </c>
      <c r="BE71" s="30">
        <f>'Argus Download'!BE69</f>
        <v>30</v>
      </c>
      <c r="BF71" s="30">
        <f>'Argus Download'!BF69</f>
        <v>25</v>
      </c>
      <c r="BG71" s="30">
        <f>'Argus Download'!BG69</f>
        <v>47.5</v>
      </c>
      <c r="BH71" s="30">
        <f>'Argus Download'!BH69</f>
        <v>50</v>
      </c>
      <c r="BI71" s="30">
        <f>'Argus Download'!BI69</f>
        <v>45</v>
      </c>
      <c r="BJ71" s="30">
        <f>'Argus Download'!BJ69</f>
        <v>35.5</v>
      </c>
      <c r="BK71" s="30">
        <f>'Argus Download'!BK69</f>
        <v>39</v>
      </c>
      <c r="BL71" s="30">
        <f>'Argus Download'!BL69</f>
        <v>32</v>
      </c>
      <c r="BM71" s="30">
        <f>'Argus Download'!BM69</f>
        <v>94.5</v>
      </c>
      <c r="BN71" s="30">
        <f>'Argus Download'!BN69</f>
        <v>99</v>
      </c>
      <c r="BO71" s="30">
        <f>'Argus Download'!BO69</f>
        <v>90</v>
      </c>
      <c r="BP71" s="42">
        <f>IF(IF((AF71+BG71)-(((AF71+BG71)/3)+(K71/3)+(('Argus Download'!BP69-15)/3)/3)&gt;5,(((AF71+BG71)/3)+(K71/3)+(('Argus Download'!BP69-15)/3)/3)-(((((AF71+BG71)/3)+(K71/3)+(('Argus Download'!BP69-15)/3)/3)-5)-(AF71+BG71))*0.66,(((AF71+BG71)/3)+(K71/3)+(('Argus Download'!BP69-15)/3)/3))&gt;190,190,IF((AF71+BG71)-(((AF71+BG71)/3)+(K71/3)+(('Argus Download'!BP69-15)/3)/3)&gt;5,(((AF71+BG71)/3)+(K71/3)+(('Argus Download'!BP69-15)/3)/3)-(((((AF71+BG71)/3)+(K71/3)+(('Argus Download'!BP69-15)/3)/3)-5)-(AF71+BG71))*0.66,(((AF71+BG71)/3)+(K71/3)+(('Argus Download'!BP69-15)/3)/3)))</f>
        <v>96.354444444444439</v>
      </c>
      <c r="BQ71" s="42">
        <f>IF(IF((AG71+BH71)-(((AG71+BH71)/3)+(L71/3)+(('Argus Download'!BQ69-15)/3)/3)&gt;5,(((AG71+BH71)/3)+(L71/3)+(('Argus Download'!BQ69-15)/3)/3)-(((((AG71+BH71)/3)+(L71/3)+(('Argus Download'!BQ69-15)/3)/3)-5)-(AG71+BH71))*0.66,(((AG71+BH71)/3)+(L71/3)+(('Argus Download'!BQ69-15)/3)/3))&gt;190,190,IF((AG71+BH71)-(((AG71+BH71)/3)+(L71/3)+(('Argus Download'!BQ69-15)/3)/3)&gt;5,(((AG71+BH71)/3)+(L71/3)+(('Argus Download'!BQ69-15)/3)/3)-(((((AG71+BH71)/3)+(L71/3)+(('Argus Download'!BQ69-15)/3)/3)-5)-(AG71+BH71))*0.66,(((AG71+BH71)/3)+(L71/3)+(('Argus Download'!BQ69-15)/3)/3)))</f>
        <v>101.18444444444445</v>
      </c>
      <c r="BR71" s="42">
        <f>IF(IF((AH71+BI71)-(((AH71+BI71)/3)+(M71/3)+(('Argus Download'!BR69-15)/3)/3)&gt;5,(((AH71+BI71)/3)+(M71/3)+(('Argus Download'!BR69-15)/3)/3)-(((((AH71+BI71)/3)+(M71/3)+(('Argus Download'!BR69-15)/3)/3)-5)-(AH71+BI71))*0.66,(((AH71+BI71)/3)+(M71/3)+(('Argus Download'!BR69-15)/3)/3))&gt;190,190,IF((AH71+BI71)-(((AH71+BI71)/3)+(M71/3)+(('Argus Download'!BR69-15)/3)/3)&gt;5,(((AH71+BI71)/3)+(M71/3)+(('Argus Download'!BR69-15)/3)/3)-(((((AH71+BI71)/3)+(M71/3)+(('Argus Download'!BR69-15)/3)/3)-5)-(AH71+BI71))*0.66,(((AH71+BI71)/3)+(M71/3)+(('Argus Download'!BR69-15)/3)/3)))</f>
        <v>91.524444444444441</v>
      </c>
      <c r="BS71" s="42">
        <f t="shared" si="6"/>
        <v>93</v>
      </c>
      <c r="BT71" s="42">
        <f t="shared" si="7"/>
        <v>98</v>
      </c>
      <c r="BU71" s="42">
        <f t="shared" si="8"/>
        <v>88</v>
      </c>
      <c r="BV71" s="46"/>
      <c r="BW71" s="20"/>
      <c r="BX71" s="20"/>
    </row>
    <row r="72" spans="1:76" x14ac:dyDescent="0.25">
      <c r="A72" s="28">
        <f>'Argus Download'!A70</f>
        <v>45715</v>
      </c>
      <c r="B72" s="30">
        <f>'Argus Download'!B70</f>
        <v>135</v>
      </c>
      <c r="C72" s="30">
        <f>'Argus Download'!C70</f>
        <v>140</v>
      </c>
      <c r="D72" s="30">
        <f>'Argus Download'!D70</f>
        <v>130</v>
      </c>
      <c r="E72" s="30">
        <f>'Argus Download'!E70</f>
        <v>155</v>
      </c>
      <c r="F72" s="30">
        <f>'Argus Download'!F70</f>
        <v>158</v>
      </c>
      <c r="G72" s="30">
        <f>'Argus Download'!G70</f>
        <v>152</v>
      </c>
      <c r="H72" s="30">
        <f>'Argus Download'!H70</f>
        <v>143.5</v>
      </c>
      <c r="I72" s="30">
        <f>'Argus Download'!I70</f>
        <v>145</v>
      </c>
      <c r="J72" s="30">
        <f>'Argus Download'!J70</f>
        <v>142</v>
      </c>
      <c r="K72" s="30">
        <f>'Argus Download'!K70</f>
        <v>97.5</v>
      </c>
      <c r="L72" s="30">
        <f>'Argus Download'!L70</f>
        <v>100</v>
      </c>
      <c r="M72" s="30">
        <f>'Argus Download'!M70</f>
        <v>95</v>
      </c>
      <c r="N72" s="30">
        <f>'Argus Download'!N70</f>
        <v>147.5</v>
      </c>
      <c r="O72" s="30">
        <f>'Argus Download'!O70</f>
        <v>160</v>
      </c>
      <c r="P72" s="30">
        <f>'Argus Download'!P70</f>
        <v>135</v>
      </c>
      <c r="Q72" s="30">
        <f>'Argus Download'!Q70</f>
        <v>132.5</v>
      </c>
      <c r="R72" s="30">
        <f>'Argus Download'!R70</f>
        <v>135</v>
      </c>
      <c r="S72" s="30">
        <f>'Argus Download'!S70</f>
        <v>130</v>
      </c>
      <c r="T72" s="30">
        <f>'Argus Download'!T70</f>
        <v>87.5</v>
      </c>
      <c r="U72" s="30">
        <f>'Argus Download'!U70</f>
        <v>90</v>
      </c>
      <c r="V72" s="30">
        <f>'Argus Download'!V70</f>
        <v>85</v>
      </c>
      <c r="W72" s="30">
        <f>'Argus Download'!W70</f>
        <v>52.5</v>
      </c>
      <c r="X72" s="30">
        <f>'Argus Download'!X70</f>
        <v>55</v>
      </c>
      <c r="Y72" s="30">
        <f>'Argus Download'!Y70</f>
        <v>50</v>
      </c>
      <c r="Z72" s="30">
        <f>'Argus Download'!Z70</f>
        <v>85</v>
      </c>
      <c r="AA72" s="30">
        <f>'Argus Download'!AA70</f>
        <v>90</v>
      </c>
      <c r="AB72" s="30">
        <f>'Argus Download'!AB70</f>
        <v>80</v>
      </c>
      <c r="AC72" s="30">
        <f>'Argus Download'!AC70</f>
        <v>90</v>
      </c>
      <c r="AD72" s="30">
        <f>'Argus Download'!AD70</f>
        <v>95</v>
      </c>
      <c r="AE72" s="30">
        <f>'Argus Download'!AE70</f>
        <v>85</v>
      </c>
      <c r="AF72" s="30">
        <f>'Argus Download'!AF70</f>
        <v>46.5</v>
      </c>
      <c r="AG72" s="30">
        <f>'Argus Download'!AG70</f>
        <v>48</v>
      </c>
      <c r="AH72" s="30">
        <f>'Argus Download'!AH70</f>
        <v>45</v>
      </c>
      <c r="AI72" s="30">
        <f>'Argus Download'!AI70</f>
        <v>20.5</v>
      </c>
      <c r="AJ72" s="30">
        <f>'Argus Download'!AJ70</f>
        <v>22</v>
      </c>
      <c r="AK72" s="30">
        <f>'Argus Download'!AK70</f>
        <v>19</v>
      </c>
      <c r="AL72" s="30">
        <f>'Argus Download'!AL70</f>
        <v>37</v>
      </c>
      <c r="AM72" s="30">
        <f>'Argus Download'!AM70</f>
        <v>39</v>
      </c>
      <c r="AN72" s="30">
        <f>'Argus Download'!AN70</f>
        <v>35</v>
      </c>
      <c r="AO72" s="30">
        <f>'Argus Download'!AO70</f>
        <v>42.5</v>
      </c>
      <c r="AP72" s="30">
        <f>'Argus Download'!AP70</f>
        <v>45</v>
      </c>
      <c r="AQ72" s="30">
        <f>'Argus Download'!AQ70</f>
        <v>40</v>
      </c>
      <c r="AR72" s="30">
        <f>'Argus Download'!AR70</f>
        <v>70.5</v>
      </c>
      <c r="AS72" s="30">
        <f>'Argus Download'!AS70</f>
        <v>73</v>
      </c>
      <c r="AT72" s="30">
        <f>'Argus Download'!AT70</f>
        <v>68</v>
      </c>
      <c r="AU72" s="30">
        <f>'Argus Download'!AU70</f>
        <v>22</v>
      </c>
      <c r="AV72" s="30">
        <f>'Argus Download'!AV70</f>
        <v>25</v>
      </c>
      <c r="AW72" s="30">
        <f>'Argus Download'!AW70</f>
        <v>19</v>
      </c>
      <c r="AX72" s="30">
        <f>'Argus Download'!AX70</f>
        <v>30</v>
      </c>
      <c r="AY72" s="30">
        <f>'Argus Download'!AY70</f>
        <v>32</v>
      </c>
      <c r="AZ72" s="30">
        <f>'Argus Download'!AZ70</f>
        <v>28</v>
      </c>
      <c r="BA72" s="30">
        <f>'Argus Download'!BA70</f>
        <v>107</v>
      </c>
      <c r="BB72" s="30">
        <f>'Argus Download'!BB70</f>
        <v>110</v>
      </c>
      <c r="BC72" s="30">
        <f>'Argus Download'!BC70</f>
        <v>104</v>
      </c>
      <c r="BD72" s="30">
        <f>'Argus Download'!BD70</f>
        <v>27.5</v>
      </c>
      <c r="BE72" s="30">
        <f>'Argus Download'!BE70</f>
        <v>30</v>
      </c>
      <c r="BF72" s="30">
        <f>'Argus Download'!BF70</f>
        <v>25</v>
      </c>
      <c r="BG72" s="30">
        <f>'Argus Download'!BG70</f>
        <v>45.5</v>
      </c>
      <c r="BH72" s="30">
        <f>'Argus Download'!BH70</f>
        <v>47</v>
      </c>
      <c r="BI72" s="30">
        <f>'Argus Download'!BI70</f>
        <v>44</v>
      </c>
      <c r="BJ72" s="30">
        <f>'Argus Download'!BJ70</f>
        <v>35.5</v>
      </c>
      <c r="BK72" s="30">
        <f>'Argus Download'!BK70</f>
        <v>39</v>
      </c>
      <c r="BL72" s="30">
        <f>'Argus Download'!BL70</f>
        <v>32</v>
      </c>
      <c r="BM72" s="30">
        <f>'Argus Download'!BM70</f>
        <v>94.5</v>
      </c>
      <c r="BN72" s="30">
        <f>'Argus Download'!BN70</f>
        <v>99</v>
      </c>
      <c r="BO72" s="30">
        <f>'Argus Download'!BO70</f>
        <v>90</v>
      </c>
      <c r="BP72" s="42">
        <f>IF(IF((AF72+BG72)-(((AF72+BG72)/3)+(K72/3)+(('Argus Download'!BP70-15)/3)/3)&gt;5,(((AF72+BG72)/3)+(K72/3)+(('Argus Download'!BP70-15)/3)/3)-(((((AF72+BG72)/3)+(K72/3)+(('Argus Download'!BP70-15)/3)/3)-5)-(AF72+BG72))*0.66,(((AF72+BG72)/3)+(K72/3)+(('Argus Download'!BP70-15)/3)/3))&gt;190,190,IF((AF72+BG72)-(((AF72+BG72)/3)+(K72/3)+(('Argus Download'!BP70-15)/3)/3)&gt;5,(((AF72+BG72)/3)+(K72/3)+(('Argus Download'!BP70-15)/3)/3)-(((((AF72+BG72)/3)+(K72/3)+(('Argus Download'!BP70-15)/3)/3)-5)-(AF72+BG72))*0.66,(((AF72+BG72)/3)+(K72/3)+(('Argus Download'!BP70-15)/3)/3)))</f>
        <v>93.052222222222227</v>
      </c>
      <c r="BQ72" s="42">
        <f>IF(IF((AG72+BH72)-(((AG72+BH72)/3)+(L72/3)+(('Argus Download'!BQ70-15)/3)/3)&gt;5,(((AG72+BH72)/3)+(L72/3)+(('Argus Download'!BQ70-15)/3)/3)-(((((AG72+BH72)/3)+(L72/3)+(('Argus Download'!BQ70-15)/3)/3)-5)-(AG72+BH72))*0.66,(((AG72+BH72)/3)+(L72/3)+(('Argus Download'!BQ70-15)/3)/3))&gt;190,190,IF((AG72+BH72)-(((AG72+BH72)/3)+(L72/3)+(('Argus Download'!BQ70-15)/3)/3)&gt;5,(((AG72+BH72)/3)+(L72/3)+(('Argus Download'!BQ70-15)/3)/3)-(((((AG72+BH72)/3)+(L72/3)+(('Argus Download'!BQ70-15)/3)/3)-5)-(AG72+BH72))*0.66,(((AG72+BH72)/3)+(L72/3)+(('Argus Download'!BQ70-15)/3)/3)))</f>
        <v>95.693333333333328</v>
      </c>
      <c r="BR72" s="42">
        <f>IF(IF((AH72+BI72)-(((AH72+BI72)/3)+(M72/3)+(('Argus Download'!BR70-15)/3)/3)&gt;5,(((AH72+BI72)/3)+(M72/3)+(('Argus Download'!BR70-15)/3)/3)-(((((AH72+BI72)/3)+(M72/3)+(('Argus Download'!BR70-15)/3)/3)-5)-(AH72+BI72))*0.66,(((AH72+BI72)/3)+(M72/3)+(('Argus Download'!BR70-15)/3)/3))&gt;190,190,IF((AH72+BI72)-(((AH72+BI72)/3)+(M72/3)+(('Argus Download'!BR70-15)/3)/3)&gt;5,(((AH72+BI72)/3)+(M72/3)+(('Argus Download'!BR70-15)/3)/3)-(((((AH72+BI72)/3)+(M72/3)+(('Argus Download'!BR70-15)/3)/3)-5)-(AH72+BI72))*0.66,(((AH72+BI72)/3)+(M72/3)+(('Argus Download'!BR70-15)/3)/3)))</f>
        <v>90.411111111111111</v>
      </c>
      <c r="BS72" s="42">
        <f t="shared" si="6"/>
        <v>90</v>
      </c>
      <c r="BT72" s="42">
        <f t="shared" si="7"/>
        <v>93</v>
      </c>
      <c r="BU72" s="42">
        <f t="shared" si="8"/>
        <v>87</v>
      </c>
      <c r="BV72" s="46"/>
      <c r="BW72" s="20"/>
      <c r="BX72" s="20"/>
    </row>
    <row r="73" spans="1:76" x14ac:dyDescent="0.25">
      <c r="A73" s="28">
        <f>'Argus Download'!A71</f>
        <v>45708</v>
      </c>
      <c r="B73" s="30">
        <f>'Argus Download'!B71</f>
        <v>145</v>
      </c>
      <c r="C73" s="30">
        <f>'Argus Download'!C71</f>
        <v>150</v>
      </c>
      <c r="D73" s="30">
        <f>'Argus Download'!D71</f>
        <v>140</v>
      </c>
      <c r="E73" s="30">
        <f>'Argus Download'!E71</f>
        <v>155</v>
      </c>
      <c r="F73" s="30">
        <f>'Argus Download'!F71</f>
        <v>158</v>
      </c>
      <c r="G73" s="30">
        <f>'Argus Download'!G71</f>
        <v>152</v>
      </c>
      <c r="H73" s="30">
        <f>'Argus Download'!H71</f>
        <v>147.5</v>
      </c>
      <c r="I73" s="30">
        <f>'Argus Download'!I71</f>
        <v>150</v>
      </c>
      <c r="J73" s="30">
        <f>'Argus Download'!J71</f>
        <v>145</v>
      </c>
      <c r="K73" s="30">
        <f>'Argus Download'!K71</f>
        <v>97.5</v>
      </c>
      <c r="L73" s="30">
        <f>'Argus Download'!L71</f>
        <v>100</v>
      </c>
      <c r="M73" s="30">
        <f>'Argus Download'!M71</f>
        <v>95</v>
      </c>
      <c r="N73" s="30">
        <f>'Argus Download'!N71</f>
        <v>147.5</v>
      </c>
      <c r="O73" s="30">
        <f>'Argus Download'!O71</f>
        <v>160</v>
      </c>
      <c r="P73" s="30">
        <f>'Argus Download'!P71</f>
        <v>135</v>
      </c>
      <c r="Q73" s="30">
        <f>'Argus Download'!Q71</f>
        <v>137.5</v>
      </c>
      <c r="R73" s="30">
        <f>'Argus Download'!R71</f>
        <v>140</v>
      </c>
      <c r="S73" s="30">
        <f>'Argus Download'!S71</f>
        <v>135</v>
      </c>
      <c r="T73" s="30">
        <f>'Argus Download'!T71</f>
        <v>87.5</v>
      </c>
      <c r="U73" s="30">
        <f>'Argus Download'!U71</f>
        <v>90</v>
      </c>
      <c r="V73" s="30">
        <f>'Argus Download'!V71</f>
        <v>85</v>
      </c>
      <c r="W73" s="30">
        <f>'Argus Download'!W71</f>
        <v>49.5</v>
      </c>
      <c r="X73" s="30">
        <f>'Argus Download'!X71</f>
        <v>52</v>
      </c>
      <c r="Y73" s="30">
        <f>'Argus Download'!Y71</f>
        <v>47</v>
      </c>
      <c r="Z73" s="30">
        <f>'Argus Download'!Z71</f>
        <v>105</v>
      </c>
      <c r="AA73" s="30">
        <f>'Argus Download'!AA71</f>
        <v>110</v>
      </c>
      <c r="AB73" s="30">
        <f>'Argus Download'!AB71</f>
        <v>100</v>
      </c>
      <c r="AC73" s="30">
        <f>'Argus Download'!AC71</f>
        <v>105</v>
      </c>
      <c r="AD73" s="30">
        <f>'Argus Download'!AD71</f>
        <v>110</v>
      </c>
      <c r="AE73" s="30">
        <f>'Argus Download'!AE71</f>
        <v>100</v>
      </c>
      <c r="AF73" s="30">
        <f>'Argus Download'!AF71</f>
        <v>45.5</v>
      </c>
      <c r="AG73" s="30">
        <f>'Argus Download'!AG71</f>
        <v>48</v>
      </c>
      <c r="AH73" s="30">
        <f>'Argus Download'!AH71</f>
        <v>43</v>
      </c>
      <c r="AI73" s="30">
        <f>'Argus Download'!AI71</f>
        <v>21.5</v>
      </c>
      <c r="AJ73" s="30">
        <f>'Argus Download'!AJ71</f>
        <v>23</v>
      </c>
      <c r="AK73" s="30">
        <f>'Argus Download'!AK71</f>
        <v>20</v>
      </c>
      <c r="AL73" s="30">
        <f>'Argus Download'!AL71</f>
        <v>37.5</v>
      </c>
      <c r="AM73" s="30">
        <f>'Argus Download'!AM71</f>
        <v>40</v>
      </c>
      <c r="AN73" s="30">
        <f>'Argus Download'!AN71</f>
        <v>35</v>
      </c>
      <c r="AO73" s="30">
        <f>'Argus Download'!AO71</f>
        <v>43</v>
      </c>
      <c r="AP73" s="30">
        <f>'Argus Download'!AP71</f>
        <v>46</v>
      </c>
      <c r="AQ73" s="30">
        <f>'Argus Download'!AQ71</f>
        <v>40</v>
      </c>
      <c r="AR73" s="30">
        <f>'Argus Download'!AR71</f>
        <v>71</v>
      </c>
      <c r="AS73" s="30">
        <f>'Argus Download'!AS71</f>
        <v>74</v>
      </c>
      <c r="AT73" s="30">
        <f>'Argus Download'!AT71</f>
        <v>68</v>
      </c>
      <c r="AU73" s="30">
        <f>'Argus Download'!AU71</f>
        <v>22.5</v>
      </c>
      <c r="AV73" s="30">
        <f>'Argus Download'!AV71</f>
        <v>26</v>
      </c>
      <c r="AW73" s="30">
        <f>'Argus Download'!AW71</f>
        <v>19</v>
      </c>
      <c r="AX73" s="30">
        <f>'Argus Download'!AX71</f>
        <v>31</v>
      </c>
      <c r="AY73" s="30">
        <f>'Argus Download'!AY71</f>
        <v>34</v>
      </c>
      <c r="AZ73" s="30">
        <f>'Argus Download'!AZ71</f>
        <v>28</v>
      </c>
      <c r="BA73" s="30">
        <f>'Argus Download'!BA71</f>
        <v>107.5</v>
      </c>
      <c r="BB73" s="30">
        <f>'Argus Download'!BB71</f>
        <v>111</v>
      </c>
      <c r="BC73" s="30">
        <f>'Argus Download'!BC71</f>
        <v>104</v>
      </c>
      <c r="BD73" s="30">
        <f>'Argus Download'!BD71</f>
        <v>27.5</v>
      </c>
      <c r="BE73" s="30">
        <f>'Argus Download'!BE71</f>
        <v>30</v>
      </c>
      <c r="BF73" s="30">
        <f>'Argus Download'!BF71</f>
        <v>25</v>
      </c>
      <c r="BG73" s="30">
        <f>'Argus Download'!BG71</f>
        <v>46</v>
      </c>
      <c r="BH73" s="30">
        <f>'Argus Download'!BH71</f>
        <v>48</v>
      </c>
      <c r="BI73" s="30">
        <f>'Argus Download'!BI71</f>
        <v>44</v>
      </c>
      <c r="BJ73" s="30">
        <f>'Argus Download'!BJ71</f>
        <v>36</v>
      </c>
      <c r="BK73" s="30">
        <f>'Argus Download'!BK71</f>
        <v>40</v>
      </c>
      <c r="BL73" s="30">
        <f>'Argus Download'!BL71</f>
        <v>32</v>
      </c>
      <c r="BM73" s="30">
        <f>'Argus Download'!BM71</f>
        <v>94.5</v>
      </c>
      <c r="BN73" s="30">
        <f>'Argus Download'!BN71</f>
        <v>99</v>
      </c>
      <c r="BO73" s="30">
        <f>'Argus Download'!BO71</f>
        <v>90</v>
      </c>
      <c r="BP73" s="42">
        <f>IF(IF((AF73+BG73)-(((AF73+BG73)/3)+(K73/3)+(('Argus Download'!BP71-15)/3)/3)&gt;5,(((AF73+BG73)/3)+(K73/3)+(('Argus Download'!BP71-15)/3)/3)-(((((AF73+BG73)/3)+(K73/3)+(('Argus Download'!BP71-15)/3)/3)-5)-(AF73+BG73))*0.66,(((AF73+BG73)/3)+(K73/3)+(('Argus Download'!BP71-15)/3)/3))&gt;190,190,IF((AF73+BG73)-(((AF73+BG73)/3)+(K73/3)+(('Argus Download'!BP71-15)/3)/3)&gt;5,(((AF73+BG73)/3)+(K73/3)+(('Argus Download'!BP71-15)/3)/3)-(((((AF73+BG73)/3)+(K73/3)+(('Argus Download'!BP71-15)/3)/3)-5)-(AF73+BG73))*0.66,(((AF73+BG73)/3)+(K73/3)+(('Argus Download'!BP71-15)/3)/3)))</f>
        <v>91.57</v>
      </c>
      <c r="BQ73" s="42">
        <f>IF(IF((AG73+BH73)-(((AG73+BH73)/3)+(L73/3)+(('Argus Download'!BQ71-15)/3)/3)&gt;5,(((AG73+BH73)/3)+(L73/3)+(('Argus Download'!BQ71-15)/3)/3)-(((((AG73+BH73)/3)+(L73/3)+(('Argus Download'!BQ71-15)/3)/3)-5)-(AG73+BH73))*0.66,(((AG73+BH73)/3)+(L73/3)+(('Argus Download'!BQ71-15)/3)/3))&gt;190,190,IF((AG73+BH73)-(((AG73+BH73)/3)+(L73/3)+(('Argus Download'!BQ71-15)/3)/3)&gt;5,(((AG73+BH73)/3)+(L73/3)+(('Argus Download'!BQ71-15)/3)/3)-(((((AG73+BH73)/3)+(L73/3)+(('Argus Download'!BQ71-15)/3)/3)-5)-(AG73+BH73))*0.66,(((AG73+BH73)/3)+(L73/3)+(('Argus Download'!BQ71-15)/3)/3)))</f>
        <v>95.408888888888896</v>
      </c>
      <c r="BR73" s="42">
        <f>IF(IF((AH73+BI73)-(((AH73+BI73)/3)+(M73/3)+(('Argus Download'!BR71-15)/3)/3)&gt;5,(((AH73+BI73)/3)+(M73/3)+(('Argus Download'!BR71-15)/3)/3)-(((((AH73+BI73)/3)+(M73/3)+(('Argus Download'!BR71-15)/3)/3)-5)-(AH73+BI73))*0.66,(((AH73+BI73)/3)+(M73/3)+(('Argus Download'!BR71-15)/3)/3))&gt;190,190,IF((AH73+BI73)-(((AH73+BI73)/3)+(M73/3)+(('Argus Download'!BR71-15)/3)/3)&gt;5,(((AH73+BI73)/3)+(M73/3)+(('Argus Download'!BR71-15)/3)/3)-(((((AH73+BI73)/3)+(M73/3)+(('Argus Download'!BR71-15)/3)/3)-5)-(AH73+BI73))*0.66,(((AH73+BI73)/3)+(M73/3)+(('Argus Download'!BR71-15)/3)/3)))</f>
        <v>87.731111111111119</v>
      </c>
      <c r="BS73" s="42">
        <f t="shared" si="6"/>
        <v>89.5</v>
      </c>
      <c r="BT73" s="42">
        <f t="shared" si="7"/>
        <v>94</v>
      </c>
      <c r="BU73" s="42">
        <f t="shared" si="8"/>
        <v>85</v>
      </c>
      <c r="BV73" s="46"/>
      <c r="BW73" s="20"/>
      <c r="BX73" s="20"/>
    </row>
    <row r="74" spans="1:76" x14ac:dyDescent="0.25">
      <c r="A74" s="28">
        <f>'Argus Download'!A72</f>
        <v>45701</v>
      </c>
      <c r="B74" s="30">
        <f>'Argus Download'!B72</f>
        <v>146.5</v>
      </c>
      <c r="C74" s="30">
        <f>'Argus Download'!C72</f>
        <v>153</v>
      </c>
      <c r="D74" s="30">
        <f>'Argus Download'!D72</f>
        <v>140</v>
      </c>
      <c r="E74" s="30">
        <f>'Argus Download'!E72</f>
        <v>155</v>
      </c>
      <c r="F74" s="30">
        <f>'Argus Download'!F72</f>
        <v>158</v>
      </c>
      <c r="G74" s="30">
        <f>'Argus Download'!G72</f>
        <v>152</v>
      </c>
      <c r="H74" s="30">
        <f>'Argus Download'!H72</f>
        <v>152</v>
      </c>
      <c r="I74" s="30">
        <f>'Argus Download'!I72</f>
        <v>155</v>
      </c>
      <c r="J74" s="30">
        <f>'Argus Download'!J72</f>
        <v>149</v>
      </c>
      <c r="K74" s="30">
        <f>'Argus Download'!K72</f>
        <v>97.5</v>
      </c>
      <c r="L74" s="30">
        <f>'Argus Download'!L72</f>
        <v>100</v>
      </c>
      <c r="M74" s="30">
        <f>'Argus Download'!M72</f>
        <v>95</v>
      </c>
      <c r="N74" s="30">
        <f>'Argus Download'!N72</f>
        <v>147.5</v>
      </c>
      <c r="O74" s="30">
        <f>'Argus Download'!O72</f>
        <v>160</v>
      </c>
      <c r="P74" s="30">
        <f>'Argus Download'!P72</f>
        <v>135</v>
      </c>
      <c r="Q74" s="30">
        <f>'Argus Download'!Q72</f>
        <v>137.5</v>
      </c>
      <c r="R74" s="30">
        <f>'Argus Download'!R72</f>
        <v>140</v>
      </c>
      <c r="S74" s="30">
        <f>'Argus Download'!S72</f>
        <v>135</v>
      </c>
      <c r="T74" s="30">
        <f>'Argus Download'!T72</f>
        <v>87.5</v>
      </c>
      <c r="U74" s="30">
        <f>'Argus Download'!U72</f>
        <v>90</v>
      </c>
      <c r="V74" s="30">
        <f>'Argus Download'!V72</f>
        <v>85</v>
      </c>
      <c r="W74" s="30">
        <f>'Argus Download'!W72</f>
        <v>50.5</v>
      </c>
      <c r="X74" s="30">
        <f>'Argus Download'!X72</f>
        <v>53</v>
      </c>
      <c r="Y74" s="30">
        <f>'Argus Download'!Y72</f>
        <v>48</v>
      </c>
      <c r="Z74" s="30">
        <f>'Argus Download'!Z72</f>
        <v>105</v>
      </c>
      <c r="AA74" s="30">
        <f>'Argus Download'!AA72</f>
        <v>110</v>
      </c>
      <c r="AB74" s="30">
        <f>'Argus Download'!AB72</f>
        <v>100</v>
      </c>
      <c r="AC74" s="30">
        <f>'Argus Download'!AC72</f>
        <v>105</v>
      </c>
      <c r="AD74" s="30">
        <f>'Argus Download'!AD72</f>
        <v>110</v>
      </c>
      <c r="AE74" s="30">
        <f>'Argus Download'!AE72</f>
        <v>100</v>
      </c>
      <c r="AF74" s="30">
        <f>'Argus Download'!AF72</f>
        <v>45.5</v>
      </c>
      <c r="AG74" s="30">
        <f>'Argus Download'!AG72</f>
        <v>48</v>
      </c>
      <c r="AH74" s="30">
        <f>'Argus Download'!AH72</f>
        <v>43</v>
      </c>
      <c r="AI74" s="30">
        <f>'Argus Download'!AI72</f>
        <v>21.5</v>
      </c>
      <c r="AJ74" s="30">
        <f>'Argus Download'!AJ72</f>
        <v>23</v>
      </c>
      <c r="AK74" s="30">
        <f>'Argus Download'!AK72</f>
        <v>20</v>
      </c>
      <c r="AL74" s="30">
        <f>'Argus Download'!AL72</f>
        <v>37.5</v>
      </c>
      <c r="AM74" s="30">
        <f>'Argus Download'!AM72</f>
        <v>40</v>
      </c>
      <c r="AN74" s="30">
        <f>'Argus Download'!AN72</f>
        <v>35</v>
      </c>
      <c r="AO74" s="30">
        <f>'Argus Download'!AO72</f>
        <v>44.5</v>
      </c>
      <c r="AP74" s="30">
        <f>'Argus Download'!AP72</f>
        <v>48</v>
      </c>
      <c r="AQ74" s="30">
        <f>'Argus Download'!AQ72</f>
        <v>41</v>
      </c>
      <c r="AR74" s="30">
        <f>'Argus Download'!AR72</f>
        <v>76</v>
      </c>
      <c r="AS74" s="30">
        <f>'Argus Download'!AS72</f>
        <v>78</v>
      </c>
      <c r="AT74" s="30">
        <f>'Argus Download'!AT72</f>
        <v>74</v>
      </c>
      <c r="AU74" s="30">
        <f>'Argus Download'!AU72</f>
        <v>22.5</v>
      </c>
      <c r="AV74" s="30">
        <f>'Argus Download'!AV72</f>
        <v>26</v>
      </c>
      <c r="AW74" s="30">
        <f>'Argus Download'!AW72</f>
        <v>19</v>
      </c>
      <c r="AX74" s="30">
        <f>'Argus Download'!AX72</f>
        <v>32</v>
      </c>
      <c r="AY74" s="30">
        <f>'Argus Download'!AY72</f>
        <v>35</v>
      </c>
      <c r="AZ74" s="30">
        <f>'Argus Download'!AZ72</f>
        <v>29</v>
      </c>
      <c r="BA74" s="30">
        <f>'Argus Download'!BA72</f>
        <v>110</v>
      </c>
      <c r="BB74" s="30">
        <f>'Argus Download'!BB72</f>
        <v>115</v>
      </c>
      <c r="BC74" s="30">
        <f>'Argus Download'!BC72</f>
        <v>105</v>
      </c>
      <c r="BD74" s="30">
        <f>'Argus Download'!BD72</f>
        <v>27.5</v>
      </c>
      <c r="BE74" s="30">
        <f>'Argus Download'!BE72</f>
        <v>30</v>
      </c>
      <c r="BF74" s="30">
        <f>'Argus Download'!BF72</f>
        <v>25</v>
      </c>
      <c r="BG74" s="30">
        <f>'Argus Download'!BG72</f>
        <v>47.5</v>
      </c>
      <c r="BH74" s="30">
        <f>'Argus Download'!BH72</f>
        <v>50</v>
      </c>
      <c r="BI74" s="30">
        <f>'Argus Download'!BI72</f>
        <v>45</v>
      </c>
      <c r="BJ74" s="30">
        <f>'Argus Download'!BJ72</f>
        <v>36.5</v>
      </c>
      <c r="BK74" s="30">
        <f>'Argus Download'!BK72</f>
        <v>40</v>
      </c>
      <c r="BL74" s="30">
        <f>'Argus Download'!BL72</f>
        <v>33</v>
      </c>
      <c r="BM74" s="30">
        <f>'Argus Download'!BM72</f>
        <v>97</v>
      </c>
      <c r="BN74" s="30">
        <f>'Argus Download'!BN72</f>
        <v>99</v>
      </c>
      <c r="BO74" s="30">
        <f>'Argus Download'!BO72</f>
        <v>95</v>
      </c>
      <c r="BP74" s="42">
        <f>IF(IF((AF74+BG74)-(((AF74+BG74)/3)+(K74/3)+(('Argus Download'!BP72-15)/3)/3)&gt;5,(((AF74+BG74)/3)+(K74/3)+(('Argus Download'!BP72-15)/3)/3)-(((((AF74+BG74)/3)+(K74/3)+(('Argus Download'!BP72-15)/3)/3)-5)-(AF74+BG74))*0.66,(((AF74+BG74)/3)+(K74/3)+(('Argus Download'!BP72-15)/3)/3))&gt;190,190,IF((AF74+BG74)-(((AF74+BG74)/3)+(K74/3)+(('Argus Download'!BP72-15)/3)/3)&gt;5,(((AF74+BG74)/3)+(K74/3)+(('Argus Download'!BP72-15)/3)/3)-(((((AF74+BG74)/3)+(K74/3)+(('Argus Download'!BP72-15)/3)/3)-5)-(AF74+BG74))*0.66,(((AF74+BG74)/3)+(K74/3)+(('Argus Download'!BP72-15)/3)/3)))</f>
        <v>92.73</v>
      </c>
      <c r="BQ74" s="42">
        <f>IF(IF((AG74+BH74)-(((AG74+BH74)/3)+(L74/3)+(('Argus Download'!BQ72-15)/3)/3)&gt;5,(((AG74+BH74)/3)+(L74/3)+(('Argus Download'!BQ72-15)/3)/3)-(((((AG74+BH74)/3)+(L74/3)+(('Argus Download'!BQ72-15)/3)/3)-5)-(AG74+BH74))*0.66,(((AG74+BH74)/3)+(L74/3)+(('Argus Download'!BQ72-15)/3)/3))&gt;190,190,IF((AG74+BH74)-(((AG74+BH74)/3)+(L74/3)+(('Argus Download'!BQ72-15)/3)/3)&gt;5,(((AG74+BH74)/3)+(L74/3)+(('Argus Download'!BQ72-15)/3)/3)-(((((AG74+BH74)/3)+(L74/3)+(('Argus Download'!BQ72-15)/3)/3)-5)-(AG74+BH74))*0.66,(((AG74+BH74)/3)+(L74/3)+(('Argus Download'!BQ72-15)/3)/3)))</f>
        <v>96.955555555555563</v>
      </c>
      <c r="BR74" s="42">
        <f>IF(IF((AH74+BI74)-(((AH74+BI74)/3)+(M74/3)+(('Argus Download'!BR72-15)/3)/3)&gt;5,(((AH74+BI74)/3)+(M74/3)+(('Argus Download'!BR72-15)/3)/3)-(((((AH74+BI74)/3)+(M74/3)+(('Argus Download'!BR72-15)/3)/3)-5)-(AH74+BI74))*0.66,(((AH74+BI74)/3)+(M74/3)+(('Argus Download'!BR72-15)/3)/3))&gt;190,190,IF((AH74+BI74)-(((AH74+BI74)/3)+(M74/3)+(('Argus Download'!BR72-15)/3)/3)&gt;5,(((AH74+BI74)/3)+(M74/3)+(('Argus Download'!BR72-15)/3)/3)-(((((AH74+BI74)/3)+(M74/3)+(('Argus Download'!BR72-15)/3)/3)-5)-(AH74+BI74))*0.66,(((AH74+BI74)/3)+(M74/3)+(('Argus Download'!BR72-15)/3)/3)))</f>
        <v>88.504444444444445</v>
      </c>
      <c r="BS74" s="42">
        <f t="shared" si="6"/>
        <v>91</v>
      </c>
      <c r="BT74" s="42">
        <f t="shared" si="7"/>
        <v>96</v>
      </c>
      <c r="BU74" s="42">
        <f t="shared" si="8"/>
        <v>86</v>
      </c>
      <c r="BV74" s="46"/>
      <c r="BW74" s="20"/>
      <c r="BX74" s="20"/>
    </row>
    <row r="75" spans="1:76" x14ac:dyDescent="0.25">
      <c r="A75" s="28">
        <f>'Argus Download'!A73</f>
        <v>45694</v>
      </c>
      <c r="B75" s="30">
        <f>'Argus Download'!B73</f>
        <v>146.5</v>
      </c>
      <c r="C75" s="30">
        <f>'Argus Download'!C73</f>
        <v>153</v>
      </c>
      <c r="D75" s="30">
        <f>'Argus Download'!D73</f>
        <v>140</v>
      </c>
      <c r="E75" s="30">
        <f>'Argus Download'!E73</f>
        <v>155</v>
      </c>
      <c r="F75" s="30">
        <f>'Argus Download'!F73</f>
        <v>158</v>
      </c>
      <c r="G75" s="30">
        <f>'Argus Download'!G73</f>
        <v>152</v>
      </c>
      <c r="H75" s="30">
        <f>'Argus Download'!H73</f>
        <v>152</v>
      </c>
      <c r="I75" s="30">
        <f>'Argus Download'!I73</f>
        <v>155</v>
      </c>
      <c r="J75" s="30">
        <f>'Argus Download'!J73</f>
        <v>149</v>
      </c>
      <c r="K75" s="30">
        <f>'Argus Download'!K73</f>
        <v>97.5</v>
      </c>
      <c r="L75" s="30">
        <f>'Argus Download'!L73</f>
        <v>100</v>
      </c>
      <c r="M75" s="30">
        <f>'Argus Download'!M73</f>
        <v>95</v>
      </c>
      <c r="N75" s="30">
        <f>'Argus Download'!N73</f>
        <v>147.5</v>
      </c>
      <c r="O75" s="30">
        <f>'Argus Download'!O73</f>
        <v>160</v>
      </c>
      <c r="P75" s="30">
        <f>'Argus Download'!P73</f>
        <v>135</v>
      </c>
      <c r="Q75" s="30">
        <f>'Argus Download'!Q73</f>
        <v>142.5</v>
      </c>
      <c r="R75" s="30">
        <f>'Argus Download'!R73</f>
        <v>145</v>
      </c>
      <c r="S75" s="30">
        <f>'Argus Download'!S73</f>
        <v>140</v>
      </c>
      <c r="T75" s="30">
        <f>'Argus Download'!T73</f>
        <v>87.5</v>
      </c>
      <c r="U75" s="30">
        <f>'Argus Download'!U73</f>
        <v>90</v>
      </c>
      <c r="V75" s="30">
        <f>'Argus Download'!V73</f>
        <v>85</v>
      </c>
      <c r="W75" s="30">
        <f>'Argus Download'!W73</f>
        <v>47.5</v>
      </c>
      <c r="X75" s="30">
        <f>'Argus Download'!X73</f>
        <v>50</v>
      </c>
      <c r="Y75" s="30">
        <f>'Argus Download'!Y73</f>
        <v>45</v>
      </c>
      <c r="Z75" s="30">
        <f>'Argus Download'!Z73</f>
        <v>105</v>
      </c>
      <c r="AA75" s="30">
        <f>'Argus Download'!AA73</f>
        <v>110</v>
      </c>
      <c r="AB75" s="30">
        <f>'Argus Download'!AB73</f>
        <v>100</v>
      </c>
      <c r="AC75" s="30">
        <f>'Argus Download'!AC73</f>
        <v>105</v>
      </c>
      <c r="AD75" s="30">
        <f>'Argus Download'!AD73</f>
        <v>110</v>
      </c>
      <c r="AE75" s="30">
        <f>'Argus Download'!AE73</f>
        <v>100</v>
      </c>
      <c r="AF75" s="30">
        <f>'Argus Download'!AF73</f>
        <v>45.5</v>
      </c>
      <c r="AG75" s="30">
        <f>'Argus Download'!AG73</f>
        <v>48</v>
      </c>
      <c r="AH75" s="30">
        <f>'Argus Download'!AH73</f>
        <v>43</v>
      </c>
      <c r="AI75" s="30">
        <f>'Argus Download'!AI73</f>
        <v>21.5</v>
      </c>
      <c r="AJ75" s="30">
        <f>'Argus Download'!AJ73</f>
        <v>23</v>
      </c>
      <c r="AK75" s="30">
        <f>'Argus Download'!AK73</f>
        <v>20</v>
      </c>
      <c r="AL75" s="30">
        <f>'Argus Download'!AL73</f>
        <v>37.5</v>
      </c>
      <c r="AM75" s="30">
        <f>'Argus Download'!AM73</f>
        <v>40</v>
      </c>
      <c r="AN75" s="30">
        <f>'Argus Download'!AN73</f>
        <v>35</v>
      </c>
      <c r="AO75" s="30">
        <f>'Argus Download'!AO73</f>
        <v>44.5</v>
      </c>
      <c r="AP75" s="30">
        <f>'Argus Download'!AP73</f>
        <v>48</v>
      </c>
      <c r="AQ75" s="30">
        <f>'Argus Download'!AQ73</f>
        <v>41</v>
      </c>
      <c r="AR75" s="30">
        <f>'Argus Download'!AR73</f>
        <v>76</v>
      </c>
      <c r="AS75" s="30">
        <f>'Argus Download'!AS73</f>
        <v>78</v>
      </c>
      <c r="AT75" s="30">
        <f>'Argus Download'!AT73</f>
        <v>74</v>
      </c>
      <c r="AU75" s="30">
        <f>'Argus Download'!AU73</f>
        <v>22.5</v>
      </c>
      <c r="AV75" s="30">
        <f>'Argus Download'!AV73</f>
        <v>26</v>
      </c>
      <c r="AW75" s="30">
        <f>'Argus Download'!AW73</f>
        <v>19</v>
      </c>
      <c r="AX75" s="30">
        <f>'Argus Download'!AX73</f>
        <v>32</v>
      </c>
      <c r="AY75" s="30">
        <f>'Argus Download'!AY73</f>
        <v>35</v>
      </c>
      <c r="AZ75" s="30">
        <f>'Argus Download'!AZ73</f>
        <v>29</v>
      </c>
      <c r="BA75" s="30">
        <f>'Argus Download'!BA73</f>
        <v>115</v>
      </c>
      <c r="BB75" s="30">
        <f>'Argus Download'!BB73</f>
        <v>120</v>
      </c>
      <c r="BC75" s="30">
        <f>'Argus Download'!BC73</f>
        <v>110</v>
      </c>
      <c r="BD75" s="30">
        <f>'Argus Download'!BD73</f>
        <v>27.5</v>
      </c>
      <c r="BE75" s="30">
        <f>'Argus Download'!BE73</f>
        <v>30</v>
      </c>
      <c r="BF75" s="30">
        <f>'Argus Download'!BF73</f>
        <v>25</v>
      </c>
      <c r="BG75" s="30">
        <f>'Argus Download'!BG73</f>
        <v>48</v>
      </c>
      <c r="BH75" s="30">
        <f>'Argus Download'!BH73</f>
        <v>50</v>
      </c>
      <c r="BI75" s="30">
        <f>'Argus Download'!BI73</f>
        <v>46</v>
      </c>
      <c r="BJ75" s="30">
        <f>'Argus Download'!BJ73</f>
        <v>37</v>
      </c>
      <c r="BK75" s="30">
        <f>'Argus Download'!BK73</f>
        <v>40</v>
      </c>
      <c r="BL75" s="30">
        <f>'Argus Download'!BL73</f>
        <v>34</v>
      </c>
      <c r="BM75" s="30">
        <f>'Argus Download'!BM73</f>
        <v>102</v>
      </c>
      <c r="BN75" s="30">
        <f>'Argus Download'!BN73</f>
        <v>107</v>
      </c>
      <c r="BO75" s="30">
        <f>'Argus Download'!BO73</f>
        <v>97</v>
      </c>
      <c r="BP75" s="42">
        <f>IF(IF((AF75+BG75)-(((AF75+BG75)/3)+(K75/3)+(('Argus Download'!BP73-15)/3)/3)&gt;5,(((AF75+BG75)/3)+(K75/3)+(('Argus Download'!BP73-15)/3)/3)-(((((AF75+BG75)/3)+(K75/3)+(('Argus Download'!BP73-15)/3)/3)-5)-(AF75+BG75))*0.66,(((AF75+BG75)/3)+(K75/3)+(('Argus Download'!BP73-15)/3)/3))&gt;190,190,IF((AF75+BG75)-(((AF75+BG75)/3)+(K75/3)+(('Argus Download'!BP73-15)/3)/3)&gt;5,(((AF75+BG75)/3)+(K75/3)+(('Argus Download'!BP73-15)/3)/3)-(((((AF75+BG75)/3)+(K75/3)+(('Argus Download'!BP73-15)/3)/3)-5)-(AF75+BG75))*0.66,(((AF75+BG75)/3)+(K75/3)+(('Argus Download'!BP73-15)/3)/3)))</f>
        <v>93.116666666666674</v>
      </c>
      <c r="BQ75" s="42">
        <f>IF(IF((AG75+BH75)-(((AG75+BH75)/3)+(L75/3)+(('Argus Download'!BQ73-15)/3)/3)&gt;5,(((AG75+BH75)/3)+(L75/3)+(('Argus Download'!BQ73-15)/3)/3)-(((((AG75+BH75)/3)+(L75/3)+(('Argus Download'!BQ73-15)/3)/3)-5)-(AG75+BH75))*0.66,(((AG75+BH75)/3)+(L75/3)+(('Argus Download'!BQ73-15)/3)/3))&gt;190,190,IF((AG75+BH75)-(((AG75+BH75)/3)+(L75/3)+(('Argus Download'!BQ73-15)/3)/3)&gt;5,(((AG75+BH75)/3)+(L75/3)+(('Argus Download'!BQ73-15)/3)/3)-(((((AG75+BH75)/3)+(L75/3)+(('Argus Download'!BQ73-15)/3)/3)-5)-(AG75+BH75))*0.66,(((AG75+BH75)/3)+(L75/3)+(('Argus Download'!BQ73-15)/3)/3)))</f>
        <v>96.955555555555563</v>
      </c>
      <c r="BR75" s="42">
        <f>IF(IF((AH75+BI75)-(((AH75+BI75)/3)+(M75/3)+(('Argus Download'!BR73-15)/3)/3)&gt;5,(((AH75+BI75)/3)+(M75/3)+(('Argus Download'!BR73-15)/3)/3)-(((((AH75+BI75)/3)+(M75/3)+(('Argus Download'!BR73-15)/3)/3)-5)-(AH75+BI75))*0.66,(((AH75+BI75)/3)+(M75/3)+(('Argus Download'!BR73-15)/3)/3))&gt;190,190,IF((AH75+BI75)-(((AH75+BI75)/3)+(M75/3)+(('Argus Download'!BR73-15)/3)/3)&gt;5,(((AH75+BI75)/3)+(M75/3)+(('Argus Download'!BR73-15)/3)/3)-(((((AH75+BI75)/3)+(M75/3)+(('Argus Download'!BR73-15)/3)/3)-5)-(AH75+BI75))*0.66,(((AH75+BI75)/3)+(M75/3)+(('Argus Download'!BR73-15)/3)/3)))</f>
        <v>89.277777777777771</v>
      </c>
      <c r="BS75" s="42">
        <f t="shared" si="6"/>
        <v>91.5</v>
      </c>
      <c r="BT75" s="42">
        <f t="shared" si="7"/>
        <v>96</v>
      </c>
      <c r="BU75" s="42">
        <f t="shared" si="8"/>
        <v>87</v>
      </c>
      <c r="BV75" s="46"/>
      <c r="BW75" s="20"/>
      <c r="BX75" s="20"/>
    </row>
    <row r="76" spans="1:76" x14ac:dyDescent="0.25">
      <c r="A76" s="28">
        <f>'Argus Download'!A74</f>
        <v>45687</v>
      </c>
      <c r="B76" s="30">
        <f>'Argus Download'!B74</f>
        <v>162.5</v>
      </c>
      <c r="C76" s="30">
        <f>'Argus Download'!C74</f>
        <v>165</v>
      </c>
      <c r="D76" s="30">
        <f>'Argus Download'!D74</f>
        <v>160</v>
      </c>
      <c r="E76" s="30">
        <f>'Argus Download'!E74</f>
        <v>155</v>
      </c>
      <c r="F76" s="30">
        <f>'Argus Download'!F74</f>
        <v>158</v>
      </c>
      <c r="G76" s="30">
        <f>'Argus Download'!G74</f>
        <v>152</v>
      </c>
      <c r="H76" s="30">
        <f>'Argus Download'!H74</f>
        <v>152.5</v>
      </c>
      <c r="I76" s="30">
        <f>'Argus Download'!I74</f>
        <v>155</v>
      </c>
      <c r="J76" s="30">
        <f>'Argus Download'!J74</f>
        <v>150</v>
      </c>
      <c r="K76" s="30">
        <f>'Argus Download'!K74</f>
        <v>97.5</v>
      </c>
      <c r="L76" s="30">
        <f>'Argus Download'!L74</f>
        <v>100</v>
      </c>
      <c r="M76" s="30">
        <f>'Argus Download'!M74</f>
        <v>95</v>
      </c>
      <c r="N76" s="30">
        <f>'Argus Download'!N74</f>
        <v>147.5</v>
      </c>
      <c r="O76" s="30">
        <f>'Argus Download'!O74</f>
        <v>160</v>
      </c>
      <c r="P76" s="30">
        <f>'Argus Download'!P74</f>
        <v>135</v>
      </c>
      <c r="Q76" s="30">
        <f>'Argus Download'!Q74</f>
        <v>142.5</v>
      </c>
      <c r="R76" s="30">
        <f>'Argus Download'!R74</f>
        <v>145</v>
      </c>
      <c r="S76" s="30">
        <f>'Argus Download'!S74</f>
        <v>140</v>
      </c>
      <c r="T76" s="30">
        <f>'Argus Download'!T74</f>
        <v>87.5</v>
      </c>
      <c r="U76" s="30">
        <f>'Argus Download'!U74</f>
        <v>90</v>
      </c>
      <c r="V76" s="30">
        <f>'Argus Download'!V74</f>
        <v>85</v>
      </c>
      <c r="W76" s="30">
        <f>'Argus Download'!W74</f>
        <v>47.5</v>
      </c>
      <c r="X76" s="30">
        <f>'Argus Download'!X74</f>
        <v>50</v>
      </c>
      <c r="Y76" s="30">
        <f>'Argus Download'!Y74</f>
        <v>45</v>
      </c>
      <c r="Z76" s="30">
        <f>'Argus Download'!Z74</f>
        <v>110</v>
      </c>
      <c r="AA76" s="30">
        <f>'Argus Download'!AA74</f>
        <v>115</v>
      </c>
      <c r="AB76" s="30">
        <f>'Argus Download'!AB74</f>
        <v>105</v>
      </c>
      <c r="AC76" s="30">
        <f>'Argus Download'!AC74</f>
        <v>110</v>
      </c>
      <c r="AD76" s="30">
        <f>'Argus Download'!AD74</f>
        <v>115</v>
      </c>
      <c r="AE76" s="30">
        <f>'Argus Download'!AE74</f>
        <v>105</v>
      </c>
      <c r="AF76" s="30">
        <f>'Argus Download'!AF74</f>
        <v>45.5</v>
      </c>
      <c r="AG76" s="30">
        <f>'Argus Download'!AG74</f>
        <v>48</v>
      </c>
      <c r="AH76" s="30">
        <f>'Argus Download'!AH74</f>
        <v>43</v>
      </c>
      <c r="AI76" s="30">
        <f>'Argus Download'!AI74</f>
        <v>21.5</v>
      </c>
      <c r="AJ76" s="30">
        <f>'Argus Download'!AJ74</f>
        <v>23</v>
      </c>
      <c r="AK76" s="30">
        <f>'Argus Download'!AK74</f>
        <v>20</v>
      </c>
      <c r="AL76" s="30">
        <f>'Argus Download'!AL74</f>
        <v>38.5</v>
      </c>
      <c r="AM76" s="30">
        <f>'Argus Download'!AM74</f>
        <v>42</v>
      </c>
      <c r="AN76" s="30">
        <f>'Argus Download'!AN74</f>
        <v>35</v>
      </c>
      <c r="AO76" s="30">
        <f>'Argus Download'!AO74</f>
        <v>47</v>
      </c>
      <c r="AP76" s="30">
        <f>'Argus Download'!AP74</f>
        <v>50</v>
      </c>
      <c r="AQ76" s="30">
        <f>'Argus Download'!AQ74</f>
        <v>44</v>
      </c>
      <c r="AR76" s="30">
        <f>'Argus Download'!AR74</f>
        <v>77.5</v>
      </c>
      <c r="AS76" s="30">
        <f>'Argus Download'!AS74</f>
        <v>80</v>
      </c>
      <c r="AT76" s="30">
        <f>'Argus Download'!AT74</f>
        <v>75</v>
      </c>
      <c r="AU76" s="30">
        <f>'Argus Download'!AU74</f>
        <v>22.5</v>
      </c>
      <c r="AV76" s="30">
        <f>'Argus Download'!AV74</f>
        <v>26</v>
      </c>
      <c r="AW76" s="30">
        <f>'Argus Download'!AW74</f>
        <v>19</v>
      </c>
      <c r="AX76" s="30">
        <f>'Argus Download'!AX74</f>
        <v>32.5</v>
      </c>
      <c r="AY76" s="30">
        <f>'Argus Download'!AY74</f>
        <v>35</v>
      </c>
      <c r="AZ76" s="30">
        <f>'Argus Download'!AZ74</f>
        <v>30</v>
      </c>
      <c r="BA76" s="30">
        <f>'Argus Download'!BA74</f>
        <v>117</v>
      </c>
      <c r="BB76" s="30">
        <f>'Argus Download'!BB74</f>
        <v>121</v>
      </c>
      <c r="BC76" s="30">
        <f>'Argus Download'!BC74</f>
        <v>113</v>
      </c>
      <c r="BD76" s="30">
        <f>'Argus Download'!BD74</f>
        <v>27.5</v>
      </c>
      <c r="BE76" s="30">
        <f>'Argus Download'!BE74</f>
        <v>30</v>
      </c>
      <c r="BF76" s="30">
        <f>'Argus Download'!BF74</f>
        <v>25</v>
      </c>
      <c r="BG76" s="30">
        <f>'Argus Download'!BG74</f>
        <v>48</v>
      </c>
      <c r="BH76" s="30">
        <f>'Argus Download'!BH74</f>
        <v>50</v>
      </c>
      <c r="BI76" s="30">
        <f>'Argus Download'!BI74</f>
        <v>46</v>
      </c>
      <c r="BJ76" s="30">
        <f>'Argus Download'!BJ74</f>
        <v>37</v>
      </c>
      <c r="BK76" s="30">
        <f>'Argus Download'!BK74</f>
        <v>39</v>
      </c>
      <c r="BL76" s="30">
        <f>'Argus Download'!BL74</f>
        <v>35</v>
      </c>
      <c r="BM76" s="30">
        <f>'Argus Download'!BM74</f>
        <v>102</v>
      </c>
      <c r="BN76" s="30">
        <f>'Argus Download'!BN74</f>
        <v>107</v>
      </c>
      <c r="BO76" s="30">
        <f>'Argus Download'!BO74</f>
        <v>97</v>
      </c>
      <c r="BP76" s="42">
        <f>IF(IF((AF76+BG76)-(((AF76+BG76)/3)+(K76/3)+(('Argus Download'!BP74-15)/3)/3)&gt;5,(((AF76+BG76)/3)+(K76/3)+(('Argus Download'!BP74-15)/3)/3)-(((((AF76+BG76)/3)+(K76/3)+(('Argus Download'!BP74-15)/3)/3)-5)-(AF76+BG76))*0.66,(((AF76+BG76)/3)+(K76/3)+(('Argus Download'!BP74-15)/3)/3))&gt;190,190,IF((AF76+BG76)-(((AF76+BG76)/3)+(K76/3)+(('Argus Download'!BP74-15)/3)/3)&gt;5,(((AF76+BG76)/3)+(K76/3)+(('Argus Download'!BP74-15)/3)/3)-(((((AF76+BG76)/3)+(K76/3)+(('Argus Download'!BP74-15)/3)/3)-5)-(AF76+BG76))*0.66,(((AF76+BG76)/3)+(K76/3)+(('Argus Download'!BP74-15)/3)/3)))</f>
        <v>93.116666666666674</v>
      </c>
      <c r="BQ76" s="42">
        <f>IF(IF((AG76+BH76)-(((AG76+BH76)/3)+(L76/3)+(('Argus Download'!BQ74-15)/3)/3)&gt;5,(((AG76+BH76)/3)+(L76/3)+(('Argus Download'!BQ74-15)/3)/3)-(((((AG76+BH76)/3)+(L76/3)+(('Argus Download'!BQ74-15)/3)/3)-5)-(AG76+BH76))*0.66,(((AG76+BH76)/3)+(L76/3)+(('Argus Download'!BQ74-15)/3)/3))&gt;190,190,IF((AG76+BH76)-(((AG76+BH76)/3)+(L76/3)+(('Argus Download'!BQ74-15)/3)/3)&gt;5,(((AG76+BH76)/3)+(L76/3)+(('Argus Download'!BQ74-15)/3)/3)-(((((AG76+BH76)/3)+(L76/3)+(('Argus Download'!BQ74-15)/3)/3)-5)-(AG76+BH76))*0.66,(((AG76+BH76)/3)+(L76/3)+(('Argus Download'!BQ74-15)/3)/3)))</f>
        <v>96.955555555555563</v>
      </c>
      <c r="BR76" s="42">
        <f>IF(IF((AH76+BI76)-(((AH76+BI76)/3)+(M76/3)+(('Argus Download'!BR74-15)/3)/3)&gt;5,(((AH76+BI76)/3)+(M76/3)+(('Argus Download'!BR74-15)/3)/3)-(((((AH76+BI76)/3)+(M76/3)+(('Argus Download'!BR74-15)/3)/3)-5)-(AH76+BI76))*0.66,(((AH76+BI76)/3)+(M76/3)+(('Argus Download'!BR74-15)/3)/3))&gt;190,190,IF((AH76+BI76)-(((AH76+BI76)/3)+(M76/3)+(('Argus Download'!BR74-15)/3)/3)&gt;5,(((AH76+BI76)/3)+(M76/3)+(('Argus Download'!BR74-15)/3)/3)-(((((AH76+BI76)/3)+(M76/3)+(('Argus Download'!BR74-15)/3)/3)-5)-(AH76+BI76))*0.66,(((AH76+BI76)/3)+(M76/3)+(('Argus Download'!BR74-15)/3)/3)))</f>
        <v>89.277777777777771</v>
      </c>
      <c r="BS76" s="42">
        <f t="shared" si="6"/>
        <v>91.5</v>
      </c>
      <c r="BT76" s="42">
        <f t="shared" si="7"/>
        <v>96</v>
      </c>
      <c r="BU76" s="42">
        <f t="shared" si="8"/>
        <v>87</v>
      </c>
      <c r="BV76" s="46"/>
      <c r="BW76" s="20"/>
      <c r="BX76" s="20"/>
    </row>
    <row r="77" spans="1:76" x14ac:dyDescent="0.25">
      <c r="A77" s="28">
        <f>'Argus Download'!A75</f>
        <v>45680</v>
      </c>
      <c r="B77" s="30">
        <f>'Argus Download'!B75</f>
        <v>165.5</v>
      </c>
      <c r="C77" s="30">
        <f>'Argus Download'!C75</f>
        <v>169</v>
      </c>
      <c r="D77" s="30">
        <f>'Argus Download'!D75</f>
        <v>162</v>
      </c>
      <c r="E77" s="30">
        <f>'Argus Download'!E75</f>
        <v>155</v>
      </c>
      <c r="F77" s="30">
        <f>'Argus Download'!F75</f>
        <v>158</v>
      </c>
      <c r="G77" s="30">
        <f>'Argus Download'!G75</f>
        <v>152</v>
      </c>
      <c r="H77" s="30">
        <f>'Argus Download'!H75</f>
        <v>152.5</v>
      </c>
      <c r="I77" s="30">
        <f>'Argus Download'!I75</f>
        <v>155</v>
      </c>
      <c r="J77" s="30">
        <f>'Argus Download'!J75</f>
        <v>150</v>
      </c>
      <c r="K77" s="30">
        <f>'Argus Download'!K75</f>
        <v>97.5</v>
      </c>
      <c r="L77" s="30">
        <f>'Argus Download'!L75</f>
        <v>100</v>
      </c>
      <c r="M77" s="30">
        <f>'Argus Download'!M75</f>
        <v>95</v>
      </c>
      <c r="N77" s="30">
        <f>'Argus Download'!N75</f>
        <v>147.5</v>
      </c>
      <c r="O77" s="30">
        <f>'Argus Download'!O75</f>
        <v>160</v>
      </c>
      <c r="P77" s="30">
        <f>'Argus Download'!P75</f>
        <v>135</v>
      </c>
      <c r="Q77" s="30">
        <f>'Argus Download'!Q75</f>
        <v>142.5</v>
      </c>
      <c r="R77" s="30">
        <f>'Argus Download'!R75</f>
        <v>145</v>
      </c>
      <c r="S77" s="30">
        <f>'Argus Download'!S75</f>
        <v>140</v>
      </c>
      <c r="T77" s="30">
        <f>'Argus Download'!T75</f>
        <v>87.5</v>
      </c>
      <c r="U77" s="30">
        <f>'Argus Download'!U75</f>
        <v>90</v>
      </c>
      <c r="V77" s="30">
        <f>'Argus Download'!V75</f>
        <v>85</v>
      </c>
      <c r="W77" s="30">
        <f>'Argus Download'!W75</f>
        <v>47.5</v>
      </c>
      <c r="X77" s="30">
        <f>'Argus Download'!X75</f>
        <v>50</v>
      </c>
      <c r="Y77" s="30">
        <f>'Argus Download'!Y75</f>
        <v>45</v>
      </c>
      <c r="Z77" s="30">
        <f>'Argus Download'!Z75</f>
        <v>115</v>
      </c>
      <c r="AA77" s="30">
        <f>'Argus Download'!AA75</f>
        <v>120</v>
      </c>
      <c r="AB77" s="30">
        <f>'Argus Download'!AB75</f>
        <v>110</v>
      </c>
      <c r="AC77" s="30">
        <f>'Argus Download'!AC75</f>
        <v>110</v>
      </c>
      <c r="AD77" s="30">
        <f>'Argus Download'!AD75</f>
        <v>115</v>
      </c>
      <c r="AE77" s="30">
        <f>'Argus Download'!AE75</f>
        <v>105</v>
      </c>
      <c r="AF77" s="30">
        <f>'Argus Download'!AF75</f>
        <v>45.5</v>
      </c>
      <c r="AG77" s="30">
        <f>'Argus Download'!AG75</f>
        <v>48</v>
      </c>
      <c r="AH77" s="30">
        <f>'Argus Download'!AH75</f>
        <v>43</v>
      </c>
      <c r="AI77" s="30">
        <f>'Argus Download'!AI75</f>
        <v>21.5</v>
      </c>
      <c r="AJ77" s="30">
        <f>'Argus Download'!AJ75</f>
        <v>23</v>
      </c>
      <c r="AK77" s="30">
        <f>'Argus Download'!AK75</f>
        <v>20</v>
      </c>
      <c r="AL77" s="30">
        <f>'Argus Download'!AL75</f>
        <v>38.5</v>
      </c>
      <c r="AM77" s="30">
        <f>'Argus Download'!AM75</f>
        <v>42</v>
      </c>
      <c r="AN77" s="30">
        <f>'Argus Download'!AN75</f>
        <v>35</v>
      </c>
      <c r="AO77" s="30">
        <f>'Argus Download'!AO75</f>
        <v>45</v>
      </c>
      <c r="AP77" s="30">
        <f>'Argus Download'!AP75</f>
        <v>48</v>
      </c>
      <c r="AQ77" s="30">
        <f>'Argus Download'!AQ75</f>
        <v>42</v>
      </c>
      <c r="AR77" s="30">
        <f>'Argus Download'!AR75</f>
        <v>77.5</v>
      </c>
      <c r="AS77" s="30">
        <f>'Argus Download'!AS75</f>
        <v>80</v>
      </c>
      <c r="AT77" s="30">
        <f>'Argus Download'!AT75</f>
        <v>75</v>
      </c>
      <c r="AU77" s="30">
        <f>'Argus Download'!AU75</f>
        <v>22.5</v>
      </c>
      <c r="AV77" s="30">
        <f>'Argus Download'!AV75</f>
        <v>26</v>
      </c>
      <c r="AW77" s="30">
        <f>'Argus Download'!AW75</f>
        <v>19</v>
      </c>
      <c r="AX77" s="30">
        <f>'Argus Download'!AX75</f>
        <v>30.5</v>
      </c>
      <c r="AY77" s="30">
        <f>'Argus Download'!AY75</f>
        <v>33</v>
      </c>
      <c r="AZ77" s="30">
        <f>'Argus Download'!AZ75</f>
        <v>28</v>
      </c>
      <c r="BA77" s="30">
        <f>'Argus Download'!BA75</f>
        <v>117</v>
      </c>
      <c r="BB77" s="30">
        <f>'Argus Download'!BB75</f>
        <v>121</v>
      </c>
      <c r="BC77" s="30">
        <f>'Argus Download'!BC75</f>
        <v>113</v>
      </c>
      <c r="BD77" s="30">
        <f>'Argus Download'!BD75</f>
        <v>27.5</v>
      </c>
      <c r="BE77" s="30">
        <f>'Argus Download'!BE75</f>
        <v>30</v>
      </c>
      <c r="BF77" s="30">
        <f>'Argus Download'!BF75</f>
        <v>25</v>
      </c>
      <c r="BG77" s="30">
        <f>'Argus Download'!BG75</f>
        <v>48</v>
      </c>
      <c r="BH77" s="30">
        <f>'Argus Download'!BH75</f>
        <v>50</v>
      </c>
      <c r="BI77" s="30">
        <f>'Argus Download'!BI75</f>
        <v>46</v>
      </c>
      <c r="BJ77" s="30">
        <f>'Argus Download'!BJ75</f>
        <v>37</v>
      </c>
      <c r="BK77" s="30">
        <f>'Argus Download'!BK75</f>
        <v>39</v>
      </c>
      <c r="BL77" s="30">
        <f>'Argus Download'!BL75</f>
        <v>35</v>
      </c>
      <c r="BM77" s="30">
        <f>'Argus Download'!BM75</f>
        <v>102</v>
      </c>
      <c r="BN77" s="30">
        <f>'Argus Download'!BN75</f>
        <v>107</v>
      </c>
      <c r="BO77" s="30">
        <f>'Argus Download'!BO75</f>
        <v>97</v>
      </c>
      <c r="BP77" s="42">
        <f>IF(IF((AF77+BG77)-(((AF77+BG77)/3)+(K77/3)+(('Argus Download'!BP75-15)/3)/3)&gt;5,(((AF77+BG77)/3)+(K77/3)+(('Argus Download'!BP75-15)/3)/3)-(((((AF77+BG77)/3)+(K77/3)+(('Argus Download'!BP75-15)/3)/3)-5)-(AF77+BG77))*0.66,(((AF77+BG77)/3)+(K77/3)+(('Argus Download'!BP75-15)/3)/3))&gt;190,190,IF((AF77+BG77)-(((AF77+BG77)/3)+(K77/3)+(('Argus Download'!BP75-15)/3)/3)&gt;5,(((AF77+BG77)/3)+(K77/3)+(('Argus Download'!BP75-15)/3)/3)-(((((AF77+BG77)/3)+(K77/3)+(('Argus Download'!BP75-15)/3)/3)-5)-(AF77+BG77))*0.66,(((AF77+BG77)/3)+(K77/3)+(('Argus Download'!BP75-15)/3)/3)))</f>
        <v>93.116666666666674</v>
      </c>
      <c r="BQ77" s="42">
        <f>IF(IF((AG77+BH77)-(((AG77+BH77)/3)+(L77/3)+(('Argus Download'!BQ75-15)/3)/3)&gt;5,(((AG77+BH77)/3)+(L77/3)+(('Argus Download'!BQ75-15)/3)/3)-(((((AG77+BH77)/3)+(L77/3)+(('Argus Download'!BQ75-15)/3)/3)-5)-(AG77+BH77))*0.66,(((AG77+BH77)/3)+(L77/3)+(('Argus Download'!BQ75-15)/3)/3))&gt;190,190,IF((AG77+BH77)-(((AG77+BH77)/3)+(L77/3)+(('Argus Download'!BQ75-15)/3)/3)&gt;5,(((AG77+BH77)/3)+(L77/3)+(('Argus Download'!BQ75-15)/3)/3)-(((((AG77+BH77)/3)+(L77/3)+(('Argus Download'!BQ75-15)/3)/3)-5)-(AG77+BH77))*0.66,(((AG77+BH77)/3)+(L77/3)+(('Argus Download'!BQ75-15)/3)/3)))</f>
        <v>96.955555555555563</v>
      </c>
      <c r="BR77" s="42">
        <f>IF(IF((AH77+BI77)-(((AH77+BI77)/3)+(M77/3)+(('Argus Download'!BR75-15)/3)/3)&gt;5,(((AH77+BI77)/3)+(M77/3)+(('Argus Download'!BR75-15)/3)/3)-(((((AH77+BI77)/3)+(M77/3)+(('Argus Download'!BR75-15)/3)/3)-5)-(AH77+BI77))*0.66,(((AH77+BI77)/3)+(M77/3)+(('Argus Download'!BR75-15)/3)/3))&gt;190,190,IF((AH77+BI77)-(((AH77+BI77)/3)+(M77/3)+(('Argus Download'!BR75-15)/3)/3)&gt;5,(((AH77+BI77)/3)+(M77/3)+(('Argus Download'!BR75-15)/3)/3)-(((((AH77+BI77)/3)+(M77/3)+(('Argus Download'!BR75-15)/3)/3)-5)-(AH77+BI77))*0.66,(((AH77+BI77)/3)+(M77/3)+(('Argus Download'!BR75-15)/3)/3)))</f>
        <v>89.277777777777771</v>
      </c>
      <c r="BS77" s="42">
        <f t="shared" si="6"/>
        <v>91.5</v>
      </c>
      <c r="BT77" s="42">
        <f t="shared" si="7"/>
        <v>96</v>
      </c>
      <c r="BU77" s="42">
        <f t="shared" si="8"/>
        <v>87</v>
      </c>
      <c r="BV77" s="46"/>
      <c r="BW77" s="20"/>
      <c r="BX77" s="20"/>
    </row>
    <row r="78" spans="1:76" x14ac:dyDescent="0.25">
      <c r="A78" s="28">
        <f>'Argus Download'!A76</f>
        <v>45673</v>
      </c>
      <c r="B78" s="30">
        <f>'Argus Download'!B76</f>
        <v>167.5</v>
      </c>
      <c r="C78" s="30">
        <f>'Argus Download'!C76</f>
        <v>170</v>
      </c>
      <c r="D78" s="30">
        <f>'Argus Download'!D76</f>
        <v>165</v>
      </c>
      <c r="E78" s="30">
        <f>'Argus Download'!E76</f>
        <v>155</v>
      </c>
      <c r="F78" s="30">
        <f>'Argus Download'!F76</f>
        <v>158</v>
      </c>
      <c r="G78" s="30">
        <f>'Argus Download'!G76</f>
        <v>152</v>
      </c>
      <c r="H78" s="30">
        <f>'Argus Download'!H76</f>
        <v>152.5</v>
      </c>
      <c r="I78" s="30">
        <f>'Argus Download'!I76</f>
        <v>155</v>
      </c>
      <c r="J78" s="30">
        <f>'Argus Download'!J76</f>
        <v>150</v>
      </c>
      <c r="K78" s="30">
        <f>'Argus Download'!K76</f>
        <v>101.5</v>
      </c>
      <c r="L78" s="30">
        <f>'Argus Download'!L76</f>
        <v>105</v>
      </c>
      <c r="M78" s="30">
        <f>'Argus Download'!M76</f>
        <v>98</v>
      </c>
      <c r="N78" s="30">
        <f>'Argus Download'!N76</f>
        <v>147.5</v>
      </c>
      <c r="O78" s="30">
        <f>'Argus Download'!O76</f>
        <v>160</v>
      </c>
      <c r="P78" s="30">
        <f>'Argus Download'!P76</f>
        <v>135</v>
      </c>
      <c r="Q78" s="30">
        <f>'Argus Download'!Q76</f>
        <v>142.5</v>
      </c>
      <c r="R78" s="30">
        <f>'Argus Download'!R76</f>
        <v>145</v>
      </c>
      <c r="S78" s="30">
        <f>'Argus Download'!S76</f>
        <v>140</v>
      </c>
      <c r="T78" s="30">
        <f>'Argus Download'!T76</f>
        <v>90</v>
      </c>
      <c r="U78" s="30">
        <f>'Argus Download'!U76</f>
        <v>95</v>
      </c>
      <c r="V78" s="30">
        <f>'Argus Download'!V76</f>
        <v>85</v>
      </c>
      <c r="W78" s="30">
        <f>'Argus Download'!W76</f>
        <v>51.5</v>
      </c>
      <c r="X78" s="30">
        <f>'Argus Download'!X76</f>
        <v>53</v>
      </c>
      <c r="Y78" s="30">
        <f>'Argus Download'!Y76</f>
        <v>50</v>
      </c>
      <c r="Z78" s="30">
        <f>'Argus Download'!Z76</f>
        <v>120</v>
      </c>
      <c r="AA78" s="30">
        <f>'Argus Download'!AA76</f>
        <v>125</v>
      </c>
      <c r="AB78" s="30">
        <f>'Argus Download'!AB76</f>
        <v>115</v>
      </c>
      <c r="AC78" s="30">
        <f>'Argus Download'!AC76</f>
        <v>115</v>
      </c>
      <c r="AD78" s="30">
        <f>'Argus Download'!AD76</f>
        <v>120</v>
      </c>
      <c r="AE78" s="30">
        <f>'Argus Download'!AE76</f>
        <v>110</v>
      </c>
      <c r="AF78" s="30">
        <f>'Argus Download'!AF76</f>
        <v>47.5</v>
      </c>
      <c r="AG78" s="30">
        <f>'Argus Download'!AG76</f>
        <v>50</v>
      </c>
      <c r="AH78" s="30">
        <f>'Argus Download'!AH76</f>
        <v>45</v>
      </c>
      <c r="AI78" s="30">
        <f>'Argus Download'!AI76</f>
        <v>21.5</v>
      </c>
      <c r="AJ78" s="30">
        <f>'Argus Download'!AJ76</f>
        <v>23</v>
      </c>
      <c r="AK78" s="30">
        <f>'Argus Download'!AK76</f>
        <v>20</v>
      </c>
      <c r="AL78" s="30">
        <f>'Argus Download'!AL76</f>
        <v>38.5</v>
      </c>
      <c r="AM78" s="30">
        <f>'Argus Download'!AM76</f>
        <v>42</v>
      </c>
      <c r="AN78" s="30">
        <f>'Argus Download'!AN76</f>
        <v>35</v>
      </c>
      <c r="AO78" s="30">
        <f>'Argus Download'!AO76</f>
        <v>45</v>
      </c>
      <c r="AP78" s="30">
        <f>'Argus Download'!AP76</f>
        <v>48</v>
      </c>
      <c r="AQ78" s="30">
        <f>'Argus Download'!AQ76</f>
        <v>42</v>
      </c>
      <c r="AR78" s="30">
        <f>'Argus Download'!AR76</f>
        <v>77</v>
      </c>
      <c r="AS78" s="30">
        <f>'Argus Download'!AS76</f>
        <v>82</v>
      </c>
      <c r="AT78" s="30">
        <f>'Argus Download'!AT76</f>
        <v>72</v>
      </c>
      <c r="AU78" s="30">
        <f>'Argus Download'!AU76</f>
        <v>23</v>
      </c>
      <c r="AV78" s="30">
        <f>'Argus Download'!AV76</f>
        <v>26</v>
      </c>
      <c r="AW78" s="30">
        <f>'Argus Download'!AW76</f>
        <v>20</v>
      </c>
      <c r="AX78" s="30">
        <f>'Argus Download'!AX76</f>
        <v>31</v>
      </c>
      <c r="AY78" s="30">
        <f>'Argus Download'!AY76</f>
        <v>33</v>
      </c>
      <c r="AZ78" s="30">
        <f>'Argus Download'!AZ76</f>
        <v>29</v>
      </c>
      <c r="BA78" s="30">
        <f>'Argus Download'!BA76</f>
        <v>117</v>
      </c>
      <c r="BB78" s="30">
        <f>'Argus Download'!BB76</f>
        <v>121</v>
      </c>
      <c r="BC78" s="30">
        <f>'Argus Download'!BC76</f>
        <v>113</v>
      </c>
      <c r="BD78" s="30">
        <f>'Argus Download'!BD76</f>
        <v>27.5</v>
      </c>
      <c r="BE78" s="30">
        <f>'Argus Download'!BE76</f>
        <v>30</v>
      </c>
      <c r="BF78" s="30">
        <f>'Argus Download'!BF76</f>
        <v>25</v>
      </c>
      <c r="BG78" s="30">
        <f>'Argus Download'!BG76</f>
        <v>49</v>
      </c>
      <c r="BH78" s="30">
        <f>'Argus Download'!BH76</f>
        <v>51</v>
      </c>
      <c r="BI78" s="30">
        <f>'Argus Download'!BI76</f>
        <v>47</v>
      </c>
      <c r="BJ78" s="30">
        <f>'Argus Download'!BJ76</f>
        <v>37</v>
      </c>
      <c r="BK78" s="30">
        <f>'Argus Download'!BK76</f>
        <v>39</v>
      </c>
      <c r="BL78" s="30">
        <f>'Argus Download'!BL76</f>
        <v>35</v>
      </c>
      <c r="BM78" s="30">
        <f>'Argus Download'!BM76</f>
        <v>102</v>
      </c>
      <c r="BN78" s="30">
        <f>'Argus Download'!BN76</f>
        <v>107</v>
      </c>
      <c r="BO78" s="30">
        <f>'Argus Download'!BO76</f>
        <v>97</v>
      </c>
      <c r="BP78" s="42">
        <f>IF(IF((AF78+BG78)-(((AF78+BG78)/3)+(K78/3)+(('Argus Download'!BP76-15)/3)/3)&gt;5,(((AF78+BG78)/3)+(K78/3)+(('Argus Download'!BP76-15)/3)/3)-(((((AF78+BG78)/3)+(K78/3)+(('Argus Download'!BP76-15)/3)/3)-5)-(AF78+BG78))*0.66,(((AF78+BG78)/3)+(K78/3)+(('Argus Download'!BP76-15)/3)/3))&gt;190,190,IF((AF78+BG78)-(((AF78+BG78)/3)+(K78/3)+(('Argus Download'!BP76-15)/3)/3)&gt;5,(((AF78+BG78)/3)+(K78/3)+(('Argus Download'!BP76-15)/3)/3)-(((((AF78+BG78)/3)+(K78/3)+(('Argus Download'!BP76-15)/3)/3)-5)-(AF78+BG78))*0.66,(((AF78+BG78)/3)+(K78/3)+(('Argus Download'!BP76-15)/3)/3)))</f>
        <v>95.89</v>
      </c>
      <c r="BQ78" s="42">
        <f>IF(IF((AG78+BH78)-(((AG78+BH78)/3)+(L78/3)+(('Argus Download'!BQ76-15)/3)/3)&gt;5,(((AG78+BH78)/3)+(L78/3)+(('Argus Download'!BQ76-15)/3)/3)-(((((AG78+BH78)/3)+(L78/3)+(('Argus Download'!BQ76-15)/3)/3)-5)-(AG78+BH78))*0.66,(((AG78+BH78)/3)+(L78/3)+(('Argus Download'!BQ76-15)/3)/3))&gt;190,190,IF((AG78+BH78)-(((AG78+BH78)/3)+(L78/3)+(('Argus Download'!BQ76-15)/3)/3)&gt;5,(((AG78+BH78)/3)+(L78/3)+(('Argus Download'!BQ76-15)/3)/3)-(((((AG78+BH78)/3)+(L78/3)+(('Argus Download'!BQ76-15)/3)/3)-5)-(AG78+BH78))*0.66,(((AG78+BH78)/3)+(L78/3)+(('Argus Download'!BQ76-15)/3)/3)))</f>
        <v>99.842222222222219</v>
      </c>
      <c r="BR78" s="42">
        <f>IF(IF((AH78+BI78)-(((AH78+BI78)/3)+(M78/3)+(('Argus Download'!BR76-15)/3)/3)&gt;5,(((AH78+BI78)/3)+(M78/3)+(('Argus Download'!BR76-15)/3)/3)-(((((AH78+BI78)/3)+(M78/3)+(('Argus Download'!BR76-15)/3)/3)-5)-(AH78+BI78))*0.66,(((AH78+BI78)/3)+(M78/3)+(('Argus Download'!BR76-15)/3)/3))&gt;190,190,IF((AH78+BI78)-(((AH78+BI78)/3)+(M78/3)+(('Argus Download'!BR76-15)/3)/3)&gt;5,(((AH78+BI78)/3)+(M78/3)+(('Argus Download'!BR76-15)/3)/3)-(((((AH78+BI78)/3)+(M78/3)+(('Argus Download'!BR76-15)/3)/3)-5)-(AH78+BI78))*0.66,(((AH78+BI78)/3)+(M78/3)+(('Argus Download'!BR76-15)/3)/3)))</f>
        <v>91.937777777777782</v>
      </c>
      <c r="BS78" s="42">
        <f t="shared" si="6"/>
        <v>94.5</v>
      </c>
      <c r="BT78" s="42">
        <f t="shared" si="7"/>
        <v>99</v>
      </c>
      <c r="BU78" s="42">
        <f t="shared" si="8"/>
        <v>90</v>
      </c>
      <c r="BV78" s="46"/>
      <c r="BW78" s="20"/>
      <c r="BX78" s="20"/>
    </row>
    <row r="79" spans="1:76" x14ac:dyDescent="0.25">
      <c r="A79" s="28">
        <f>'Argus Download'!A77</f>
        <v>45666</v>
      </c>
      <c r="B79" s="30">
        <f>'Argus Download'!B77</f>
        <v>167.5</v>
      </c>
      <c r="C79" s="30">
        <f>'Argus Download'!C77</f>
        <v>170</v>
      </c>
      <c r="D79" s="30">
        <f>'Argus Download'!D77</f>
        <v>165</v>
      </c>
      <c r="E79" s="30">
        <f>'Argus Download'!E77</f>
        <v>155</v>
      </c>
      <c r="F79" s="30">
        <f>'Argus Download'!F77</f>
        <v>158</v>
      </c>
      <c r="G79" s="30">
        <f>'Argus Download'!G77</f>
        <v>152</v>
      </c>
      <c r="H79" s="30">
        <f>'Argus Download'!H77</f>
        <v>152.5</v>
      </c>
      <c r="I79" s="30">
        <f>'Argus Download'!I77</f>
        <v>155</v>
      </c>
      <c r="J79" s="30">
        <f>'Argus Download'!J77</f>
        <v>150</v>
      </c>
      <c r="K79" s="30">
        <f>'Argus Download'!K77</f>
        <v>101.5</v>
      </c>
      <c r="L79" s="30">
        <f>'Argus Download'!L77</f>
        <v>105</v>
      </c>
      <c r="M79" s="30">
        <f>'Argus Download'!M77</f>
        <v>98</v>
      </c>
      <c r="N79" s="30">
        <f>'Argus Download'!N77</f>
        <v>145</v>
      </c>
      <c r="O79" s="30">
        <f>'Argus Download'!O77</f>
        <v>160</v>
      </c>
      <c r="P79" s="30">
        <f>'Argus Download'!P77</f>
        <v>130</v>
      </c>
      <c r="Q79" s="30">
        <f>'Argus Download'!Q77</f>
        <v>142.5</v>
      </c>
      <c r="R79" s="30">
        <f>'Argus Download'!R77</f>
        <v>145</v>
      </c>
      <c r="S79" s="30">
        <f>'Argus Download'!S77</f>
        <v>140</v>
      </c>
      <c r="T79" s="30">
        <f>'Argus Download'!T77</f>
        <v>90</v>
      </c>
      <c r="U79" s="30">
        <f>'Argus Download'!U77</f>
        <v>95</v>
      </c>
      <c r="V79" s="30">
        <f>'Argus Download'!V77</f>
        <v>85</v>
      </c>
      <c r="W79" s="30">
        <f>'Argus Download'!W77</f>
        <v>50.5</v>
      </c>
      <c r="X79" s="30">
        <f>'Argus Download'!X77</f>
        <v>52</v>
      </c>
      <c r="Y79" s="30">
        <f>'Argus Download'!Y77</f>
        <v>49</v>
      </c>
      <c r="Z79" s="30">
        <f>'Argus Download'!Z77</f>
        <v>120</v>
      </c>
      <c r="AA79" s="30">
        <f>'Argus Download'!AA77</f>
        <v>125</v>
      </c>
      <c r="AB79" s="30">
        <f>'Argus Download'!AB77</f>
        <v>115</v>
      </c>
      <c r="AC79" s="30">
        <f>'Argus Download'!AC77</f>
        <v>115</v>
      </c>
      <c r="AD79" s="30">
        <f>'Argus Download'!AD77</f>
        <v>120</v>
      </c>
      <c r="AE79" s="30">
        <f>'Argus Download'!AE77</f>
        <v>110</v>
      </c>
      <c r="AF79" s="30">
        <f>'Argus Download'!AF77</f>
        <v>47</v>
      </c>
      <c r="AG79" s="30">
        <f>'Argus Download'!AG77</f>
        <v>50</v>
      </c>
      <c r="AH79" s="30">
        <f>'Argus Download'!AH77</f>
        <v>44</v>
      </c>
      <c r="AI79" s="30">
        <f>'Argus Download'!AI77</f>
        <v>21.5</v>
      </c>
      <c r="AJ79" s="30">
        <f>'Argus Download'!AJ77</f>
        <v>23</v>
      </c>
      <c r="AK79" s="30">
        <f>'Argus Download'!AK77</f>
        <v>20</v>
      </c>
      <c r="AL79" s="30">
        <f>'Argus Download'!AL77</f>
        <v>38.5</v>
      </c>
      <c r="AM79" s="30">
        <f>'Argus Download'!AM77</f>
        <v>42</v>
      </c>
      <c r="AN79" s="30">
        <f>'Argus Download'!AN77</f>
        <v>35</v>
      </c>
      <c r="AO79" s="30">
        <f>'Argus Download'!AO77</f>
        <v>45</v>
      </c>
      <c r="AP79" s="30">
        <f>'Argus Download'!AP77</f>
        <v>48</v>
      </c>
      <c r="AQ79" s="30">
        <f>'Argus Download'!AQ77</f>
        <v>42</v>
      </c>
      <c r="AR79" s="30">
        <f>'Argus Download'!AR77</f>
        <v>75.5</v>
      </c>
      <c r="AS79" s="30">
        <f>'Argus Download'!AS77</f>
        <v>79</v>
      </c>
      <c r="AT79" s="30">
        <f>'Argus Download'!AT77</f>
        <v>72</v>
      </c>
      <c r="AU79" s="30">
        <f>'Argus Download'!AU77</f>
        <v>21.5</v>
      </c>
      <c r="AV79" s="30">
        <f>'Argus Download'!AV77</f>
        <v>23</v>
      </c>
      <c r="AW79" s="30">
        <f>'Argus Download'!AW77</f>
        <v>20</v>
      </c>
      <c r="AX79" s="30">
        <f>'Argus Download'!AX77</f>
        <v>31</v>
      </c>
      <c r="AY79" s="30">
        <f>'Argus Download'!AY77</f>
        <v>33</v>
      </c>
      <c r="AZ79" s="30">
        <f>'Argus Download'!AZ77</f>
        <v>29</v>
      </c>
      <c r="BA79" s="30">
        <f>'Argus Download'!BA77</f>
        <v>117</v>
      </c>
      <c r="BB79" s="30">
        <f>'Argus Download'!BB77</f>
        <v>121</v>
      </c>
      <c r="BC79" s="30">
        <f>'Argus Download'!BC77</f>
        <v>113</v>
      </c>
      <c r="BD79" s="30">
        <f>'Argus Download'!BD77</f>
        <v>27.5</v>
      </c>
      <c r="BE79" s="30">
        <f>'Argus Download'!BE77</f>
        <v>30</v>
      </c>
      <c r="BF79" s="30">
        <f>'Argus Download'!BF77</f>
        <v>25</v>
      </c>
      <c r="BG79" s="30">
        <f>'Argus Download'!BG77</f>
        <v>50</v>
      </c>
      <c r="BH79" s="30">
        <f>'Argus Download'!BH77</f>
        <v>52</v>
      </c>
      <c r="BI79" s="30">
        <f>'Argus Download'!BI77</f>
        <v>48</v>
      </c>
      <c r="BJ79" s="30">
        <f>'Argus Download'!BJ77</f>
        <v>37</v>
      </c>
      <c r="BK79" s="30">
        <f>'Argus Download'!BK77</f>
        <v>39</v>
      </c>
      <c r="BL79" s="30">
        <f>'Argus Download'!BL77</f>
        <v>35</v>
      </c>
      <c r="BM79" s="30">
        <f>'Argus Download'!BM77</f>
        <v>102</v>
      </c>
      <c r="BN79" s="30">
        <f>'Argus Download'!BN77</f>
        <v>107</v>
      </c>
      <c r="BO79" s="30">
        <f>'Argus Download'!BO77</f>
        <v>97</v>
      </c>
      <c r="BP79" s="42">
        <f>IF(IF((AF79+BG79)-(((AF79+BG79)/3)+(K79/3)+(('Argus Download'!BP77-15)/3)/3)&gt;5,(((AF79+BG79)/3)+(K79/3)+(('Argus Download'!BP77-15)/3)/3)-(((((AF79+BG79)/3)+(K79/3)+(('Argus Download'!BP77-15)/3)/3)-5)-(AF79+BG79))*0.66,(((AF79+BG79)/3)+(K79/3)+(('Argus Download'!BP77-15)/3)/3))&gt;190,190,IF((AF79+BG79)-(((AF79+BG79)/3)+(K79/3)+(('Argus Download'!BP77-15)/3)/3)&gt;5,(((AF79+BG79)/3)+(K79/3)+(('Argus Download'!BP77-15)/3)/3)-(((((AF79+BG79)/3)+(K79/3)+(('Argus Download'!BP77-15)/3)/3)-5)-(AF79+BG79))*0.66,(((AF79+BG79)/3)+(K79/3)+(('Argus Download'!BP77-15)/3)/3)))</f>
        <v>96.276666666666671</v>
      </c>
      <c r="BQ79" s="42">
        <f>IF(IF((AG79+BH79)-(((AG79+BH79)/3)+(L79/3)+(('Argus Download'!BQ77-15)/3)/3)&gt;5,(((AG79+BH79)/3)+(L79/3)+(('Argus Download'!BQ77-15)/3)/3)-(((((AG79+BH79)/3)+(L79/3)+(('Argus Download'!BQ77-15)/3)/3)-5)-(AG79+BH79))*0.66,(((AG79+BH79)/3)+(L79/3)+(('Argus Download'!BQ77-15)/3)/3))&gt;190,190,IF((AG79+BH79)-(((AG79+BH79)/3)+(L79/3)+(('Argus Download'!BQ77-15)/3)/3)&gt;5,(((AG79+BH79)/3)+(L79/3)+(('Argus Download'!BQ77-15)/3)/3)-(((((AG79+BH79)/3)+(L79/3)+(('Argus Download'!BQ77-15)/3)/3)-5)-(AG79+BH79))*0.66,(((AG79+BH79)/3)+(L79/3)+(('Argus Download'!BQ77-15)/3)/3)))</f>
        <v>100.61555555555556</v>
      </c>
      <c r="BR79" s="42">
        <f>IF(IF((AH79+BI79)-(((AH79+BI79)/3)+(M79/3)+(('Argus Download'!BR77-15)/3)/3)&gt;5,(((AH79+BI79)/3)+(M79/3)+(('Argus Download'!BR77-15)/3)/3)-(((((AH79+BI79)/3)+(M79/3)+(('Argus Download'!BR77-15)/3)/3)-5)-(AH79+BI79))*0.66,(((AH79+BI79)/3)+(M79/3)+(('Argus Download'!BR77-15)/3)/3))&gt;190,190,IF((AH79+BI79)-(((AH79+BI79)/3)+(M79/3)+(('Argus Download'!BR77-15)/3)/3)&gt;5,(((AH79+BI79)/3)+(M79/3)+(('Argus Download'!BR77-15)/3)/3)-(((((AH79+BI79)/3)+(M79/3)+(('Argus Download'!BR77-15)/3)/3)-5)-(AH79+BI79))*0.66,(((AH79+BI79)/3)+(M79/3)+(('Argus Download'!BR77-15)/3)/3)))</f>
        <v>91.937777777777782</v>
      </c>
      <c r="BS79" s="42">
        <f t="shared" si="6"/>
        <v>95</v>
      </c>
      <c r="BT79" s="42">
        <f t="shared" si="7"/>
        <v>100</v>
      </c>
      <c r="BU79" s="42">
        <f t="shared" si="8"/>
        <v>90</v>
      </c>
      <c r="BV79" s="46"/>
      <c r="BW79" s="20"/>
      <c r="BX79" s="20"/>
    </row>
    <row r="80" spans="1:76" x14ac:dyDescent="0.25">
      <c r="A80" s="28">
        <f>'Argus Download'!A78</f>
        <v>45660</v>
      </c>
      <c r="B80" s="30">
        <f>'Argus Download'!B78</f>
        <v>170</v>
      </c>
      <c r="C80" s="30">
        <f>'Argus Download'!C78</f>
        <v>172</v>
      </c>
      <c r="D80" s="30">
        <f>'Argus Download'!D78</f>
        <v>168</v>
      </c>
      <c r="E80" s="30">
        <f>'Argus Download'!E78</f>
        <v>155</v>
      </c>
      <c r="F80" s="30">
        <f>'Argus Download'!F78</f>
        <v>158</v>
      </c>
      <c r="G80" s="30">
        <f>'Argus Download'!G78</f>
        <v>152</v>
      </c>
      <c r="H80" s="30">
        <f>'Argus Download'!H78</f>
        <v>153.5</v>
      </c>
      <c r="I80" s="30">
        <f>'Argus Download'!I78</f>
        <v>155</v>
      </c>
      <c r="J80" s="30">
        <f>'Argus Download'!J78</f>
        <v>152</v>
      </c>
      <c r="K80" s="30">
        <f>'Argus Download'!K78</f>
        <v>101.5</v>
      </c>
      <c r="L80" s="30">
        <f>'Argus Download'!L78</f>
        <v>105</v>
      </c>
      <c r="M80" s="30">
        <f>'Argus Download'!M78</f>
        <v>98</v>
      </c>
      <c r="N80" s="30">
        <f>'Argus Download'!N78</f>
        <v>145</v>
      </c>
      <c r="O80" s="30">
        <f>'Argus Download'!O78</f>
        <v>160</v>
      </c>
      <c r="P80" s="30">
        <f>'Argus Download'!P78</f>
        <v>130</v>
      </c>
      <c r="Q80" s="30">
        <f>'Argus Download'!Q78</f>
        <v>147.5</v>
      </c>
      <c r="R80" s="30">
        <f>'Argus Download'!R78</f>
        <v>150</v>
      </c>
      <c r="S80" s="30">
        <f>'Argus Download'!S78</f>
        <v>145</v>
      </c>
      <c r="T80" s="30">
        <f>'Argus Download'!T78</f>
        <v>90</v>
      </c>
      <c r="U80" s="30">
        <f>'Argus Download'!U78</f>
        <v>95</v>
      </c>
      <c r="V80" s="30">
        <f>'Argus Download'!V78</f>
        <v>85</v>
      </c>
      <c r="W80" s="30">
        <f>'Argus Download'!W78</f>
        <v>50.5</v>
      </c>
      <c r="X80" s="30">
        <f>'Argus Download'!X78</f>
        <v>52</v>
      </c>
      <c r="Y80" s="30">
        <f>'Argus Download'!Y78</f>
        <v>49</v>
      </c>
      <c r="Z80" s="30">
        <f>'Argus Download'!Z78</f>
        <v>120</v>
      </c>
      <c r="AA80" s="30">
        <f>'Argus Download'!AA78</f>
        <v>125</v>
      </c>
      <c r="AB80" s="30">
        <f>'Argus Download'!AB78</f>
        <v>115</v>
      </c>
      <c r="AC80" s="30">
        <f>'Argus Download'!AC78</f>
        <v>115</v>
      </c>
      <c r="AD80" s="30">
        <f>'Argus Download'!AD78</f>
        <v>120</v>
      </c>
      <c r="AE80" s="30">
        <f>'Argus Download'!AE78</f>
        <v>110</v>
      </c>
      <c r="AF80" s="30">
        <f>'Argus Download'!AF78</f>
        <v>47</v>
      </c>
      <c r="AG80" s="30">
        <f>'Argus Download'!AG78</f>
        <v>50</v>
      </c>
      <c r="AH80" s="30">
        <f>'Argus Download'!AH78</f>
        <v>44</v>
      </c>
      <c r="AI80" s="30">
        <f>'Argus Download'!AI78</f>
        <v>21.5</v>
      </c>
      <c r="AJ80" s="30">
        <f>'Argus Download'!AJ78</f>
        <v>23</v>
      </c>
      <c r="AK80" s="30">
        <f>'Argus Download'!AK78</f>
        <v>20</v>
      </c>
      <c r="AL80" s="30">
        <f>'Argus Download'!AL78</f>
        <v>38.5</v>
      </c>
      <c r="AM80" s="30">
        <f>'Argus Download'!AM78</f>
        <v>42</v>
      </c>
      <c r="AN80" s="30">
        <f>'Argus Download'!AN78</f>
        <v>35</v>
      </c>
      <c r="AO80" s="30">
        <f>'Argus Download'!AO78</f>
        <v>46.5</v>
      </c>
      <c r="AP80" s="30">
        <f>'Argus Download'!AP78</f>
        <v>50</v>
      </c>
      <c r="AQ80" s="30">
        <f>'Argus Download'!AQ78</f>
        <v>43</v>
      </c>
      <c r="AR80" s="30">
        <f>'Argus Download'!AR78</f>
        <v>77.5</v>
      </c>
      <c r="AS80" s="30">
        <f>'Argus Download'!AS78</f>
        <v>80</v>
      </c>
      <c r="AT80" s="30">
        <f>'Argus Download'!AT78</f>
        <v>75</v>
      </c>
      <c r="AU80" s="30">
        <f>'Argus Download'!AU78</f>
        <v>21.5</v>
      </c>
      <c r="AV80" s="30">
        <f>'Argus Download'!AV78</f>
        <v>23</v>
      </c>
      <c r="AW80" s="30">
        <f>'Argus Download'!AW78</f>
        <v>20</v>
      </c>
      <c r="AX80" s="30">
        <f>'Argus Download'!AX78</f>
        <v>33</v>
      </c>
      <c r="AY80" s="30">
        <f>'Argus Download'!AY78</f>
        <v>36</v>
      </c>
      <c r="AZ80" s="30">
        <f>'Argus Download'!AZ78</f>
        <v>30</v>
      </c>
      <c r="BA80" s="30">
        <f>'Argus Download'!BA78</f>
        <v>117</v>
      </c>
      <c r="BB80" s="30">
        <f>'Argus Download'!BB78</f>
        <v>121</v>
      </c>
      <c r="BC80" s="30">
        <f>'Argus Download'!BC78</f>
        <v>113</v>
      </c>
      <c r="BD80" s="30">
        <f>'Argus Download'!BD78</f>
        <v>27.5</v>
      </c>
      <c r="BE80" s="30">
        <f>'Argus Download'!BE78</f>
        <v>30</v>
      </c>
      <c r="BF80" s="30">
        <f>'Argus Download'!BF78</f>
        <v>25</v>
      </c>
      <c r="BG80" s="30">
        <f>'Argus Download'!BG78</f>
        <v>52</v>
      </c>
      <c r="BH80" s="30">
        <f>'Argus Download'!BH78</f>
        <v>55</v>
      </c>
      <c r="BI80" s="30">
        <f>'Argus Download'!BI78</f>
        <v>49</v>
      </c>
      <c r="BJ80" s="30">
        <f>'Argus Download'!BJ78</f>
        <v>39</v>
      </c>
      <c r="BK80" s="30">
        <f>'Argus Download'!BK78</f>
        <v>42</v>
      </c>
      <c r="BL80" s="30">
        <f>'Argus Download'!BL78</f>
        <v>36</v>
      </c>
      <c r="BM80" s="30">
        <f>'Argus Download'!BM78</f>
        <v>104</v>
      </c>
      <c r="BN80" s="30">
        <f>'Argus Download'!BN78</f>
        <v>109</v>
      </c>
      <c r="BO80" s="30">
        <f>'Argus Download'!BO78</f>
        <v>99</v>
      </c>
      <c r="BP80" s="42">
        <f>IF(IF((AF80+BG80)-(((AF80+BG80)/3)+(K80/3)+(('Argus Download'!BP78-15)/3)/3)&gt;5,(((AF80+BG80)/3)+(K80/3)+(('Argus Download'!BP78-15)/3)/3)-(((((AF80+BG80)/3)+(K80/3)+(('Argus Download'!BP78-15)/3)/3)-5)-(AF80+BG80))*0.66,(((AF80+BG80)/3)+(K80/3)+(('Argus Download'!BP78-15)/3)/3))&gt;190,190,IF((AF80+BG80)-(((AF80+BG80)/3)+(K80/3)+(('Argus Download'!BP78-15)/3)/3)&gt;5,(((AF80+BG80)/3)+(K80/3)+(('Argus Download'!BP78-15)/3)/3)-(((((AF80+BG80)/3)+(K80/3)+(('Argus Download'!BP78-15)/3)/3)-5)-(AF80+BG80))*0.66,(((AF80+BG80)/3)+(K80/3)+(('Argus Download'!BP78-15)/3)/3)))</f>
        <v>97.823333333333338</v>
      </c>
      <c r="BQ80" s="42">
        <f>IF(IF((AG80+BH80)-(((AG80+BH80)/3)+(L80/3)+(('Argus Download'!BQ78-15)/3)/3)&gt;5,(((AG80+BH80)/3)+(L80/3)+(('Argus Download'!BQ78-15)/3)/3)-(((((AG80+BH80)/3)+(L80/3)+(('Argus Download'!BQ78-15)/3)/3)-5)-(AG80+BH80))*0.66,(((AG80+BH80)/3)+(L80/3)+(('Argus Download'!BQ78-15)/3)/3))&gt;190,190,IF((AG80+BH80)-(((AG80+BH80)/3)+(L80/3)+(('Argus Download'!BQ78-15)/3)/3)&gt;5,(((AG80+BH80)/3)+(L80/3)+(('Argus Download'!BQ78-15)/3)/3)-(((((AG80+BH80)/3)+(L80/3)+(('Argus Download'!BQ78-15)/3)/3)-5)-(AG80+BH80))*0.66,(((AG80+BH80)/3)+(L80/3)+(('Argus Download'!BQ78-15)/3)/3)))</f>
        <v>102.93555555555555</v>
      </c>
      <c r="BR80" s="42">
        <f>IF(IF((AH80+BI80)-(((AH80+BI80)/3)+(M80/3)+(('Argus Download'!BR78-15)/3)/3)&gt;5,(((AH80+BI80)/3)+(M80/3)+(('Argus Download'!BR78-15)/3)/3)-(((((AH80+BI80)/3)+(M80/3)+(('Argus Download'!BR78-15)/3)/3)-5)-(AH80+BI80))*0.66,(((AH80+BI80)/3)+(M80/3)+(('Argus Download'!BR78-15)/3)/3))&gt;190,190,IF((AH80+BI80)-(((AH80+BI80)/3)+(M80/3)+(('Argus Download'!BR78-15)/3)/3)&gt;5,(((AH80+BI80)/3)+(M80/3)+(('Argus Download'!BR78-15)/3)/3)-(((((AH80+BI80)/3)+(M80/3)+(('Argus Download'!BR78-15)/3)/3)-5)-(AH80+BI80))*0.66,(((AH80+BI80)/3)+(M80/3)+(('Argus Download'!BR78-15)/3)/3)))</f>
        <v>92.711111111111109</v>
      </c>
      <c r="BS80" s="42">
        <f t="shared" si="6"/>
        <v>97</v>
      </c>
      <c r="BT80" s="42">
        <f t="shared" si="7"/>
        <v>103</v>
      </c>
      <c r="BU80" s="42">
        <f t="shared" si="8"/>
        <v>91</v>
      </c>
      <c r="BV80" s="46"/>
      <c r="BW80" s="20"/>
      <c r="BX80" s="20"/>
    </row>
    <row r="81" spans="1:76" x14ac:dyDescent="0.25">
      <c r="A81" s="28">
        <f>'Argus Download'!A79</f>
        <v>45645</v>
      </c>
      <c r="B81" s="30">
        <f>'Argus Download'!B79</f>
        <v>170</v>
      </c>
      <c r="C81" s="30">
        <f>'Argus Download'!C79</f>
        <v>172</v>
      </c>
      <c r="D81" s="30">
        <f>'Argus Download'!D79</f>
        <v>168</v>
      </c>
      <c r="E81" s="30">
        <f>'Argus Download'!E79</f>
        <v>155</v>
      </c>
      <c r="F81" s="30">
        <f>'Argus Download'!F79</f>
        <v>158</v>
      </c>
      <c r="G81" s="30">
        <f>'Argus Download'!G79</f>
        <v>152</v>
      </c>
      <c r="H81" s="30">
        <f>'Argus Download'!H79</f>
        <v>155</v>
      </c>
      <c r="I81" s="30">
        <f>'Argus Download'!I79</f>
        <v>158</v>
      </c>
      <c r="J81" s="30">
        <f>'Argus Download'!J79</f>
        <v>152</v>
      </c>
      <c r="K81" s="30">
        <f>'Argus Download'!K79</f>
        <v>101.5</v>
      </c>
      <c r="L81" s="30">
        <f>'Argus Download'!L79</f>
        <v>105</v>
      </c>
      <c r="M81" s="30">
        <f>'Argus Download'!M79</f>
        <v>98</v>
      </c>
      <c r="N81" s="30">
        <f>'Argus Download'!N79</f>
        <v>145</v>
      </c>
      <c r="O81" s="30">
        <f>'Argus Download'!O79</f>
        <v>160</v>
      </c>
      <c r="P81" s="30">
        <f>'Argus Download'!P79</f>
        <v>130</v>
      </c>
      <c r="Q81" s="30">
        <f>'Argus Download'!Q79</f>
        <v>147.5</v>
      </c>
      <c r="R81" s="30">
        <f>'Argus Download'!R79</f>
        <v>150</v>
      </c>
      <c r="S81" s="30">
        <f>'Argus Download'!S79</f>
        <v>145</v>
      </c>
      <c r="T81" s="30">
        <f>'Argus Download'!T79</f>
        <v>90</v>
      </c>
      <c r="U81" s="30">
        <f>'Argus Download'!U79</f>
        <v>95</v>
      </c>
      <c r="V81" s="30">
        <f>'Argus Download'!V79</f>
        <v>85</v>
      </c>
      <c r="W81" s="30">
        <f>'Argus Download'!W79</f>
        <v>50.5</v>
      </c>
      <c r="X81" s="30">
        <f>'Argus Download'!X79</f>
        <v>52</v>
      </c>
      <c r="Y81" s="30">
        <f>'Argus Download'!Y79</f>
        <v>49</v>
      </c>
      <c r="Z81" s="30">
        <f>'Argus Download'!Z79</f>
        <v>120</v>
      </c>
      <c r="AA81" s="30">
        <f>'Argus Download'!AA79</f>
        <v>125</v>
      </c>
      <c r="AB81" s="30">
        <f>'Argus Download'!AB79</f>
        <v>115</v>
      </c>
      <c r="AC81" s="30">
        <f>'Argus Download'!AC79</f>
        <v>115</v>
      </c>
      <c r="AD81" s="30">
        <f>'Argus Download'!AD79</f>
        <v>120</v>
      </c>
      <c r="AE81" s="30">
        <f>'Argus Download'!AE79</f>
        <v>110</v>
      </c>
      <c r="AF81" s="30">
        <f>'Argus Download'!AF79</f>
        <v>47</v>
      </c>
      <c r="AG81" s="30">
        <f>'Argus Download'!AG79</f>
        <v>50</v>
      </c>
      <c r="AH81" s="30">
        <f>'Argus Download'!AH79</f>
        <v>44</v>
      </c>
      <c r="AI81" s="30">
        <f>'Argus Download'!AI79</f>
        <v>21.5</v>
      </c>
      <c r="AJ81" s="30">
        <f>'Argus Download'!AJ79</f>
        <v>23</v>
      </c>
      <c r="AK81" s="30">
        <f>'Argus Download'!AK79</f>
        <v>20</v>
      </c>
      <c r="AL81" s="30">
        <f>'Argus Download'!AL79</f>
        <v>38.5</v>
      </c>
      <c r="AM81" s="30">
        <f>'Argus Download'!AM79</f>
        <v>42</v>
      </c>
      <c r="AN81" s="30">
        <f>'Argus Download'!AN79</f>
        <v>35</v>
      </c>
      <c r="AO81" s="30">
        <f>'Argus Download'!AO79</f>
        <v>48.5</v>
      </c>
      <c r="AP81" s="30">
        <f>'Argus Download'!AP79</f>
        <v>52</v>
      </c>
      <c r="AQ81" s="30">
        <f>'Argus Download'!AQ79</f>
        <v>45</v>
      </c>
      <c r="AR81" s="30">
        <f>'Argus Download'!AR79</f>
        <v>80.5</v>
      </c>
      <c r="AS81" s="30">
        <f>'Argus Download'!AS79</f>
        <v>83</v>
      </c>
      <c r="AT81" s="30">
        <f>'Argus Download'!AT79</f>
        <v>78</v>
      </c>
      <c r="AU81" s="30">
        <f>'Argus Download'!AU79</f>
        <v>21.5</v>
      </c>
      <c r="AV81" s="30">
        <f>'Argus Download'!AV79</f>
        <v>23</v>
      </c>
      <c r="AW81" s="30">
        <f>'Argus Download'!AW79</f>
        <v>20</v>
      </c>
      <c r="AX81" s="30">
        <f>'Argus Download'!AX79</f>
        <v>34</v>
      </c>
      <c r="AY81" s="30">
        <f>'Argus Download'!AY79</f>
        <v>36</v>
      </c>
      <c r="AZ81" s="30">
        <f>'Argus Download'!AZ79</f>
        <v>32</v>
      </c>
      <c r="BA81" s="30">
        <f>'Argus Download'!BA79</f>
        <v>119.5</v>
      </c>
      <c r="BB81" s="30">
        <f>'Argus Download'!BB79</f>
        <v>124</v>
      </c>
      <c r="BC81" s="30">
        <f>'Argus Download'!BC79</f>
        <v>115</v>
      </c>
      <c r="BD81" s="30">
        <f>'Argus Download'!BD79</f>
        <v>27.5</v>
      </c>
      <c r="BE81" s="30">
        <f>'Argus Download'!BE79</f>
        <v>30</v>
      </c>
      <c r="BF81" s="30">
        <f>'Argus Download'!BF79</f>
        <v>25</v>
      </c>
      <c r="BG81" s="30">
        <f>'Argus Download'!BG79</f>
        <v>53</v>
      </c>
      <c r="BH81" s="30">
        <f>'Argus Download'!BH79</f>
        <v>56</v>
      </c>
      <c r="BI81" s="30">
        <f>'Argus Download'!BI79</f>
        <v>50</v>
      </c>
      <c r="BJ81" s="30">
        <f>'Argus Download'!BJ79</f>
        <v>38.5</v>
      </c>
      <c r="BK81" s="30">
        <f>'Argus Download'!BK79</f>
        <v>42</v>
      </c>
      <c r="BL81" s="30">
        <f>'Argus Download'!BL79</f>
        <v>35</v>
      </c>
      <c r="BM81" s="30">
        <f>'Argus Download'!BM79</f>
        <v>104</v>
      </c>
      <c r="BN81" s="30">
        <f>'Argus Download'!BN79</f>
        <v>109</v>
      </c>
      <c r="BO81" s="30">
        <f>'Argus Download'!BO79</f>
        <v>99</v>
      </c>
      <c r="BP81" s="42">
        <f>IF(IF((AF81+BG81)-(((AF81+BG81)/3)+(K81/3)+(('Argus Download'!BP79-15)/3)/3)&gt;5,(((AF81+BG81)/3)+(K81/3)+(('Argus Download'!BP79-15)/3)/3)-(((((AF81+BG81)/3)+(K81/3)+(('Argus Download'!BP79-15)/3)/3)-5)-(AF81+BG81))*0.66,(((AF81+BG81)/3)+(K81/3)+(('Argus Download'!BP79-15)/3)/3))&gt;190,190,IF((AF81+BG81)-(((AF81+BG81)/3)+(K81/3)+(('Argus Download'!BP79-15)/3)/3)&gt;5,(((AF81+BG81)/3)+(K81/3)+(('Argus Download'!BP79-15)/3)/3)-(((((AF81+BG81)/3)+(K81/3)+(('Argus Download'!BP79-15)/3)/3)-5)-(AF81+BG81))*0.66,(((AF81+BG81)/3)+(K81/3)+(('Argus Download'!BP79-15)/3)/3)))</f>
        <v>98.596666666666664</v>
      </c>
      <c r="BQ81" s="42">
        <f>IF(IF((AG81+BH81)-(((AG81+BH81)/3)+(L81/3)+(('Argus Download'!BQ79-15)/3)/3)&gt;5,(((AG81+BH81)/3)+(L81/3)+(('Argus Download'!BQ79-15)/3)/3)-(((((AG81+BH81)/3)+(L81/3)+(('Argus Download'!BQ79-15)/3)/3)-5)-(AG81+BH81))*0.66,(((AG81+BH81)/3)+(L81/3)+(('Argus Download'!BQ79-15)/3)/3))&gt;190,190,IF((AG81+BH81)-(((AG81+BH81)/3)+(L81/3)+(('Argus Download'!BQ79-15)/3)/3)&gt;5,(((AG81+BH81)/3)+(L81/3)+(('Argus Download'!BQ79-15)/3)/3)-(((((AG81+BH81)/3)+(L81/3)+(('Argus Download'!BQ79-15)/3)/3)-5)-(AG81+BH81))*0.66,(((AG81+BH81)/3)+(L81/3)+(('Argus Download'!BQ79-15)/3)/3)))</f>
        <v>103.70888888888889</v>
      </c>
      <c r="BR81" s="42">
        <f>IF(IF((AH81+BI81)-(((AH81+BI81)/3)+(M81/3)+(('Argus Download'!BR79-15)/3)/3)&gt;5,(((AH81+BI81)/3)+(M81/3)+(('Argus Download'!BR79-15)/3)/3)-(((((AH81+BI81)/3)+(M81/3)+(('Argus Download'!BR79-15)/3)/3)-5)-(AH81+BI81))*0.66,(((AH81+BI81)/3)+(M81/3)+(('Argus Download'!BR79-15)/3)/3))&gt;190,190,IF((AH81+BI81)-(((AH81+BI81)/3)+(M81/3)+(('Argus Download'!BR79-15)/3)/3)&gt;5,(((AH81+BI81)/3)+(M81/3)+(('Argus Download'!BR79-15)/3)/3)-(((((AH81+BI81)/3)+(M81/3)+(('Argus Download'!BR79-15)/3)/3)-5)-(AH81+BI81))*0.66,(((AH81+BI81)/3)+(M81/3)+(('Argus Download'!BR79-15)/3)/3)))</f>
        <v>93.484444444444449</v>
      </c>
      <c r="BS81" s="42">
        <f t="shared" si="6"/>
        <v>98</v>
      </c>
      <c r="BT81" s="42">
        <f t="shared" si="7"/>
        <v>104</v>
      </c>
      <c r="BU81" s="42">
        <f t="shared" si="8"/>
        <v>92</v>
      </c>
      <c r="BV81" s="46"/>
      <c r="BW81" s="20"/>
      <c r="BX81" s="20"/>
    </row>
    <row r="82" spans="1:76" x14ac:dyDescent="0.25">
      <c r="A82" s="28">
        <f>'Argus Download'!A80</f>
        <v>45638</v>
      </c>
      <c r="B82" s="30">
        <f>'Argus Download'!B80</f>
        <v>170</v>
      </c>
      <c r="C82" s="30">
        <f>'Argus Download'!C80</f>
        <v>172</v>
      </c>
      <c r="D82" s="30">
        <f>'Argus Download'!D80</f>
        <v>168</v>
      </c>
      <c r="E82" s="30">
        <f>'Argus Download'!E80</f>
        <v>127.5</v>
      </c>
      <c r="F82" s="30">
        <f>'Argus Download'!F80</f>
        <v>130</v>
      </c>
      <c r="G82" s="30">
        <f>'Argus Download'!G80</f>
        <v>125</v>
      </c>
      <c r="H82" s="30">
        <f>'Argus Download'!H80</f>
        <v>156</v>
      </c>
      <c r="I82" s="30">
        <f>'Argus Download'!I80</f>
        <v>160</v>
      </c>
      <c r="J82" s="30">
        <f>'Argus Download'!J80</f>
        <v>152</v>
      </c>
      <c r="K82" s="30">
        <f>'Argus Download'!K80</f>
        <v>101.5</v>
      </c>
      <c r="L82" s="30">
        <f>'Argus Download'!L80</f>
        <v>105</v>
      </c>
      <c r="M82" s="30">
        <f>'Argus Download'!M80</f>
        <v>98</v>
      </c>
      <c r="N82" s="30">
        <f>'Argus Download'!N80</f>
        <v>145</v>
      </c>
      <c r="O82" s="30">
        <f>'Argus Download'!O80</f>
        <v>160</v>
      </c>
      <c r="P82" s="30">
        <f>'Argus Download'!P80</f>
        <v>130</v>
      </c>
      <c r="Q82" s="30">
        <f>'Argus Download'!Q80</f>
        <v>147.5</v>
      </c>
      <c r="R82" s="30">
        <f>'Argus Download'!R80</f>
        <v>150</v>
      </c>
      <c r="S82" s="30">
        <f>'Argus Download'!S80</f>
        <v>145</v>
      </c>
      <c r="T82" s="30">
        <f>'Argus Download'!T80</f>
        <v>90</v>
      </c>
      <c r="U82" s="30">
        <f>'Argus Download'!U80</f>
        <v>95</v>
      </c>
      <c r="V82" s="30">
        <f>'Argus Download'!V80</f>
        <v>85</v>
      </c>
      <c r="W82" s="30">
        <f>'Argus Download'!W80</f>
        <v>50.5</v>
      </c>
      <c r="X82" s="30">
        <f>'Argus Download'!X80</f>
        <v>52</v>
      </c>
      <c r="Y82" s="30">
        <f>'Argus Download'!Y80</f>
        <v>49</v>
      </c>
      <c r="Z82" s="30">
        <f>'Argus Download'!Z80</f>
        <v>115</v>
      </c>
      <c r="AA82" s="30">
        <f>'Argus Download'!AA80</f>
        <v>120</v>
      </c>
      <c r="AB82" s="30">
        <f>'Argus Download'!AB80</f>
        <v>110</v>
      </c>
      <c r="AC82" s="30">
        <f>'Argus Download'!AC80</f>
        <v>110</v>
      </c>
      <c r="AD82" s="30">
        <f>'Argus Download'!AD80</f>
        <v>115</v>
      </c>
      <c r="AE82" s="30">
        <f>'Argus Download'!AE80</f>
        <v>105</v>
      </c>
      <c r="AF82" s="30">
        <f>'Argus Download'!AF80</f>
        <v>46.5</v>
      </c>
      <c r="AG82" s="30">
        <f>'Argus Download'!AG80</f>
        <v>49</v>
      </c>
      <c r="AH82" s="30">
        <f>'Argus Download'!AH80</f>
        <v>44</v>
      </c>
      <c r="AI82" s="30">
        <f>'Argus Download'!AI80</f>
        <v>21.5</v>
      </c>
      <c r="AJ82" s="30">
        <f>'Argus Download'!AJ80</f>
        <v>23</v>
      </c>
      <c r="AK82" s="30">
        <f>'Argus Download'!AK80</f>
        <v>20</v>
      </c>
      <c r="AL82" s="30">
        <f>'Argus Download'!AL80</f>
        <v>38.5</v>
      </c>
      <c r="AM82" s="30">
        <f>'Argus Download'!AM80</f>
        <v>42</v>
      </c>
      <c r="AN82" s="30">
        <f>'Argus Download'!AN80</f>
        <v>35</v>
      </c>
      <c r="AO82" s="30">
        <f>'Argus Download'!AO80</f>
        <v>50</v>
      </c>
      <c r="AP82" s="30">
        <f>'Argus Download'!AP80</f>
        <v>52</v>
      </c>
      <c r="AQ82" s="30">
        <f>'Argus Download'!AQ80</f>
        <v>48</v>
      </c>
      <c r="AR82" s="30">
        <f>'Argus Download'!AR80</f>
        <v>80.5</v>
      </c>
      <c r="AS82" s="30">
        <f>'Argus Download'!AS80</f>
        <v>83</v>
      </c>
      <c r="AT82" s="30">
        <f>'Argus Download'!AT80</f>
        <v>78</v>
      </c>
      <c r="AU82" s="30">
        <f>'Argus Download'!AU80</f>
        <v>21.5</v>
      </c>
      <c r="AV82" s="30">
        <f>'Argus Download'!AV80</f>
        <v>23</v>
      </c>
      <c r="AW82" s="30">
        <f>'Argus Download'!AW80</f>
        <v>20</v>
      </c>
      <c r="AX82" s="30">
        <f>'Argus Download'!AX80</f>
        <v>34.5</v>
      </c>
      <c r="AY82" s="30">
        <f>'Argus Download'!AY80</f>
        <v>36</v>
      </c>
      <c r="AZ82" s="30">
        <f>'Argus Download'!AZ80</f>
        <v>33</v>
      </c>
      <c r="BA82" s="30">
        <f>'Argus Download'!BA80</f>
        <v>119.5</v>
      </c>
      <c r="BB82" s="30">
        <f>'Argus Download'!BB80</f>
        <v>124</v>
      </c>
      <c r="BC82" s="30">
        <f>'Argus Download'!BC80</f>
        <v>115</v>
      </c>
      <c r="BD82" s="30">
        <f>'Argus Download'!BD80</f>
        <v>27.5</v>
      </c>
      <c r="BE82" s="30">
        <f>'Argus Download'!BE80</f>
        <v>30</v>
      </c>
      <c r="BF82" s="30">
        <f>'Argus Download'!BF80</f>
        <v>25</v>
      </c>
      <c r="BG82" s="30">
        <f>'Argus Download'!BG80</f>
        <v>48</v>
      </c>
      <c r="BH82" s="30">
        <f>'Argus Download'!BH80</f>
        <v>50</v>
      </c>
      <c r="BI82" s="30">
        <f>'Argus Download'!BI80</f>
        <v>46</v>
      </c>
      <c r="BJ82" s="30">
        <f>'Argus Download'!BJ80</f>
        <v>40.5</v>
      </c>
      <c r="BK82" s="30">
        <f>'Argus Download'!BK80</f>
        <v>44</v>
      </c>
      <c r="BL82" s="30">
        <f>'Argus Download'!BL80</f>
        <v>37</v>
      </c>
      <c r="BM82" s="30">
        <f>'Argus Download'!BM80</f>
        <v>100.5</v>
      </c>
      <c r="BN82" s="30">
        <f>'Argus Download'!BN80</f>
        <v>105</v>
      </c>
      <c r="BO82" s="30">
        <f>'Argus Download'!BO80</f>
        <v>96</v>
      </c>
      <c r="BP82" s="42">
        <f>IF(IF((AF82+BG82)-(((AF82+BG82)/3)+(K82/3)+(('Argus Download'!BP80-15)/3)/3)&gt;5,(((AF82+BG82)/3)+(K82/3)+(('Argus Download'!BP80-15)/3)/3)-(((((AF82+BG82)/3)+(K82/3)+(('Argus Download'!BP80-15)/3)/3)-5)-(AF82+BG82))*0.66,(((AF82+BG82)/3)+(K82/3)+(('Argus Download'!BP80-15)/3)/3))&gt;190,190,IF((AF82+BG82)-(((AF82+BG82)/3)+(K82/3)+(('Argus Download'!BP80-15)/3)/3)&gt;5,(((AF82+BG82)/3)+(K82/3)+(('Argus Download'!BP80-15)/3)/3)-(((((AF82+BG82)/3)+(K82/3)+(('Argus Download'!BP80-15)/3)/3)-5)-(AF82+BG82))*0.66,(((AF82+BG82)/3)+(K82/3)+(('Argus Download'!BP80-15)/3)/3)))</f>
        <v>94.38111111111111</v>
      </c>
      <c r="BQ82" s="42">
        <f>IF(IF((AG82+BH82)-(((AG82+BH82)/3)+(L82/3)+(('Argus Download'!BQ80-15)/3)/3)&gt;5,(((AG82+BH82)/3)+(L82/3)+(('Argus Download'!BQ80-15)/3)/3)-(((((AG82+BH82)/3)+(L82/3)+(('Argus Download'!BQ80-15)/3)/3)-5)-(AG82+BH82))*0.66,(((AG82+BH82)/3)+(L82/3)+(('Argus Download'!BQ80-15)/3)/3))&gt;190,190,IF((AG82+BH82)-(((AG82+BH82)/3)+(L82/3)+(('Argus Download'!BQ80-15)/3)/3)&gt;5,(((AG82+BH82)/3)+(L82/3)+(('Argus Download'!BQ80-15)/3)/3)-(((((AG82+BH82)/3)+(L82/3)+(('Argus Download'!BQ80-15)/3)/3)-5)-(AG82+BH82))*0.66,(((AG82+BH82)/3)+(L82/3)+(('Argus Download'!BQ80-15)/3)/3)))</f>
        <v>98.295555555555552</v>
      </c>
      <c r="BR82" s="42">
        <f>IF(IF((AH82+BI82)-(((AH82+BI82)/3)+(M82/3)+(('Argus Download'!BR80-15)/3)/3)&gt;5,(((AH82+BI82)/3)+(M82/3)+(('Argus Download'!BR80-15)/3)/3)-(((((AH82+BI82)/3)+(M82/3)+(('Argus Download'!BR80-15)/3)/3)-5)-(AH82+BI82))*0.66,(((AH82+BI82)/3)+(M82/3)+(('Argus Download'!BR80-15)/3)/3))&gt;190,190,IF((AH82+BI82)-(((AH82+BI82)/3)+(M82/3)+(('Argus Download'!BR80-15)/3)/3)&gt;5,(((AH82+BI82)/3)+(M82/3)+(('Argus Download'!BR80-15)/3)/3)-(((((AH82+BI82)/3)+(M82/3)+(('Argus Download'!BR80-15)/3)/3)-5)-(AH82+BI82))*0.66,(((AH82+BI82)/3)+(M82/3)+(('Argus Download'!BR80-15)/3)/3)))</f>
        <v>90.466666666666669</v>
      </c>
      <c r="BS82" s="42">
        <f t="shared" si="6"/>
        <v>92.5</v>
      </c>
      <c r="BT82" s="42">
        <f t="shared" si="7"/>
        <v>97</v>
      </c>
      <c r="BU82" s="42">
        <f t="shared" si="8"/>
        <v>88</v>
      </c>
      <c r="BV82" s="46"/>
      <c r="BW82" s="20"/>
      <c r="BX82" s="20"/>
    </row>
    <row r="83" spans="1:76" x14ac:dyDescent="0.25">
      <c r="A83" s="28">
        <f>'Argus Download'!A81</f>
        <v>45631</v>
      </c>
      <c r="B83" s="30">
        <f>'Argus Download'!B81</f>
        <v>170</v>
      </c>
      <c r="C83" s="30">
        <f>'Argus Download'!C81</f>
        <v>172</v>
      </c>
      <c r="D83" s="30">
        <f>'Argus Download'!D81</f>
        <v>168</v>
      </c>
      <c r="E83" s="30">
        <f>'Argus Download'!E81</f>
        <v>127.5</v>
      </c>
      <c r="F83" s="30">
        <f>'Argus Download'!F81</f>
        <v>130</v>
      </c>
      <c r="G83" s="30">
        <f>'Argus Download'!G81</f>
        <v>125</v>
      </c>
      <c r="H83" s="30">
        <f>'Argus Download'!H81</f>
        <v>161</v>
      </c>
      <c r="I83" s="30">
        <f>'Argus Download'!I81</f>
        <v>165</v>
      </c>
      <c r="J83" s="30">
        <f>'Argus Download'!J81</f>
        <v>157</v>
      </c>
      <c r="K83" s="30">
        <f>'Argus Download'!K81</f>
        <v>102.5</v>
      </c>
      <c r="L83" s="30">
        <f>'Argus Download'!L81</f>
        <v>105</v>
      </c>
      <c r="M83" s="30">
        <f>'Argus Download'!M81</f>
        <v>100</v>
      </c>
      <c r="N83" s="30">
        <f>'Argus Download'!N81</f>
        <v>145</v>
      </c>
      <c r="O83" s="30">
        <f>'Argus Download'!O81</f>
        <v>160</v>
      </c>
      <c r="P83" s="30">
        <f>'Argus Download'!P81</f>
        <v>130</v>
      </c>
      <c r="Q83" s="30">
        <f>'Argus Download'!Q81</f>
        <v>147.5</v>
      </c>
      <c r="R83" s="30">
        <f>'Argus Download'!R81</f>
        <v>150</v>
      </c>
      <c r="S83" s="30">
        <f>'Argus Download'!S81</f>
        <v>145</v>
      </c>
      <c r="T83" s="30">
        <f>'Argus Download'!T81</f>
        <v>90</v>
      </c>
      <c r="U83" s="30">
        <f>'Argus Download'!U81</f>
        <v>95</v>
      </c>
      <c r="V83" s="30">
        <f>'Argus Download'!V81</f>
        <v>85</v>
      </c>
      <c r="W83" s="30">
        <f>'Argus Download'!W81</f>
        <v>52</v>
      </c>
      <c r="X83" s="30">
        <f>'Argus Download'!X81</f>
        <v>54</v>
      </c>
      <c r="Y83" s="30">
        <f>'Argus Download'!Y81</f>
        <v>50</v>
      </c>
      <c r="Z83" s="30">
        <f>'Argus Download'!Z81</f>
        <v>115</v>
      </c>
      <c r="AA83" s="30">
        <f>'Argus Download'!AA81</f>
        <v>120</v>
      </c>
      <c r="AB83" s="30">
        <f>'Argus Download'!AB81</f>
        <v>110</v>
      </c>
      <c r="AC83" s="30">
        <f>'Argus Download'!AC81</f>
        <v>110</v>
      </c>
      <c r="AD83" s="30">
        <f>'Argus Download'!AD81</f>
        <v>115</v>
      </c>
      <c r="AE83" s="30">
        <f>'Argus Download'!AE81</f>
        <v>105</v>
      </c>
      <c r="AF83" s="30">
        <f>'Argus Download'!AF81</f>
        <v>47.5</v>
      </c>
      <c r="AG83" s="30">
        <f>'Argus Download'!AG81</f>
        <v>50</v>
      </c>
      <c r="AH83" s="30">
        <f>'Argus Download'!AH81</f>
        <v>45</v>
      </c>
      <c r="AI83" s="30">
        <f>'Argus Download'!AI81</f>
        <v>21.5</v>
      </c>
      <c r="AJ83" s="30">
        <f>'Argus Download'!AJ81</f>
        <v>23</v>
      </c>
      <c r="AK83" s="30">
        <f>'Argus Download'!AK81</f>
        <v>20</v>
      </c>
      <c r="AL83" s="30">
        <f>'Argus Download'!AL81</f>
        <v>38.5</v>
      </c>
      <c r="AM83" s="30">
        <f>'Argus Download'!AM81</f>
        <v>42</v>
      </c>
      <c r="AN83" s="30">
        <f>'Argus Download'!AN81</f>
        <v>35</v>
      </c>
      <c r="AO83" s="30">
        <f>'Argus Download'!AO81</f>
        <v>50</v>
      </c>
      <c r="AP83" s="30">
        <f>'Argus Download'!AP81</f>
        <v>52</v>
      </c>
      <c r="AQ83" s="30">
        <f>'Argus Download'!AQ81</f>
        <v>48</v>
      </c>
      <c r="AR83" s="30">
        <f>'Argus Download'!AR81</f>
        <v>80.5</v>
      </c>
      <c r="AS83" s="30">
        <f>'Argus Download'!AS81</f>
        <v>83</v>
      </c>
      <c r="AT83" s="30">
        <f>'Argus Download'!AT81</f>
        <v>78</v>
      </c>
      <c r="AU83" s="30">
        <f>'Argus Download'!AU81</f>
        <v>21.5</v>
      </c>
      <c r="AV83" s="30">
        <f>'Argus Download'!AV81</f>
        <v>23</v>
      </c>
      <c r="AW83" s="30">
        <f>'Argus Download'!AW81</f>
        <v>20</v>
      </c>
      <c r="AX83" s="30">
        <f>'Argus Download'!AX81</f>
        <v>34.5</v>
      </c>
      <c r="AY83" s="30">
        <f>'Argus Download'!AY81</f>
        <v>36</v>
      </c>
      <c r="AZ83" s="30">
        <f>'Argus Download'!AZ81</f>
        <v>33</v>
      </c>
      <c r="BA83" s="30">
        <f>'Argus Download'!BA81</f>
        <v>119.5</v>
      </c>
      <c r="BB83" s="30">
        <f>'Argus Download'!BB81</f>
        <v>124</v>
      </c>
      <c r="BC83" s="30">
        <f>'Argus Download'!BC81</f>
        <v>115</v>
      </c>
      <c r="BD83" s="30">
        <f>'Argus Download'!BD81</f>
        <v>27.5</v>
      </c>
      <c r="BE83" s="30">
        <f>'Argus Download'!BE81</f>
        <v>30</v>
      </c>
      <c r="BF83" s="30">
        <f>'Argus Download'!BF81</f>
        <v>25</v>
      </c>
      <c r="BG83" s="30">
        <f>'Argus Download'!BG81</f>
        <v>49.5</v>
      </c>
      <c r="BH83" s="30">
        <f>'Argus Download'!BH81</f>
        <v>52</v>
      </c>
      <c r="BI83" s="30">
        <f>'Argus Download'!BI81</f>
        <v>47</v>
      </c>
      <c r="BJ83" s="30">
        <f>'Argus Download'!BJ81</f>
        <v>39</v>
      </c>
      <c r="BK83" s="30">
        <f>'Argus Download'!BK81</f>
        <v>41</v>
      </c>
      <c r="BL83" s="30">
        <f>'Argus Download'!BL81</f>
        <v>37</v>
      </c>
      <c r="BM83" s="30">
        <f>'Argus Download'!BM81</f>
        <v>100.5</v>
      </c>
      <c r="BN83" s="30">
        <f>'Argus Download'!BN81</f>
        <v>105</v>
      </c>
      <c r="BO83" s="30">
        <f>'Argus Download'!BO81</f>
        <v>96</v>
      </c>
      <c r="BP83" s="42">
        <f>IF(IF((AF83+BG83)-(((AF83+BG83)/3)+(K83/3)+(('Argus Download'!BP81-15)/3)/3)&gt;5,(((AF83+BG83)/3)+(K83/3)+(('Argus Download'!BP81-15)/3)/3)-(((((AF83+BG83)/3)+(K83/3)+(('Argus Download'!BP81-15)/3)/3)-5)-(AF83+BG83))*0.66,(((AF83+BG83)/3)+(K83/3)+(('Argus Download'!BP81-15)/3)/3))&gt;190,190,IF((AF83+BG83)-(((AF83+BG83)/3)+(K83/3)+(('Argus Download'!BP81-15)/3)/3)&gt;5,(((AF83+BG83)/3)+(K83/3)+(('Argus Download'!BP81-15)/3)/3)-(((((AF83+BG83)/3)+(K83/3)+(('Argus Download'!BP81-15)/3)/3)-5)-(AF83+BG83))*0.66,(((AF83+BG83)/3)+(K83/3)+(('Argus Download'!BP81-15)/3)/3)))</f>
        <v>96.276666666666671</v>
      </c>
      <c r="BQ83" s="42">
        <f>IF(IF((AG83+BH83)-(((AG83+BH83)/3)+(L83/3)+(('Argus Download'!BQ81-15)/3)/3)&gt;5,(((AG83+BH83)/3)+(L83/3)+(('Argus Download'!BQ81-15)/3)/3)-(((((AG83+BH83)/3)+(L83/3)+(('Argus Download'!BQ81-15)/3)/3)-5)-(AG83+BH83))*0.66,(((AG83+BH83)/3)+(L83/3)+(('Argus Download'!BQ81-15)/3)/3))&gt;190,190,IF((AG83+BH83)-(((AG83+BH83)/3)+(L83/3)+(('Argus Download'!BQ81-15)/3)/3)&gt;5,(((AG83+BH83)/3)+(L83/3)+(('Argus Download'!BQ81-15)/3)/3)-(((((AG83+BH83)/3)+(L83/3)+(('Argus Download'!BQ81-15)/3)/3)-5)-(AG83+BH83))*0.66,(((AG83+BH83)/3)+(L83/3)+(('Argus Download'!BQ81-15)/3)/3)))</f>
        <v>100.46444444444444</v>
      </c>
      <c r="BR83" s="42">
        <f>IF(IF((AH83+BI83)-(((AH83+BI83)/3)+(M83/3)+(('Argus Download'!BR81-15)/3)/3)&gt;5,(((AH83+BI83)/3)+(M83/3)+(('Argus Download'!BR81-15)/3)/3)-(((((AH83+BI83)/3)+(M83/3)+(('Argus Download'!BR81-15)/3)/3)-5)-(AH83+BI83))*0.66,(((AH83+BI83)/3)+(M83/3)+(('Argus Download'!BR81-15)/3)/3))&gt;190,190,IF((AH83+BI83)-(((AH83+BI83)/3)+(M83/3)+(('Argus Download'!BR81-15)/3)/3)&gt;5,(((AH83+BI83)/3)+(M83/3)+(('Argus Download'!BR81-15)/3)/3)-(((((AH83+BI83)/3)+(M83/3)+(('Argus Download'!BR81-15)/3)/3)-5)-(AH83+BI83))*0.66,(((AH83+BI83)/3)+(M83/3)+(('Argus Download'!BR81-15)/3)/3)))</f>
        <v>92.088888888888889</v>
      </c>
      <c r="BS83" s="42">
        <f t="shared" si="6"/>
        <v>95</v>
      </c>
      <c r="BT83" s="42">
        <f t="shared" si="7"/>
        <v>100</v>
      </c>
      <c r="BU83" s="42">
        <f t="shared" si="8"/>
        <v>90</v>
      </c>
      <c r="BV83" s="46"/>
      <c r="BW83" s="20"/>
      <c r="BX83" s="20"/>
    </row>
    <row r="84" spans="1:76" x14ac:dyDescent="0.25">
      <c r="A84" s="28">
        <f>'Argus Download'!A82</f>
        <v>45624</v>
      </c>
      <c r="B84" s="30">
        <f>'Argus Download'!B82</f>
        <v>170</v>
      </c>
      <c r="C84" s="30">
        <f>'Argus Download'!C82</f>
        <v>172</v>
      </c>
      <c r="D84" s="30">
        <f>'Argus Download'!D82</f>
        <v>168</v>
      </c>
      <c r="E84" s="30">
        <f>'Argus Download'!E82</f>
        <v>127.5</v>
      </c>
      <c r="F84" s="30">
        <f>'Argus Download'!F82</f>
        <v>130</v>
      </c>
      <c r="G84" s="30">
        <f>'Argus Download'!G82</f>
        <v>125</v>
      </c>
      <c r="H84" s="30">
        <f>'Argus Download'!H82</f>
        <v>161</v>
      </c>
      <c r="I84" s="30">
        <f>'Argus Download'!I82</f>
        <v>165</v>
      </c>
      <c r="J84" s="30">
        <f>'Argus Download'!J82</f>
        <v>157</v>
      </c>
      <c r="K84" s="30">
        <f>'Argus Download'!K82</f>
        <v>102.5</v>
      </c>
      <c r="L84" s="30">
        <f>'Argus Download'!L82</f>
        <v>105</v>
      </c>
      <c r="M84" s="30">
        <f>'Argus Download'!M82</f>
        <v>100</v>
      </c>
      <c r="N84" s="30">
        <f>'Argus Download'!N82</f>
        <v>145</v>
      </c>
      <c r="O84" s="30">
        <f>'Argus Download'!O82</f>
        <v>160</v>
      </c>
      <c r="P84" s="30">
        <f>'Argus Download'!P82</f>
        <v>130</v>
      </c>
      <c r="Q84" s="30">
        <f>'Argus Download'!Q82</f>
        <v>147.5</v>
      </c>
      <c r="R84" s="30">
        <f>'Argus Download'!R82</f>
        <v>150</v>
      </c>
      <c r="S84" s="30">
        <f>'Argus Download'!S82</f>
        <v>145</v>
      </c>
      <c r="T84" s="30">
        <f>'Argus Download'!T82</f>
        <v>91.5</v>
      </c>
      <c r="U84" s="30">
        <f>'Argus Download'!U82</f>
        <v>95</v>
      </c>
      <c r="V84" s="30">
        <f>'Argus Download'!V82</f>
        <v>88</v>
      </c>
      <c r="W84" s="30">
        <f>'Argus Download'!W82</f>
        <v>52.5</v>
      </c>
      <c r="X84" s="30">
        <f>'Argus Download'!X82</f>
        <v>55</v>
      </c>
      <c r="Y84" s="30">
        <f>'Argus Download'!Y82</f>
        <v>50</v>
      </c>
      <c r="Z84" s="30">
        <f>'Argus Download'!Z82</f>
        <v>115</v>
      </c>
      <c r="AA84" s="30">
        <f>'Argus Download'!AA82</f>
        <v>120</v>
      </c>
      <c r="AB84" s="30">
        <f>'Argus Download'!AB82</f>
        <v>110</v>
      </c>
      <c r="AC84" s="30">
        <f>'Argus Download'!AC82</f>
        <v>110</v>
      </c>
      <c r="AD84" s="30">
        <f>'Argus Download'!AD82</f>
        <v>115</v>
      </c>
      <c r="AE84" s="30">
        <f>'Argus Download'!AE82</f>
        <v>105</v>
      </c>
      <c r="AF84" s="30">
        <f>'Argus Download'!AF82</f>
        <v>48</v>
      </c>
      <c r="AG84" s="30">
        <f>'Argus Download'!AG82</f>
        <v>51</v>
      </c>
      <c r="AH84" s="30">
        <f>'Argus Download'!AH82</f>
        <v>45</v>
      </c>
      <c r="AI84" s="30">
        <f>'Argus Download'!AI82</f>
        <v>21.5</v>
      </c>
      <c r="AJ84" s="30">
        <f>'Argus Download'!AJ82</f>
        <v>23</v>
      </c>
      <c r="AK84" s="30">
        <f>'Argus Download'!AK82</f>
        <v>20</v>
      </c>
      <c r="AL84" s="30">
        <f>'Argus Download'!AL82</f>
        <v>38.5</v>
      </c>
      <c r="AM84" s="30">
        <f>'Argus Download'!AM82</f>
        <v>42</v>
      </c>
      <c r="AN84" s="30">
        <f>'Argus Download'!AN82</f>
        <v>35</v>
      </c>
      <c r="AO84" s="30">
        <f>'Argus Download'!AO82</f>
        <v>49</v>
      </c>
      <c r="AP84" s="30">
        <f>'Argus Download'!AP82</f>
        <v>51</v>
      </c>
      <c r="AQ84" s="30">
        <f>'Argus Download'!AQ82</f>
        <v>47</v>
      </c>
      <c r="AR84" s="30">
        <f>'Argus Download'!AR82</f>
        <v>79.5</v>
      </c>
      <c r="AS84" s="30">
        <f>'Argus Download'!AS82</f>
        <v>82</v>
      </c>
      <c r="AT84" s="30">
        <f>'Argus Download'!AT82</f>
        <v>77</v>
      </c>
      <c r="AU84" s="30">
        <f>'Argus Download'!AU82</f>
        <v>21.5</v>
      </c>
      <c r="AV84" s="30">
        <f>'Argus Download'!AV82</f>
        <v>23</v>
      </c>
      <c r="AW84" s="30">
        <f>'Argus Download'!AW82</f>
        <v>20</v>
      </c>
      <c r="AX84" s="30">
        <f>'Argus Download'!AX82</f>
        <v>34.5</v>
      </c>
      <c r="AY84" s="30">
        <f>'Argus Download'!AY82</f>
        <v>36</v>
      </c>
      <c r="AZ84" s="30">
        <f>'Argus Download'!AZ82</f>
        <v>33</v>
      </c>
      <c r="BA84" s="30">
        <f>'Argus Download'!BA82</f>
        <v>119.5</v>
      </c>
      <c r="BB84" s="30">
        <f>'Argus Download'!BB82</f>
        <v>124</v>
      </c>
      <c r="BC84" s="30">
        <f>'Argus Download'!BC82</f>
        <v>115</v>
      </c>
      <c r="BD84" s="30">
        <f>'Argus Download'!BD82</f>
        <v>27.5</v>
      </c>
      <c r="BE84" s="30">
        <f>'Argus Download'!BE82</f>
        <v>30</v>
      </c>
      <c r="BF84" s="30">
        <f>'Argus Download'!BF82</f>
        <v>25</v>
      </c>
      <c r="BG84" s="30">
        <f>'Argus Download'!BG82</f>
        <v>51.5</v>
      </c>
      <c r="BH84" s="30">
        <f>'Argus Download'!BH82</f>
        <v>54</v>
      </c>
      <c r="BI84" s="30">
        <f>'Argus Download'!BI82</f>
        <v>49</v>
      </c>
      <c r="BJ84" s="30">
        <f>'Argus Download'!BJ82</f>
        <v>40</v>
      </c>
      <c r="BK84" s="30">
        <f>'Argus Download'!BK82</f>
        <v>43</v>
      </c>
      <c r="BL84" s="30">
        <f>'Argus Download'!BL82</f>
        <v>37</v>
      </c>
      <c r="BM84" s="30">
        <f>'Argus Download'!BM82</f>
        <v>103</v>
      </c>
      <c r="BN84" s="30">
        <f>'Argus Download'!BN82</f>
        <v>108</v>
      </c>
      <c r="BO84" s="30">
        <f>'Argus Download'!BO82</f>
        <v>98</v>
      </c>
      <c r="BP84" s="42">
        <f>IF(IF((AF84+BG84)-(((AF84+BG84)/3)+(K84/3)+(('Argus Download'!BP82-15)/3)/3)&gt;5,(((AF84+BG84)/3)+(K84/3)+(('Argus Download'!BP82-15)/3)/3)-(((((AF84+BG84)/3)+(K84/3)+(('Argus Download'!BP82-15)/3)/3)-5)-(AF84+BG84))*0.66,(((AF84+BG84)/3)+(K84/3)+(('Argus Download'!BP82-15)/3)/3))&gt;190,190,IF((AF84+BG84)-(((AF84+BG84)/3)+(K84/3)+(('Argus Download'!BP82-15)/3)/3)&gt;5,(((AF84+BG84)/3)+(K84/3)+(('Argus Download'!BP82-15)/3)/3)-(((((AF84+BG84)/3)+(K84/3)+(('Argus Download'!BP82-15)/3)/3)-5)-(AF84+BG84))*0.66,(((AF84+BG84)/3)+(K84/3)+(('Argus Download'!BP82-15)/3)/3)))</f>
        <v>98.210000000000008</v>
      </c>
      <c r="BQ84" s="42">
        <f>IF(IF((AG84+BH84)-(((AG84+BH84)/3)+(L84/3)+(('Argus Download'!BQ82-15)/3)/3)&gt;5,(((AG84+BH84)/3)+(L84/3)+(('Argus Download'!BQ82-15)/3)/3)-(((((AG84+BH84)/3)+(L84/3)+(('Argus Download'!BQ82-15)/3)/3)-5)-(AG84+BH84))*0.66,(((AG84+BH84)/3)+(L84/3)+(('Argus Download'!BQ82-15)/3)/3))&gt;190,190,IF((AG84+BH84)-(((AG84+BH84)/3)+(L84/3)+(('Argus Download'!BQ82-15)/3)/3)&gt;5,(((AG84+BH84)/3)+(L84/3)+(('Argus Download'!BQ82-15)/3)/3)-(((((AG84+BH84)/3)+(L84/3)+(('Argus Download'!BQ82-15)/3)/3)-5)-(AG84+BH84))*0.66,(((AG84+BH84)/3)+(L84/3)+(('Argus Download'!BQ82-15)/3)/3)))</f>
        <v>102.78444444444445</v>
      </c>
      <c r="BR84" s="42">
        <f>IF(IF((AH84+BI84)-(((AH84+BI84)/3)+(M84/3)+(('Argus Download'!BR82-15)/3)/3)&gt;5,(((AH84+BI84)/3)+(M84/3)+(('Argus Download'!BR82-15)/3)/3)-(((((AH84+BI84)/3)+(M84/3)+(('Argus Download'!BR82-15)/3)/3)-5)-(AH84+BI84))*0.66,(((AH84+BI84)/3)+(M84/3)+(('Argus Download'!BR82-15)/3)/3))&gt;190,190,IF((AH84+BI84)-(((AH84+BI84)/3)+(M84/3)+(('Argus Download'!BR82-15)/3)/3)&gt;5,(((AH84+BI84)/3)+(M84/3)+(('Argus Download'!BR82-15)/3)/3)-(((((AH84+BI84)/3)+(M84/3)+(('Argus Download'!BR82-15)/3)/3)-5)-(AH84+BI84))*0.66,(((AH84+BI84)/3)+(M84/3)+(('Argus Download'!BR82-15)/3)/3)))</f>
        <v>93.635555555555555</v>
      </c>
      <c r="BS84" s="42">
        <f t="shared" si="6"/>
        <v>97.5</v>
      </c>
      <c r="BT84" s="42">
        <f t="shared" si="7"/>
        <v>103</v>
      </c>
      <c r="BU84" s="42">
        <f t="shared" si="8"/>
        <v>92</v>
      </c>
      <c r="BV84" s="46"/>
      <c r="BW84" s="20"/>
      <c r="BX84" s="20"/>
    </row>
    <row r="85" spans="1:76" x14ac:dyDescent="0.25">
      <c r="A85" s="28">
        <f>'Argus Download'!A83</f>
        <v>45617</v>
      </c>
      <c r="B85" s="30">
        <f>'Argus Download'!B83</f>
        <v>170</v>
      </c>
      <c r="C85" s="30">
        <f>'Argus Download'!C83</f>
        <v>172</v>
      </c>
      <c r="D85" s="30">
        <f>'Argus Download'!D83</f>
        <v>168</v>
      </c>
      <c r="E85" s="30">
        <f>'Argus Download'!E83</f>
        <v>127.5</v>
      </c>
      <c r="F85" s="30">
        <f>'Argus Download'!F83</f>
        <v>130</v>
      </c>
      <c r="G85" s="30">
        <f>'Argus Download'!G83</f>
        <v>125</v>
      </c>
      <c r="H85" s="30">
        <f>'Argus Download'!H83</f>
        <v>165</v>
      </c>
      <c r="I85" s="30">
        <f>'Argus Download'!I83</f>
        <v>170</v>
      </c>
      <c r="J85" s="30">
        <f>'Argus Download'!J83</f>
        <v>160</v>
      </c>
      <c r="K85" s="30">
        <f>'Argus Download'!K83</f>
        <v>103.5</v>
      </c>
      <c r="L85" s="30">
        <f>'Argus Download'!L83</f>
        <v>107</v>
      </c>
      <c r="M85" s="30">
        <f>'Argus Download'!M83</f>
        <v>100</v>
      </c>
      <c r="N85" s="30">
        <f>'Argus Download'!N83</f>
        <v>145</v>
      </c>
      <c r="O85" s="30">
        <f>'Argus Download'!O83</f>
        <v>160</v>
      </c>
      <c r="P85" s="30">
        <f>'Argus Download'!P83</f>
        <v>130</v>
      </c>
      <c r="Q85" s="30">
        <f>'Argus Download'!Q83</f>
        <v>147.5</v>
      </c>
      <c r="R85" s="30">
        <f>'Argus Download'!R83</f>
        <v>150</v>
      </c>
      <c r="S85" s="30">
        <f>'Argus Download'!S83</f>
        <v>145</v>
      </c>
      <c r="T85" s="30">
        <f>'Argus Download'!T83</f>
        <v>94</v>
      </c>
      <c r="U85" s="30">
        <f>'Argus Download'!U83</f>
        <v>100</v>
      </c>
      <c r="V85" s="30">
        <f>'Argus Download'!V83</f>
        <v>88</v>
      </c>
      <c r="W85" s="30">
        <f>'Argus Download'!W83</f>
        <v>52.5</v>
      </c>
      <c r="X85" s="30">
        <f>'Argus Download'!X83</f>
        <v>55</v>
      </c>
      <c r="Y85" s="30">
        <f>'Argus Download'!Y83</f>
        <v>50</v>
      </c>
      <c r="Z85" s="30">
        <f>'Argus Download'!Z83</f>
        <v>115</v>
      </c>
      <c r="AA85" s="30">
        <f>'Argus Download'!AA83</f>
        <v>120</v>
      </c>
      <c r="AB85" s="30">
        <f>'Argus Download'!AB83</f>
        <v>110</v>
      </c>
      <c r="AC85" s="30">
        <f>'Argus Download'!AC83</f>
        <v>110</v>
      </c>
      <c r="AD85" s="30">
        <f>'Argus Download'!AD83</f>
        <v>115</v>
      </c>
      <c r="AE85" s="30">
        <f>'Argus Download'!AE83</f>
        <v>105</v>
      </c>
      <c r="AF85" s="30">
        <f>'Argus Download'!AF83</f>
        <v>51</v>
      </c>
      <c r="AG85" s="30">
        <f>'Argus Download'!AG83</f>
        <v>54</v>
      </c>
      <c r="AH85" s="30">
        <f>'Argus Download'!AH83</f>
        <v>48</v>
      </c>
      <c r="AI85" s="30">
        <f>'Argus Download'!AI83</f>
        <v>21.5</v>
      </c>
      <c r="AJ85" s="30">
        <f>'Argus Download'!AJ83</f>
        <v>23</v>
      </c>
      <c r="AK85" s="30">
        <f>'Argus Download'!AK83</f>
        <v>20</v>
      </c>
      <c r="AL85" s="30">
        <f>'Argus Download'!AL83</f>
        <v>38.5</v>
      </c>
      <c r="AM85" s="30">
        <f>'Argus Download'!AM83</f>
        <v>42</v>
      </c>
      <c r="AN85" s="30">
        <f>'Argus Download'!AN83</f>
        <v>35</v>
      </c>
      <c r="AO85" s="30">
        <f>'Argus Download'!AO83</f>
        <v>47</v>
      </c>
      <c r="AP85" s="30">
        <f>'Argus Download'!AP83</f>
        <v>49</v>
      </c>
      <c r="AQ85" s="30">
        <f>'Argus Download'!AQ83</f>
        <v>45</v>
      </c>
      <c r="AR85" s="30">
        <f>'Argus Download'!AR83</f>
        <v>76</v>
      </c>
      <c r="AS85" s="30">
        <f>'Argus Download'!AS83</f>
        <v>78</v>
      </c>
      <c r="AT85" s="30">
        <f>'Argus Download'!AT83</f>
        <v>74</v>
      </c>
      <c r="AU85" s="30">
        <f>'Argus Download'!AU83</f>
        <v>21.5</v>
      </c>
      <c r="AV85" s="30">
        <f>'Argus Download'!AV83</f>
        <v>23</v>
      </c>
      <c r="AW85" s="30">
        <f>'Argus Download'!AW83</f>
        <v>20</v>
      </c>
      <c r="AX85" s="30">
        <f>'Argus Download'!AX83</f>
        <v>34.5</v>
      </c>
      <c r="AY85" s="30">
        <f>'Argus Download'!AY83</f>
        <v>36</v>
      </c>
      <c r="AZ85" s="30">
        <f>'Argus Download'!AZ83</f>
        <v>33</v>
      </c>
      <c r="BA85" s="30">
        <f>'Argus Download'!BA83</f>
        <v>125.5</v>
      </c>
      <c r="BB85" s="30">
        <f>'Argus Download'!BB83</f>
        <v>130</v>
      </c>
      <c r="BC85" s="30">
        <f>'Argus Download'!BC83</f>
        <v>121</v>
      </c>
      <c r="BD85" s="30">
        <f>'Argus Download'!BD83</f>
        <v>27.5</v>
      </c>
      <c r="BE85" s="30">
        <f>'Argus Download'!BE83</f>
        <v>30</v>
      </c>
      <c r="BF85" s="30">
        <f>'Argus Download'!BF83</f>
        <v>25</v>
      </c>
      <c r="BG85" s="30">
        <f>'Argus Download'!BG83</f>
        <v>54</v>
      </c>
      <c r="BH85" s="30">
        <f>'Argus Download'!BH83</f>
        <v>56</v>
      </c>
      <c r="BI85" s="30">
        <f>'Argus Download'!BI83</f>
        <v>52</v>
      </c>
      <c r="BJ85" s="30">
        <f>'Argus Download'!BJ83</f>
        <v>39</v>
      </c>
      <c r="BK85" s="30">
        <f>'Argus Download'!BK83</f>
        <v>41</v>
      </c>
      <c r="BL85" s="30">
        <f>'Argus Download'!BL83</f>
        <v>37</v>
      </c>
      <c r="BM85" s="30">
        <f>'Argus Download'!BM83</f>
        <v>103</v>
      </c>
      <c r="BN85" s="30">
        <f>'Argus Download'!BN83</f>
        <v>108</v>
      </c>
      <c r="BO85" s="30">
        <f>'Argus Download'!BO83</f>
        <v>98</v>
      </c>
      <c r="BP85" s="42">
        <f>IF(IF((AF85+BG85)-(((AF85+BG85)/3)+(K85/3)+(('Argus Download'!BP83-15)/3)/3)&gt;5,(((AF85+BG85)/3)+(K85/3)+(('Argus Download'!BP83-15)/3)/3)-(((((AF85+BG85)/3)+(K85/3)+(('Argus Download'!BP83-15)/3)/3)-5)-(AF85+BG85))*0.66,(((AF85+BG85)/3)+(K85/3)+(('Argus Download'!BP83-15)/3)/3))&gt;190,190,IF((AF85+BG85)-(((AF85+BG85)/3)+(K85/3)+(('Argus Download'!BP83-15)/3)/3)&gt;5,(((AF85+BG85)/3)+(K85/3)+(('Argus Download'!BP83-15)/3)/3)-(((((AF85+BG85)/3)+(K85/3)+(('Argus Download'!BP83-15)/3)/3)-5)-(AF85+BG85))*0.66,(((AF85+BG85)/3)+(K85/3)+(('Argus Download'!BP83-15)/3)/3)))</f>
        <v>102.27444444444444</v>
      </c>
      <c r="BQ85" s="42">
        <f>IF(IF((AG85+BH85)-(((AG85+BH85)/3)+(L85/3)+(('Argus Download'!BQ83-15)/3)/3)&gt;5,(((AG85+BH85)/3)+(L85/3)+(('Argus Download'!BQ83-15)/3)/3)-(((((AG85+BH85)/3)+(L85/3)+(('Argus Download'!BQ83-15)/3)/3)-5)-(AG85+BH85))*0.66,(((AG85+BH85)/3)+(L85/3)+(('Argus Download'!BQ83-15)/3)/3))&gt;190,190,IF((AG85+BH85)-(((AG85+BH85)/3)+(L85/3)+(('Argus Download'!BQ83-15)/3)/3)&gt;5,(((AG85+BH85)/3)+(L85/3)+(('Argus Download'!BQ83-15)/3)/3)-(((((AG85+BH85)/3)+(L85/3)+(('Argus Download'!BQ83-15)/3)/3)-5)-(AG85+BH85))*0.66,(((AG85+BH85)/3)+(L85/3)+(('Argus Download'!BQ83-15)/3)/3)))</f>
        <v>106.57555555555555</v>
      </c>
      <c r="BR85" s="42">
        <f>IF(IF((AH85+BI85)-(((AH85+BI85)/3)+(M85/3)+(('Argus Download'!BR83-15)/3)/3)&gt;5,(((AH85+BI85)/3)+(M85/3)+(('Argus Download'!BR83-15)/3)/3)-(((((AH85+BI85)/3)+(M85/3)+(('Argus Download'!BR83-15)/3)/3)-5)-(AH85+BI85))*0.66,(((AH85+BI85)/3)+(M85/3)+(('Argus Download'!BR83-15)/3)/3))&gt;190,190,IF((AH85+BI85)-(((AH85+BI85)/3)+(M85/3)+(('Argus Download'!BR83-15)/3)/3)&gt;5,(((AH85+BI85)/3)+(M85/3)+(('Argus Download'!BR83-15)/3)/3)-(((((AH85+BI85)/3)+(M85/3)+(('Argus Download'!BR83-15)/3)/3)-5)-(AH85+BI85))*0.66,(((AH85+BI85)/3)+(M85/3)+(('Argus Download'!BR83-15)/3)/3)))</f>
        <v>97.973333333333343</v>
      </c>
      <c r="BS85" s="42">
        <f t="shared" si="6"/>
        <v>103</v>
      </c>
      <c r="BT85" s="42">
        <f t="shared" si="7"/>
        <v>108</v>
      </c>
      <c r="BU85" s="42">
        <f t="shared" si="8"/>
        <v>98</v>
      </c>
      <c r="BV85" s="46"/>
      <c r="BW85" s="20"/>
      <c r="BX85" s="20"/>
    </row>
    <row r="86" spans="1:76" x14ac:dyDescent="0.25">
      <c r="A86" s="28">
        <f>'Argus Download'!A84</f>
        <v>45610</v>
      </c>
      <c r="B86" s="30">
        <f>'Argus Download'!B84</f>
        <v>170</v>
      </c>
      <c r="C86" s="30">
        <f>'Argus Download'!C84</f>
        <v>175</v>
      </c>
      <c r="D86" s="30">
        <f>'Argus Download'!D84</f>
        <v>165</v>
      </c>
      <c r="E86" s="30">
        <f>'Argus Download'!E84</f>
        <v>127.5</v>
      </c>
      <c r="F86" s="30">
        <f>'Argus Download'!F84</f>
        <v>130</v>
      </c>
      <c r="G86" s="30">
        <f>'Argus Download'!G84</f>
        <v>125</v>
      </c>
      <c r="H86" s="30">
        <f>'Argus Download'!H84</f>
        <v>171.5</v>
      </c>
      <c r="I86" s="30">
        <f>'Argus Download'!I84</f>
        <v>173</v>
      </c>
      <c r="J86" s="30">
        <f>'Argus Download'!J84</f>
        <v>170</v>
      </c>
      <c r="K86" s="30">
        <f>'Argus Download'!K84</f>
        <v>103.5</v>
      </c>
      <c r="L86" s="30">
        <f>'Argus Download'!L84</f>
        <v>107</v>
      </c>
      <c r="M86" s="30">
        <f>'Argus Download'!M84</f>
        <v>100</v>
      </c>
      <c r="N86" s="30">
        <f>'Argus Download'!N84</f>
        <v>145</v>
      </c>
      <c r="O86" s="30">
        <f>'Argus Download'!O84</f>
        <v>160</v>
      </c>
      <c r="P86" s="30">
        <f>'Argus Download'!P84</f>
        <v>130</v>
      </c>
      <c r="Q86" s="30">
        <f>'Argus Download'!Q84</f>
        <v>149</v>
      </c>
      <c r="R86" s="30">
        <f>'Argus Download'!R84</f>
        <v>150</v>
      </c>
      <c r="S86" s="30">
        <f>'Argus Download'!S84</f>
        <v>148</v>
      </c>
      <c r="T86" s="30">
        <f>'Argus Download'!T84</f>
        <v>94</v>
      </c>
      <c r="U86" s="30">
        <f>'Argus Download'!U84</f>
        <v>100</v>
      </c>
      <c r="V86" s="30">
        <f>'Argus Download'!V84</f>
        <v>88</v>
      </c>
      <c r="W86" s="30">
        <f>'Argus Download'!W84</f>
        <v>52.5</v>
      </c>
      <c r="X86" s="30">
        <f>'Argus Download'!X84</f>
        <v>55</v>
      </c>
      <c r="Y86" s="30">
        <f>'Argus Download'!Y84</f>
        <v>50</v>
      </c>
      <c r="Z86" s="30">
        <f>'Argus Download'!Z84</f>
        <v>115</v>
      </c>
      <c r="AA86" s="30">
        <f>'Argus Download'!AA84</f>
        <v>120</v>
      </c>
      <c r="AB86" s="30">
        <f>'Argus Download'!AB84</f>
        <v>110</v>
      </c>
      <c r="AC86" s="30">
        <f>'Argus Download'!AC84</f>
        <v>110</v>
      </c>
      <c r="AD86" s="30">
        <f>'Argus Download'!AD84</f>
        <v>115</v>
      </c>
      <c r="AE86" s="30">
        <f>'Argus Download'!AE84</f>
        <v>105</v>
      </c>
      <c r="AF86" s="30">
        <f>'Argus Download'!AF84</f>
        <v>51</v>
      </c>
      <c r="AG86" s="30">
        <f>'Argus Download'!AG84</f>
        <v>54</v>
      </c>
      <c r="AH86" s="30">
        <f>'Argus Download'!AH84</f>
        <v>48</v>
      </c>
      <c r="AI86" s="30">
        <f>'Argus Download'!AI84</f>
        <v>21.5</v>
      </c>
      <c r="AJ86" s="30">
        <f>'Argus Download'!AJ84</f>
        <v>23</v>
      </c>
      <c r="AK86" s="30">
        <f>'Argus Download'!AK84</f>
        <v>20</v>
      </c>
      <c r="AL86" s="30">
        <f>'Argus Download'!AL84</f>
        <v>38.5</v>
      </c>
      <c r="AM86" s="30">
        <f>'Argus Download'!AM84</f>
        <v>42</v>
      </c>
      <c r="AN86" s="30">
        <f>'Argus Download'!AN84</f>
        <v>35</v>
      </c>
      <c r="AO86" s="30">
        <f>'Argus Download'!AO84</f>
        <v>47</v>
      </c>
      <c r="AP86" s="30">
        <f>'Argus Download'!AP84</f>
        <v>49</v>
      </c>
      <c r="AQ86" s="30">
        <f>'Argus Download'!AQ84</f>
        <v>45</v>
      </c>
      <c r="AR86" s="30">
        <f>'Argus Download'!AR84</f>
        <v>76</v>
      </c>
      <c r="AS86" s="30">
        <f>'Argus Download'!AS84</f>
        <v>78</v>
      </c>
      <c r="AT86" s="30">
        <f>'Argus Download'!AT84</f>
        <v>74</v>
      </c>
      <c r="AU86" s="30">
        <f>'Argus Download'!AU84</f>
        <v>21.5</v>
      </c>
      <c r="AV86" s="30">
        <f>'Argus Download'!AV84</f>
        <v>23</v>
      </c>
      <c r="AW86" s="30">
        <f>'Argus Download'!AW84</f>
        <v>20</v>
      </c>
      <c r="AX86" s="30">
        <f>'Argus Download'!AX84</f>
        <v>34.5</v>
      </c>
      <c r="AY86" s="30">
        <f>'Argus Download'!AY84</f>
        <v>36</v>
      </c>
      <c r="AZ86" s="30">
        <f>'Argus Download'!AZ84</f>
        <v>33</v>
      </c>
      <c r="BA86" s="30">
        <f>'Argus Download'!BA84</f>
        <v>125.5</v>
      </c>
      <c r="BB86" s="30">
        <f>'Argus Download'!BB84</f>
        <v>130</v>
      </c>
      <c r="BC86" s="30">
        <f>'Argus Download'!BC84</f>
        <v>121</v>
      </c>
      <c r="BD86" s="30">
        <f>'Argus Download'!BD84</f>
        <v>27.5</v>
      </c>
      <c r="BE86" s="30">
        <f>'Argus Download'!BE84</f>
        <v>30</v>
      </c>
      <c r="BF86" s="30">
        <f>'Argus Download'!BF84</f>
        <v>25</v>
      </c>
      <c r="BG86" s="30">
        <f>'Argus Download'!BG84</f>
        <v>54</v>
      </c>
      <c r="BH86" s="30">
        <f>'Argus Download'!BH84</f>
        <v>56</v>
      </c>
      <c r="BI86" s="30">
        <f>'Argus Download'!BI84</f>
        <v>52</v>
      </c>
      <c r="BJ86" s="30">
        <f>'Argus Download'!BJ84</f>
        <v>39</v>
      </c>
      <c r="BK86" s="30">
        <f>'Argus Download'!BK84</f>
        <v>41</v>
      </c>
      <c r="BL86" s="30">
        <f>'Argus Download'!BL84</f>
        <v>37</v>
      </c>
      <c r="BM86" s="30">
        <f>'Argus Download'!BM84</f>
        <v>103</v>
      </c>
      <c r="BN86" s="30">
        <f>'Argus Download'!BN84</f>
        <v>108</v>
      </c>
      <c r="BO86" s="30">
        <f>'Argus Download'!BO84</f>
        <v>98</v>
      </c>
      <c r="BP86" s="42">
        <f>IF(IF((AF86+BG86)-(((AF86+BG86)/3)+(K86/3)+(('Argus Download'!BP84-15)/3)/3)&gt;5,(((AF86+BG86)/3)+(K86/3)+(('Argus Download'!BP84-15)/3)/3)-(((((AF86+BG86)/3)+(K86/3)+(('Argus Download'!BP84-15)/3)/3)-5)-(AF86+BG86))*0.66,(((AF86+BG86)/3)+(K86/3)+(('Argus Download'!BP84-15)/3)/3))&gt;190,190,IF((AF86+BG86)-(((AF86+BG86)/3)+(K86/3)+(('Argus Download'!BP84-15)/3)/3)&gt;5,(((AF86+BG86)/3)+(K86/3)+(('Argus Download'!BP84-15)/3)/3)-(((((AF86+BG86)/3)+(K86/3)+(('Argus Download'!BP84-15)/3)/3)-5)-(AF86+BG86))*0.66,(((AF86+BG86)/3)+(K86/3)+(('Argus Download'!BP84-15)/3)/3)))</f>
        <v>101.89666666666668</v>
      </c>
      <c r="BQ86" s="42">
        <f>IF(IF((AG86+BH86)-(((AG86+BH86)/3)+(L86/3)+(('Argus Download'!BQ84-15)/3)/3)&gt;5,(((AG86+BH86)/3)+(L86/3)+(('Argus Download'!BQ84-15)/3)/3)-(((((AG86+BH86)/3)+(L86/3)+(('Argus Download'!BQ84-15)/3)/3)-5)-(AG86+BH86))*0.66,(((AG86+BH86)/3)+(L86/3)+(('Argus Download'!BQ84-15)/3)/3))&gt;190,190,IF((AG86+BH86)-(((AG86+BH86)/3)+(L86/3)+(('Argus Download'!BQ84-15)/3)/3)&gt;5,(((AG86+BH86)/3)+(L86/3)+(('Argus Download'!BQ84-15)/3)/3)-(((((AG86+BH86)/3)+(L86/3)+(('Argus Download'!BQ84-15)/3)/3)-5)-(AG86+BH86))*0.66,(((AG86+BH86)/3)+(L86/3)+(('Argus Download'!BQ84-15)/3)/3)))</f>
        <v>106.19777777777779</v>
      </c>
      <c r="BR86" s="42">
        <f>IF(IF((AH86+BI86)-(((AH86+BI86)/3)+(M86/3)+(('Argus Download'!BR84-15)/3)/3)&gt;5,(((AH86+BI86)/3)+(M86/3)+(('Argus Download'!BR84-15)/3)/3)-(((((AH86+BI86)/3)+(M86/3)+(('Argus Download'!BR84-15)/3)/3)-5)-(AH86+BI86))*0.66,(((AH86+BI86)/3)+(M86/3)+(('Argus Download'!BR84-15)/3)/3))&gt;190,190,IF((AH86+BI86)-(((AH86+BI86)/3)+(M86/3)+(('Argus Download'!BR84-15)/3)/3)&gt;5,(((AH86+BI86)/3)+(M86/3)+(('Argus Download'!BR84-15)/3)/3)-(((((AH86+BI86)/3)+(M86/3)+(('Argus Download'!BR84-15)/3)/3)-5)-(AH86+BI86))*0.66,(((AH86+BI86)/3)+(M86/3)+(('Argus Download'!BR84-15)/3)/3)))</f>
        <v>97.595555555555563</v>
      </c>
      <c r="BS86" s="42">
        <f t="shared" si="6"/>
        <v>103</v>
      </c>
      <c r="BT86" s="42">
        <f t="shared" si="7"/>
        <v>108</v>
      </c>
      <c r="BU86" s="42">
        <f t="shared" si="8"/>
        <v>98</v>
      </c>
      <c r="BV86" s="46"/>
      <c r="BW86" s="20"/>
      <c r="BX86" s="20"/>
    </row>
    <row r="87" spans="1:76" x14ac:dyDescent="0.25">
      <c r="A87" s="28">
        <f>'Argus Download'!A85</f>
        <v>45603</v>
      </c>
      <c r="B87" s="30">
        <f>'Argus Download'!B85</f>
        <v>170</v>
      </c>
      <c r="C87" s="30">
        <f>'Argus Download'!C85</f>
        <v>175</v>
      </c>
      <c r="D87" s="30">
        <f>'Argus Download'!D85</f>
        <v>165</v>
      </c>
      <c r="E87" s="30">
        <f>'Argus Download'!E85</f>
        <v>127.5</v>
      </c>
      <c r="F87" s="30">
        <f>'Argus Download'!F85</f>
        <v>130</v>
      </c>
      <c r="G87" s="30">
        <f>'Argus Download'!G85</f>
        <v>125</v>
      </c>
      <c r="H87" s="30">
        <f>'Argus Download'!H85</f>
        <v>171.5</v>
      </c>
      <c r="I87" s="30">
        <f>'Argus Download'!I85</f>
        <v>173</v>
      </c>
      <c r="J87" s="30">
        <f>'Argus Download'!J85</f>
        <v>170</v>
      </c>
      <c r="K87" s="30">
        <f>'Argus Download'!K85</f>
        <v>103.5</v>
      </c>
      <c r="L87" s="30">
        <f>'Argus Download'!L85</f>
        <v>107</v>
      </c>
      <c r="M87" s="30">
        <f>'Argus Download'!M85</f>
        <v>100</v>
      </c>
      <c r="N87" s="30">
        <f>'Argus Download'!N85</f>
        <v>145</v>
      </c>
      <c r="O87" s="30">
        <f>'Argus Download'!O85</f>
        <v>160</v>
      </c>
      <c r="P87" s="30">
        <f>'Argus Download'!P85</f>
        <v>130</v>
      </c>
      <c r="Q87" s="30">
        <f>'Argus Download'!Q85</f>
        <v>149</v>
      </c>
      <c r="R87" s="30">
        <f>'Argus Download'!R85</f>
        <v>150</v>
      </c>
      <c r="S87" s="30">
        <f>'Argus Download'!S85</f>
        <v>148</v>
      </c>
      <c r="T87" s="30">
        <f>'Argus Download'!T85</f>
        <v>94</v>
      </c>
      <c r="U87" s="30">
        <f>'Argus Download'!U85</f>
        <v>100</v>
      </c>
      <c r="V87" s="30">
        <f>'Argus Download'!V85</f>
        <v>88</v>
      </c>
      <c r="W87" s="30">
        <f>'Argus Download'!W85</f>
        <v>52.5</v>
      </c>
      <c r="X87" s="30">
        <f>'Argus Download'!X85</f>
        <v>55</v>
      </c>
      <c r="Y87" s="30">
        <f>'Argus Download'!Y85</f>
        <v>50</v>
      </c>
      <c r="Z87" s="30">
        <f>'Argus Download'!Z85</f>
        <v>115</v>
      </c>
      <c r="AA87" s="30">
        <f>'Argus Download'!AA85</f>
        <v>120</v>
      </c>
      <c r="AB87" s="30">
        <f>'Argus Download'!AB85</f>
        <v>110</v>
      </c>
      <c r="AC87" s="30">
        <f>'Argus Download'!AC85</f>
        <v>110</v>
      </c>
      <c r="AD87" s="30">
        <f>'Argus Download'!AD85</f>
        <v>115</v>
      </c>
      <c r="AE87" s="30">
        <f>'Argus Download'!AE85</f>
        <v>105</v>
      </c>
      <c r="AF87" s="30">
        <f>'Argus Download'!AF85</f>
        <v>51</v>
      </c>
      <c r="AG87" s="30">
        <f>'Argus Download'!AG85</f>
        <v>54</v>
      </c>
      <c r="AH87" s="30">
        <f>'Argus Download'!AH85</f>
        <v>48</v>
      </c>
      <c r="AI87" s="30">
        <f>'Argus Download'!AI85</f>
        <v>21.5</v>
      </c>
      <c r="AJ87" s="30">
        <f>'Argus Download'!AJ85</f>
        <v>23</v>
      </c>
      <c r="AK87" s="30">
        <f>'Argus Download'!AK85</f>
        <v>20</v>
      </c>
      <c r="AL87" s="30">
        <f>'Argus Download'!AL85</f>
        <v>38.5</v>
      </c>
      <c r="AM87" s="30">
        <f>'Argus Download'!AM85</f>
        <v>42</v>
      </c>
      <c r="AN87" s="30">
        <f>'Argus Download'!AN85</f>
        <v>35</v>
      </c>
      <c r="AO87" s="30">
        <f>'Argus Download'!AO85</f>
        <v>47</v>
      </c>
      <c r="AP87" s="30">
        <f>'Argus Download'!AP85</f>
        <v>49</v>
      </c>
      <c r="AQ87" s="30">
        <f>'Argus Download'!AQ85</f>
        <v>45</v>
      </c>
      <c r="AR87" s="30">
        <f>'Argus Download'!AR85</f>
        <v>76</v>
      </c>
      <c r="AS87" s="30">
        <f>'Argus Download'!AS85</f>
        <v>78</v>
      </c>
      <c r="AT87" s="30">
        <f>'Argus Download'!AT85</f>
        <v>74</v>
      </c>
      <c r="AU87" s="30">
        <f>'Argus Download'!AU85</f>
        <v>21.5</v>
      </c>
      <c r="AV87" s="30">
        <f>'Argus Download'!AV85</f>
        <v>23</v>
      </c>
      <c r="AW87" s="30">
        <f>'Argus Download'!AW85</f>
        <v>20</v>
      </c>
      <c r="AX87" s="30">
        <f>'Argus Download'!AX85</f>
        <v>34.5</v>
      </c>
      <c r="AY87" s="30">
        <f>'Argus Download'!AY85</f>
        <v>36</v>
      </c>
      <c r="AZ87" s="30">
        <f>'Argus Download'!AZ85</f>
        <v>33</v>
      </c>
      <c r="BA87" s="30">
        <f>'Argus Download'!BA85</f>
        <v>125.5</v>
      </c>
      <c r="BB87" s="30">
        <f>'Argus Download'!BB85</f>
        <v>130</v>
      </c>
      <c r="BC87" s="30">
        <f>'Argus Download'!BC85</f>
        <v>121</v>
      </c>
      <c r="BD87" s="30">
        <f>'Argus Download'!BD85</f>
        <v>27.5</v>
      </c>
      <c r="BE87" s="30">
        <f>'Argus Download'!BE85</f>
        <v>30</v>
      </c>
      <c r="BF87" s="30">
        <f>'Argus Download'!BF85</f>
        <v>25</v>
      </c>
      <c r="BG87" s="30">
        <f>'Argus Download'!BG85</f>
        <v>54</v>
      </c>
      <c r="BH87" s="30">
        <f>'Argus Download'!BH85</f>
        <v>56</v>
      </c>
      <c r="BI87" s="30">
        <f>'Argus Download'!BI85</f>
        <v>52</v>
      </c>
      <c r="BJ87" s="30">
        <f>'Argus Download'!BJ85</f>
        <v>39</v>
      </c>
      <c r="BK87" s="30">
        <f>'Argus Download'!BK85</f>
        <v>41</v>
      </c>
      <c r="BL87" s="30">
        <f>'Argus Download'!BL85</f>
        <v>37</v>
      </c>
      <c r="BM87" s="30">
        <f>'Argus Download'!BM85</f>
        <v>103</v>
      </c>
      <c r="BN87" s="30">
        <f>'Argus Download'!BN85</f>
        <v>108</v>
      </c>
      <c r="BO87" s="30">
        <f>'Argus Download'!BO85</f>
        <v>98</v>
      </c>
      <c r="BP87" s="42">
        <f>IF(IF((AF87+BG87)-(((AF87+BG87)/3)+(K87/3)+(('Argus Download'!BP85-15)/3)/3)&gt;5,(((AF87+BG87)/3)+(K87/3)+(('Argus Download'!BP85-15)/3)/3)-(((((AF87+BG87)/3)+(K87/3)+(('Argus Download'!BP85-15)/3)/3)-5)-(AF87+BG87))*0.66,(((AF87+BG87)/3)+(K87/3)+(('Argus Download'!BP85-15)/3)/3))&gt;190,190,IF((AF87+BG87)-(((AF87+BG87)/3)+(K87/3)+(('Argus Download'!BP85-15)/3)/3)&gt;5,(((AF87+BG87)/3)+(K87/3)+(('Argus Download'!BP85-15)/3)/3)-(((((AF87+BG87)/3)+(K87/3)+(('Argus Download'!BP85-15)/3)/3)-5)-(AF87+BG87))*0.66,(((AF87+BG87)/3)+(K87/3)+(('Argus Download'!BP85-15)/3)/3)))</f>
        <v>101.61333333333333</v>
      </c>
      <c r="BQ87" s="42">
        <f>IF(IF((AG87+BH87)-(((AG87+BH87)/3)+(L87/3)+(('Argus Download'!BQ85-15)/3)/3)&gt;5,(((AG87+BH87)/3)+(L87/3)+(('Argus Download'!BQ85-15)/3)/3)-(((((AG87+BH87)/3)+(L87/3)+(('Argus Download'!BQ85-15)/3)/3)-5)-(AG87+BH87))*0.66,(((AG87+BH87)/3)+(L87/3)+(('Argus Download'!BQ85-15)/3)/3))&gt;190,190,IF((AG87+BH87)-(((AG87+BH87)/3)+(L87/3)+(('Argus Download'!BQ85-15)/3)/3)&gt;5,(((AG87+BH87)/3)+(L87/3)+(('Argus Download'!BQ85-15)/3)/3)-(((((AG87+BH87)/3)+(L87/3)+(('Argus Download'!BQ85-15)/3)/3)-5)-(AG87+BH87))*0.66,(((AG87+BH87)/3)+(L87/3)+(('Argus Download'!BQ85-15)/3)/3)))</f>
        <v>105.93333333333334</v>
      </c>
      <c r="BR87" s="42">
        <f>IF(IF((AH87+BI87)-(((AH87+BI87)/3)+(M87/3)+(('Argus Download'!BR85-15)/3)/3)&gt;5,(((AH87+BI87)/3)+(M87/3)+(('Argus Download'!BR85-15)/3)/3)-(((((AH87+BI87)/3)+(M87/3)+(('Argus Download'!BR85-15)/3)/3)-5)-(AH87+BI87))*0.66,(((AH87+BI87)/3)+(M87/3)+(('Argus Download'!BR85-15)/3)/3))&gt;190,190,IF((AH87+BI87)-(((AH87+BI87)/3)+(M87/3)+(('Argus Download'!BR85-15)/3)/3)&gt;5,(((AH87+BI87)/3)+(M87/3)+(('Argus Download'!BR85-15)/3)/3)-(((((AH87+BI87)/3)+(M87/3)+(('Argus Download'!BR85-15)/3)/3)-5)-(AH87+BI87))*0.66,(((AH87+BI87)/3)+(M87/3)+(('Argus Download'!BR85-15)/3)/3)))</f>
        <v>97.293333333333337</v>
      </c>
      <c r="BS87" s="42">
        <f t="shared" si="6"/>
        <v>103</v>
      </c>
      <c r="BT87" s="42">
        <f t="shared" si="7"/>
        <v>108</v>
      </c>
      <c r="BU87" s="42">
        <f t="shared" si="8"/>
        <v>98</v>
      </c>
      <c r="BV87" s="46"/>
      <c r="BW87" s="20"/>
      <c r="BX87" s="20"/>
    </row>
    <row r="88" spans="1:76" x14ac:dyDescent="0.25">
      <c r="A88" s="28">
        <f>'Argus Download'!A86</f>
        <v>45596</v>
      </c>
      <c r="B88" s="30">
        <f>'Argus Download'!B86</f>
        <v>170</v>
      </c>
      <c r="C88" s="30">
        <f>'Argus Download'!C86</f>
        <v>175</v>
      </c>
      <c r="D88" s="30">
        <f>'Argus Download'!D86</f>
        <v>165</v>
      </c>
      <c r="E88" s="30">
        <f>'Argus Download'!E86</f>
        <v>127.5</v>
      </c>
      <c r="F88" s="30">
        <f>'Argus Download'!F86</f>
        <v>130</v>
      </c>
      <c r="G88" s="30">
        <f>'Argus Download'!G86</f>
        <v>125</v>
      </c>
      <c r="H88" s="30">
        <f>'Argus Download'!H86</f>
        <v>171.5</v>
      </c>
      <c r="I88" s="30">
        <f>'Argus Download'!I86</f>
        <v>173</v>
      </c>
      <c r="J88" s="30">
        <f>'Argus Download'!J86</f>
        <v>170</v>
      </c>
      <c r="K88" s="30">
        <f>'Argus Download'!K86</f>
        <v>106.5</v>
      </c>
      <c r="L88" s="30">
        <f>'Argus Download'!L86</f>
        <v>110</v>
      </c>
      <c r="M88" s="30">
        <f>'Argus Download'!M86</f>
        <v>103</v>
      </c>
      <c r="N88" s="30">
        <f>'Argus Download'!N86</f>
        <v>145</v>
      </c>
      <c r="O88" s="30">
        <f>'Argus Download'!O86</f>
        <v>160</v>
      </c>
      <c r="P88" s="30">
        <f>'Argus Download'!P86</f>
        <v>130</v>
      </c>
      <c r="Q88" s="30">
        <f>'Argus Download'!Q86</f>
        <v>149</v>
      </c>
      <c r="R88" s="30">
        <f>'Argus Download'!R86</f>
        <v>150</v>
      </c>
      <c r="S88" s="30">
        <f>'Argus Download'!S86</f>
        <v>148</v>
      </c>
      <c r="T88" s="30">
        <f>'Argus Download'!T86</f>
        <v>100</v>
      </c>
      <c r="U88" s="30">
        <f>'Argus Download'!U86</f>
        <v>105</v>
      </c>
      <c r="V88" s="30">
        <f>'Argus Download'!V86</f>
        <v>95</v>
      </c>
      <c r="W88" s="30">
        <f>'Argus Download'!W86</f>
        <v>57.5</v>
      </c>
      <c r="X88" s="30">
        <f>'Argus Download'!X86</f>
        <v>60</v>
      </c>
      <c r="Y88" s="30">
        <f>'Argus Download'!Y86</f>
        <v>55</v>
      </c>
      <c r="Z88" s="30">
        <f>'Argus Download'!Z86</f>
        <v>110</v>
      </c>
      <c r="AA88" s="30">
        <f>'Argus Download'!AA86</f>
        <v>115</v>
      </c>
      <c r="AB88" s="30">
        <f>'Argus Download'!AB86</f>
        <v>105</v>
      </c>
      <c r="AC88" s="30">
        <f>'Argus Download'!AC86</f>
        <v>105</v>
      </c>
      <c r="AD88" s="30">
        <f>'Argus Download'!AD86</f>
        <v>110</v>
      </c>
      <c r="AE88" s="30">
        <f>'Argus Download'!AE86</f>
        <v>100</v>
      </c>
      <c r="AF88" s="30">
        <f>'Argus Download'!AF86</f>
        <v>51</v>
      </c>
      <c r="AG88" s="30">
        <f>'Argus Download'!AG86</f>
        <v>54</v>
      </c>
      <c r="AH88" s="30">
        <f>'Argus Download'!AH86</f>
        <v>48</v>
      </c>
      <c r="AI88" s="30">
        <f>'Argus Download'!AI86</f>
        <v>21.5</v>
      </c>
      <c r="AJ88" s="30">
        <f>'Argus Download'!AJ86</f>
        <v>23</v>
      </c>
      <c r="AK88" s="30">
        <f>'Argus Download'!AK86</f>
        <v>20</v>
      </c>
      <c r="AL88" s="30">
        <f>'Argus Download'!AL86</f>
        <v>38.5</v>
      </c>
      <c r="AM88" s="30">
        <f>'Argus Download'!AM86</f>
        <v>42</v>
      </c>
      <c r="AN88" s="30">
        <f>'Argus Download'!AN86</f>
        <v>35</v>
      </c>
      <c r="AO88" s="30">
        <f>'Argus Download'!AO86</f>
        <v>50</v>
      </c>
      <c r="AP88" s="30">
        <f>'Argus Download'!AP86</f>
        <v>52</v>
      </c>
      <c r="AQ88" s="30">
        <f>'Argus Download'!AQ86</f>
        <v>48</v>
      </c>
      <c r="AR88" s="30">
        <f>'Argus Download'!AR86</f>
        <v>76</v>
      </c>
      <c r="AS88" s="30">
        <f>'Argus Download'!AS86</f>
        <v>78</v>
      </c>
      <c r="AT88" s="30">
        <f>'Argus Download'!AT86</f>
        <v>74</v>
      </c>
      <c r="AU88" s="30">
        <f>'Argus Download'!AU86</f>
        <v>21.5</v>
      </c>
      <c r="AV88" s="30">
        <f>'Argus Download'!AV86</f>
        <v>23</v>
      </c>
      <c r="AW88" s="30">
        <f>'Argus Download'!AW86</f>
        <v>20</v>
      </c>
      <c r="AX88" s="30">
        <f>'Argus Download'!AX86</f>
        <v>35.5</v>
      </c>
      <c r="AY88" s="30">
        <f>'Argus Download'!AY86</f>
        <v>37</v>
      </c>
      <c r="AZ88" s="30">
        <f>'Argus Download'!AZ86</f>
        <v>34</v>
      </c>
      <c r="BA88" s="30">
        <f>'Argus Download'!BA86</f>
        <v>128.5</v>
      </c>
      <c r="BB88" s="30">
        <f>'Argus Download'!BB86</f>
        <v>132</v>
      </c>
      <c r="BC88" s="30">
        <f>'Argus Download'!BC86</f>
        <v>125</v>
      </c>
      <c r="BD88" s="30">
        <f>'Argus Download'!BD86</f>
        <v>27.5</v>
      </c>
      <c r="BE88" s="30">
        <f>'Argus Download'!BE86</f>
        <v>30</v>
      </c>
      <c r="BF88" s="30">
        <f>'Argus Download'!BF86</f>
        <v>25</v>
      </c>
      <c r="BG88" s="30">
        <f>'Argus Download'!BG86</f>
        <v>55</v>
      </c>
      <c r="BH88" s="30">
        <f>'Argus Download'!BH86</f>
        <v>58</v>
      </c>
      <c r="BI88" s="30">
        <f>'Argus Download'!BI86</f>
        <v>52</v>
      </c>
      <c r="BJ88" s="30">
        <f>'Argus Download'!BJ86</f>
        <v>41</v>
      </c>
      <c r="BK88" s="30">
        <f>'Argus Download'!BK86</f>
        <v>44</v>
      </c>
      <c r="BL88" s="30">
        <f>'Argus Download'!BL86</f>
        <v>38</v>
      </c>
      <c r="BM88" s="30">
        <f>'Argus Download'!BM86</f>
        <v>105</v>
      </c>
      <c r="BN88" s="30">
        <f>'Argus Download'!BN86</f>
        <v>112</v>
      </c>
      <c r="BO88" s="30">
        <f>'Argus Download'!BO86</f>
        <v>98</v>
      </c>
      <c r="BP88" s="42">
        <f>IF(IF((AF88+BG88)-(((AF88+BG88)/3)+(K88/3)+(('Argus Download'!BP86-15)/3)/3)&gt;5,(((AF88+BG88)/3)+(K88/3)+(('Argus Download'!BP86-15)/3)/3)-(((((AF88+BG88)/3)+(K88/3)+(('Argus Download'!BP86-15)/3)/3)-5)-(AF88+BG88))*0.66,(((AF88+BG88)/3)+(K88/3)+(('Argus Download'!BP86-15)/3)/3))&gt;190,190,IF((AF88+BG88)-(((AF88+BG88)/3)+(K88/3)+(('Argus Download'!BP86-15)/3)/3)&gt;5,(((AF88+BG88)/3)+(K88/3)+(('Argus Download'!BP86-15)/3)/3)-(((((AF88+BG88)/3)+(K88/3)+(('Argus Download'!BP86-15)/3)/3)-5)-(AF88+BG88))*0.66,(((AF88+BG88)/3)+(K88/3)+(('Argus Download'!BP86-15)/3)/3)))</f>
        <v>102.42444444444445</v>
      </c>
      <c r="BQ88" s="42">
        <f>IF(IF((AG88+BH88)-(((AG88+BH88)/3)+(L88/3)+(('Argus Download'!BQ86-15)/3)/3)&gt;5,(((AG88+BH88)/3)+(L88/3)+(('Argus Download'!BQ86-15)/3)/3)-(((((AG88+BH88)/3)+(L88/3)+(('Argus Download'!BQ86-15)/3)/3)-5)-(AG88+BH88))*0.66,(((AG88+BH88)/3)+(L88/3)+(('Argus Download'!BQ86-15)/3)/3))&gt;190,190,IF((AG88+BH88)-(((AG88+BH88)/3)+(L88/3)+(('Argus Download'!BQ86-15)/3)/3)&gt;5,(((AG88+BH88)/3)+(L88/3)+(('Argus Download'!BQ86-15)/3)/3)-(((((AG88+BH88)/3)+(L88/3)+(('Argus Download'!BQ86-15)/3)/3)-5)-(AG88+BH88))*0.66,(((AG88+BH88)/3)+(L88/3)+(('Argus Download'!BQ86-15)/3)/3)))</f>
        <v>107.48</v>
      </c>
      <c r="BR88" s="42">
        <f>IF(IF((AH88+BI88)-(((AH88+BI88)/3)+(M88/3)+(('Argus Download'!BR86-15)/3)/3)&gt;5,(((AH88+BI88)/3)+(M88/3)+(('Argus Download'!BR86-15)/3)/3)-(((((AH88+BI88)/3)+(M88/3)+(('Argus Download'!BR86-15)/3)/3)-5)-(AH88+BI88))*0.66,(((AH88+BI88)/3)+(M88/3)+(('Argus Download'!BR86-15)/3)/3))&gt;190,190,IF((AH88+BI88)-(((AH88+BI88)/3)+(M88/3)+(('Argus Download'!BR86-15)/3)/3)&gt;5,(((AH88+BI88)/3)+(M88/3)+(('Argus Download'!BR86-15)/3)/3)-(((((AH88+BI88)/3)+(M88/3)+(('Argus Download'!BR86-15)/3)/3)-5)-(AH88+BI88))*0.66,(((AH88+BI88)/3)+(M88/3)+(('Argus Download'!BR86-15)/3)/3)))</f>
        <v>97.36888888888889</v>
      </c>
      <c r="BS88" s="42">
        <f t="shared" si="6"/>
        <v>104</v>
      </c>
      <c r="BT88" s="42">
        <f t="shared" si="7"/>
        <v>110</v>
      </c>
      <c r="BU88" s="42">
        <f t="shared" si="8"/>
        <v>98</v>
      </c>
      <c r="BV88" s="46"/>
      <c r="BW88" s="20"/>
      <c r="BX88" s="20"/>
    </row>
    <row r="89" spans="1:76" x14ac:dyDescent="0.25">
      <c r="A89" s="28">
        <f>'Argus Download'!A87</f>
        <v>45589</v>
      </c>
      <c r="B89" s="30">
        <f>'Argus Download'!B87</f>
        <v>170</v>
      </c>
      <c r="C89" s="30">
        <f>'Argus Download'!C87</f>
        <v>175</v>
      </c>
      <c r="D89" s="30">
        <f>'Argus Download'!D87</f>
        <v>165</v>
      </c>
      <c r="E89" s="30">
        <f>'Argus Download'!E87</f>
        <v>127.5</v>
      </c>
      <c r="F89" s="30">
        <f>'Argus Download'!F87</f>
        <v>130</v>
      </c>
      <c r="G89" s="30">
        <f>'Argus Download'!G87</f>
        <v>125</v>
      </c>
      <c r="H89" s="30">
        <f>'Argus Download'!H87</f>
        <v>171.5</v>
      </c>
      <c r="I89" s="30">
        <f>'Argus Download'!I87</f>
        <v>173</v>
      </c>
      <c r="J89" s="30">
        <f>'Argus Download'!J87</f>
        <v>170</v>
      </c>
      <c r="K89" s="30">
        <f>'Argus Download'!K87</f>
        <v>106.5</v>
      </c>
      <c r="L89" s="30">
        <f>'Argus Download'!L87</f>
        <v>110</v>
      </c>
      <c r="M89" s="30">
        <f>'Argus Download'!M87</f>
        <v>103</v>
      </c>
      <c r="N89" s="30">
        <f>'Argus Download'!N87</f>
        <v>145</v>
      </c>
      <c r="O89" s="30">
        <f>'Argus Download'!O87</f>
        <v>160</v>
      </c>
      <c r="P89" s="30">
        <f>'Argus Download'!P87</f>
        <v>130</v>
      </c>
      <c r="Q89" s="30">
        <f>'Argus Download'!Q87</f>
        <v>149</v>
      </c>
      <c r="R89" s="30">
        <f>'Argus Download'!R87</f>
        <v>150</v>
      </c>
      <c r="S89" s="30">
        <f>'Argus Download'!S87</f>
        <v>148</v>
      </c>
      <c r="T89" s="30">
        <f>'Argus Download'!T87</f>
        <v>100</v>
      </c>
      <c r="U89" s="30">
        <f>'Argus Download'!U87</f>
        <v>105</v>
      </c>
      <c r="V89" s="30">
        <f>'Argus Download'!V87</f>
        <v>95</v>
      </c>
      <c r="W89" s="30">
        <f>'Argus Download'!W87</f>
        <v>57.5</v>
      </c>
      <c r="X89" s="30">
        <f>'Argus Download'!X87</f>
        <v>60</v>
      </c>
      <c r="Y89" s="30">
        <f>'Argus Download'!Y87</f>
        <v>55</v>
      </c>
      <c r="Z89" s="30">
        <f>'Argus Download'!Z87</f>
        <v>107.5</v>
      </c>
      <c r="AA89" s="30">
        <f>'Argus Download'!AA87</f>
        <v>110</v>
      </c>
      <c r="AB89" s="30">
        <f>'Argus Download'!AB87</f>
        <v>105</v>
      </c>
      <c r="AC89" s="30">
        <f>'Argus Download'!AC87</f>
        <v>102.5</v>
      </c>
      <c r="AD89" s="30">
        <f>'Argus Download'!AD87</f>
        <v>105</v>
      </c>
      <c r="AE89" s="30">
        <f>'Argus Download'!AE87</f>
        <v>100</v>
      </c>
      <c r="AF89" s="30">
        <f>'Argus Download'!AF87</f>
        <v>50.5</v>
      </c>
      <c r="AG89" s="30">
        <f>'Argus Download'!AG87</f>
        <v>53</v>
      </c>
      <c r="AH89" s="30">
        <f>'Argus Download'!AH87</f>
        <v>48</v>
      </c>
      <c r="AI89" s="30">
        <f>'Argus Download'!AI87</f>
        <v>21.5</v>
      </c>
      <c r="AJ89" s="30">
        <f>'Argus Download'!AJ87</f>
        <v>23</v>
      </c>
      <c r="AK89" s="30">
        <f>'Argus Download'!AK87</f>
        <v>20</v>
      </c>
      <c r="AL89" s="30">
        <f>'Argus Download'!AL87</f>
        <v>38.5</v>
      </c>
      <c r="AM89" s="30">
        <f>'Argus Download'!AM87</f>
        <v>42</v>
      </c>
      <c r="AN89" s="30">
        <f>'Argus Download'!AN87</f>
        <v>35</v>
      </c>
      <c r="AO89" s="30">
        <f>'Argus Download'!AO87</f>
        <v>50</v>
      </c>
      <c r="AP89" s="30">
        <f>'Argus Download'!AP87</f>
        <v>52</v>
      </c>
      <c r="AQ89" s="30">
        <f>'Argus Download'!AQ87</f>
        <v>48</v>
      </c>
      <c r="AR89" s="30">
        <f>'Argus Download'!AR87</f>
        <v>76</v>
      </c>
      <c r="AS89" s="30">
        <f>'Argus Download'!AS87</f>
        <v>78</v>
      </c>
      <c r="AT89" s="30">
        <f>'Argus Download'!AT87</f>
        <v>74</v>
      </c>
      <c r="AU89" s="30">
        <f>'Argus Download'!AU87</f>
        <v>21.5</v>
      </c>
      <c r="AV89" s="30">
        <f>'Argus Download'!AV87</f>
        <v>23</v>
      </c>
      <c r="AW89" s="30">
        <f>'Argus Download'!AW87</f>
        <v>20</v>
      </c>
      <c r="AX89" s="30">
        <f>'Argus Download'!AX87</f>
        <v>35.5</v>
      </c>
      <c r="AY89" s="30">
        <f>'Argus Download'!AY87</f>
        <v>37</v>
      </c>
      <c r="AZ89" s="30">
        <f>'Argus Download'!AZ87</f>
        <v>34</v>
      </c>
      <c r="BA89" s="30">
        <f>'Argus Download'!BA87</f>
        <v>132.5</v>
      </c>
      <c r="BB89" s="30">
        <f>'Argus Download'!BB87</f>
        <v>137</v>
      </c>
      <c r="BC89" s="30">
        <f>'Argus Download'!BC87</f>
        <v>128</v>
      </c>
      <c r="BD89" s="30">
        <f>'Argus Download'!BD87</f>
        <v>27.5</v>
      </c>
      <c r="BE89" s="30">
        <f>'Argus Download'!BE87</f>
        <v>30</v>
      </c>
      <c r="BF89" s="30">
        <f>'Argus Download'!BF87</f>
        <v>25</v>
      </c>
      <c r="BG89" s="30">
        <f>'Argus Download'!BG87</f>
        <v>56</v>
      </c>
      <c r="BH89" s="30">
        <f>'Argus Download'!BH87</f>
        <v>58</v>
      </c>
      <c r="BI89" s="30">
        <f>'Argus Download'!BI87</f>
        <v>54</v>
      </c>
      <c r="BJ89" s="30">
        <f>'Argus Download'!BJ87</f>
        <v>41.5</v>
      </c>
      <c r="BK89" s="30">
        <f>'Argus Download'!BK87</f>
        <v>45</v>
      </c>
      <c r="BL89" s="30">
        <f>'Argus Download'!BL87</f>
        <v>38</v>
      </c>
      <c r="BM89" s="30">
        <f>'Argus Download'!BM87</f>
        <v>107</v>
      </c>
      <c r="BN89" s="30">
        <f>'Argus Download'!BN87</f>
        <v>112</v>
      </c>
      <c r="BO89" s="30">
        <f>'Argus Download'!BO87</f>
        <v>102</v>
      </c>
      <c r="BP89" s="42">
        <f>IF(IF((AF89+BG89)-(((AF89+BG89)/3)+(K89/3)+(('Argus Download'!BP87-15)/3)/3)&gt;5,(((AF89+BG89)/3)+(K89/3)+(('Argus Download'!BP87-15)/3)/3)-(((((AF89+BG89)/3)+(K89/3)+(('Argus Download'!BP87-15)/3)/3)-5)-(AF89+BG89))*0.66,(((AF89+BG89)/3)+(K89/3)+(('Argus Download'!BP87-15)/3)/3))&gt;190,190,IF((AF89+BG89)-(((AF89+BG89)/3)+(K89/3)+(('Argus Download'!BP87-15)/3)/3)&gt;5,(((AF89+BG89)/3)+(K89/3)+(('Argus Download'!BP87-15)/3)/3)-(((((AF89+BG89)/3)+(K89/3)+(('Argus Download'!BP87-15)/3)/3)-5)-(AF89+BG89))*0.66,(((AF89+BG89)/3)+(K89/3)+(('Argus Download'!BP87-15)/3)/3)))</f>
        <v>102.8111111111111</v>
      </c>
      <c r="BQ89" s="42">
        <f>IF(IF((AG89+BH89)-(((AG89+BH89)/3)+(L89/3)+(('Argus Download'!BQ87-15)/3)/3)&gt;5,(((AG89+BH89)/3)+(L89/3)+(('Argus Download'!BQ87-15)/3)/3)-(((((AG89+BH89)/3)+(L89/3)+(('Argus Download'!BQ87-15)/3)/3)-5)-(AG89+BH89))*0.66,(((AG89+BH89)/3)+(L89/3)+(('Argus Download'!BQ87-15)/3)/3))&gt;190,190,IF((AG89+BH89)-(((AG89+BH89)/3)+(L89/3)+(('Argus Download'!BQ87-15)/3)/3)&gt;5,(((AG89+BH89)/3)+(L89/3)+(('Argus Download'!BQ87-15)/3)/3)-(((((AG89+BH89)/3)+(L89/3)+(('Argus Download'!BQ87-15)/3)/3)-5)-(AG89+BH89))*0.66,(((AG89+BH89)/3)+(L89/3)+(('Argus Download'!BQ87-15)/3)/3)))</f>
        <v>106.70666666666666</v>
      </c>
      <c r="BR89" s="42">
        <f>IF(IF((AH89+BI89)-(((AH89+BI89)/3)+(M89/3)+(('Argus Download'!BR87-15)/3)/3)&gt;5,(((AH89+BI89)/3)+(M89/3)+(('Argus Download'!BR87-15)/3)/3)-(((((AH89+BI89)/3)+(M89/3)+(('Argus Download'!BR87-15)/3)/3)-5)-(AH89+BI89))*0.66,(((AH89+BI89)/3)+(M89/3)+(('Argus Download'!BR87-15)/3)/3))&gt;190,190,IF((AH89+BI89)-(((AH89+BI89)/3)+(M89/3)+(('Argus Download'!BR87-15)/3)/3)&gt;5,(((AH89+BI89)/3)+(M89/3)+(('Argus Download'!BR87-15)/3)/3)-(((((AH89+BI89)/3)+(M89/3)+(('Argus Download'!BR87-15)/3)/3)-5)-(AH89+BI89))*0.66,(((AH89+BI89)/3)+(M89/3)+(('Argus Download'!BR87-15)/3)/3)))</f>
        <v>98.915555555555557</v>
      </c>
      <c r="BS89" s="42">
        <f t="shared" si="6"/>
        <v>104.5</v>
      </c>
      <c r="BT89" s="42">
        <f t="shared" si="7"/>
        <v>109</v>
      </c>
      <c r="BU89" s="42">
        <f t="shared" si="8"/>
        <v>100</v>
      </c>
      <c r="BV89" s="46"/>
      <c r="BW89" s="20"/>
      <c r="BX89" s="20"/>
    </row>
    <row r="90" spans="1:76" x14ac:dyDescent="0.25">
      <c r="A90" s="28">
        <f>'Argus Download'!A88</f>
        <v>45582</v>
      </c>
      <c r="B90" s="30">
        <f>'Argus Download'!B88</f>
        <v>170</v>
      </c>
      <c r="C90" s="30">
        <f>'Argus Download'!C88</f>
        <v>175</v>
      </c>
      <c r="D90" s="30">
        <f>'Argus Download'!D88</f>
        <v>165</v>
      </c>
      <c r="E90" s="30">
        <f>'Argus Download'!E88</f>
        <v>127.5</v>
      </c>
      <c r="F90" s="30">
        <f>'Argus Download'!F88</f>
        <v>130</v>
      </c>
      <c r="G90" s="30">
        <f>'Argus Download'!G88</f>
        <v>125</v>
      </c>
      <c r="H90" s="30">
        <f>'Argus Download'!H88</f>
        <v>171.5</v>
      </c>
      <c r="I90" s="30">
        <f>'Argus Download'!I88</f>
        <v>173</v>
      </c>
      <c r="J90" s="30">
        <f>'Argus Download'!J88</f>
        <v>170</v>
      </c>
      <c r="K90" s="30">
        <f>'Argus Download'!K88</f>
        <v>106.5</v>
      </c>
      <c r="L90" s="30">
        <f>'Argus Download'!L88</f>
        <v>110</v>
      </c>
      <c r="M90" s="30">
        <f>'Argus Download'!M88</f>
        <v>103</v>
      </c>
      <c r="N90" s="30">
        <f>'Argus Download'!N88</f>
        <v>145</v>
      </c>
      <c r="O90" s="30">
        <f>'Argus Download'!O88</f>
        <v>160</v>
      </c>
      <c r="P90" s="30">
        <f>'Argus Download'!P88</f>
        <v>130</v>
      </c>
      <c r="Q90" s="30">
        <f>'Argus Download'!Q88</f>
        <v>148.5</v>
      </c>
      <c r="R90" s="30">
        <f>'Argus Download'!R88</f>
        <v>152</v>
      </c>
      <c r="S90" s="30">
        <f>'Argus Download'!S88</f>
        <v>145</v>
      </c>
      <c r="T90" s="30">
        <f>'Argus Download'!T88</f>
        <v>94.5</v>
      </c>
      <c r="U90" s="30">
        <f>'Argus Download'!U88</f>
        <v>99</v>
      </c>
      <c r="V90" s="30">
        <f>'Argus Download'!V88</f>
        <v>90</v>
      </c>
      <c r="W90" s="30">
        <f>'Argus Download'!W88</f>
        <v>57.5</v>
      </c>
      <c r="X90" s="30">
        <f>'Argus Download'!X88</f>
        <v>60</v>
      </c>
      <c r="Y90" s="30">
        <f>'Argus Download'!Y88</f>
        <v>55</v>
      </c>
      <c r="Z90" s="30">
        <f>'Argus Download'!Z88</f>
        <v>107.5</v>
      </c>
      <c r="AA90" s="30">
        <f>'Argus Download'!AA88</f>
        <v>110</v>
      </c>
      <c r="AB90" s="30">
        <f>'Argus Download'!AB88</f>
        <v>105</v>
      </c>
      <c r="AC90" s="30">
        <f>'Argus Download'!AC88</f>
        <v>102.5</v>
      </c>
      <c r="AD90" s="30">
        <f>'Argus Download'!AD88</f>
        <v>105</v>
      </c>
      <c r="AE90" s="30">
        <f>'Argus Download'!AE88</f>
        <v>100</v>
      </c>
      <c r="AF90" s="30">
        <f>'Argus Download'!AF88</f>
        <v>51.5</v>
      </c>
      <c r="AG90" s="30">
        <f>'Argus Download'!AG88</f>
        <v>55</v>
      </c>
      <c r="AH90" s="30">
        <f>'Argus Download'!AH88</f>
        <v>48</v>
      </c>
      <c r="AI90" s="30">
        <f>'Argus Download'!AI88</f>
        <v>22.5</v>
      </c>
      <c r="AJ90" s="30">
        <f>'Argus Download'!AJ88</f>
        <v>25</v>
      </c>
      <c r="AK90" s="30">
        <f>'Argus Download'!AK88</f>
        <v>20</v>
      </c>
      <c r="AL90" s="30">
        <f>'Argus Download'!AL88</f>
        <v>38.5</v>
      </c>
      <c r="AM90" s="30">
        <f>'Argus Download'!AM88</f>
        <v>42</v>
      </c>
      <c r="AN90" s="30">
        <f>'Argus Download'!AN88</f>
        <v>35</v>
      </c>
      <c r="AO90" s="30">
        <f>'Argus Download'!AO88</f>
        <v>54</v>
      </c>
      <c r="AP90" s="30">
        <f>'Argus Download'!AP88</f>
        <v>58</v>
      </c>
      <c r="AQ90" s="30">
        <f>'Argus Download'!AQ88</f>
        <v>50</v>
      </c>
      <c r="AR90" s="30">
        <f>'Argus Download'!AR88</f>
        <v>80</v>
      </c>
      <c r="AS90" s="30">
        <f>'Argus Download'!AS88</f>
        <v>82</v>
      </c>
      <c r="AT90" s="30">
        <f>'Argus Download'!AT88</f>
        <v>78</v>
      </c>
      <c r="AU90" s="30">
        <f>'Argus Download'!AU88</f>
        <v>23</v>
      </c>
      <c r="AV90" s="30">
        <f>'Argus Download'!AV88</f>
        <v>24</v>
      </c>
      <c r="AW90" s="30">
        <f>'Argus Download'!AW88</f>
        <v>22</v>
      </c>
      <c r="AX90" s="30">
        <f>'Argus Download'!AX88</f>
        <v>39.5</v>
      </c>
      <c r="AY90" s="30">
        <f>'Argus Download'!AY88</f>
        <v>42</v>
      </c>
      <c r="AZ90" s="30">
        <f>'Argus Download'!AZ88</f>
        <v>37</v>
      </c>
      <c r="BA90" s="30">
        <f>'Argus Download'!BA88</f>
        <v>132.5</v>
      </c>
      <c r="BB90" s="30">
        <f>'Argus Download'!BB88</f>
        <v>137</v>
      </c>
      <c r="BC90" s="30">
        <f>'Argus Download'!BC88</f>
        <v>128</v>
      </c>
      <c r="BD90" s="30">
        <f>'Argus Download'!BD88</f>
        <v>27.5</v>
      </c>
      <c r="BE90" s="30">
        <f>'Argus Download'!BE88</f>
        <v>30</v>
      </c>
      <c r="BF90" s="30">
        <f>'Argus Download'!BF88</f>
        <v>25</v>
      </c>
      <c r="BG90" s="30">
        <f>'Argus Download'!BG88</f>
        <v>57</v>
      </c>
      <c r="BH90" s="30">
        <f>'Argus Download'!BH88</f>
        <v>59</v>
      </c>
      <c r="BI90" s="30">
        <f>'Argus Download'!BI88</f>
        <v>55</v>
      </c>
      <c r="BJ90" s="30">
        <f>'Argus Download'!BJ88</f>
        <v>44</v>
      </c>
      <c r="BK90" s="30">
        <f>'Argus Download'!BK88</f>
        <v>48</v>
      </c>
      <c r="BL90" s="30">
        <f>'Argus Download'!BL88</f>
        <v>40</v>
      </c>
      <c r="BM90" s="30">
        <f>'Argus Download'!BM88</f>
        <v>107</v>
      </c>
      <c r="BN90" s="30">
        <f>'Argus Download'!BN88</f>
        <v>112</v>
      </c>
      <c r="BO90" s="30">
        <f>'Argus Download'!BO88</f>
        <v>102</v>
      </c>
      <c r="BP90" s="42">
        <f>IF(IF((AF90+BG90)-(((AF90+BG90)/3)+(K90/3)+(('Argus Download'!BP88-15)/3)/3)&gt;5,(((AF90+BG90)/3)+(K90/3)+(('Argus Download'!BP88-15)/3)/3)-(((((AF90+BG90)/3)+(K90/3)+(('Argus Download'!BP88-15)/3)/3)-5)-(AF90+BG90))*0.66,(((AF90+BG90)/3)+(K90/3)+(('Argus Download'!BP88-15)/3)/3))&gt;190,190,IF((AF90+BG90)-(((AF90+BG90)/3)+(K90/3)+(('Argus Download'!BP88-15)/3)/3)&gt;5,(((AF90+BG90)/3)+(K90/3)+(('Argus Download'!BP88-15)/3)/3)-(((((AF90+BG90)/3)+(K90/3)+(('Argus Download'!BP88-15)/3)/3)-5)-(AF90+BG90))*0.66,(((AF90+BG90)/3)+(K90/3)+(('Argus Download'!BP88-15)/3)/3)))</f>
        <v>104.35777777777777</v>
      </c>
      <c r="BQ90" s="42">
        <f>IF(IF((AG90+BH90)-(((AG90+BH90)/3)+(L90/3)+(('Argus Download'!BQ88-15)/3)/3)&gt;5,(((AG90+BH90)/3)+(L90/3)+(('Argus Download'!BQ88-15)/3)/3)-(((((AG90+BH90)/3)+(L90/3)+(('Argus Download'!BQ88-15)/3)/3)-5)-(AG90+BH90))*0.66,(((AG90+BH90)/3)+(L90/3)+(('Argus Download'!BQ88-15)/3)/3))&gt;190,190,IF((AG90+BH90)-(((AG90+BH90)/3)+(L90/3)+(('Argus Download'!BQ88-15)/3)/3)&gt;5,(((AG90+BH90)/3)+(L90/3)+(('Argus Download'!BQ88-15)/3)/3)-(((((AG90+BH90)/3)+(L90/3)+(('Argus Download'!BQ88-15)/3)/3)-5)-(AG90+BH90))*0.66,(((AG90+BH90)/3)+(L90/3)+(('Argus Download'!BQ88-15)/3)/3)))</f>
        <v>109.02666666666667</v>
      </c>
      <c r="BR90" s="42">
        <f>IF(IF((AH90+BI90)-(((AH90+BI90)/3)+(M90/3)+(('Argus Download'!BR88-15)/3)/3)&gt;5,(((AH90+BI90)/3)+(M90/3)+(('Argus Download'!BR88-15)/3)/3)-(((((AH90+BI90)/3)+(M90/3)+(('Argus Download'!BR88-15)/3)/3)-5)-(AH90+BI90))*0.66,(((AH90+BI90)/3)+(M90/3)+(('Argus Download'!BR88-15)/3)/3))&gt;190,190,IF((AH90+BI90)-(((AH90+BI90)/3)+(M90/3)+(('Argus Download'!BR88-15)/3)/3)&gt;5,(((AH90+BI90)/3)+(M90/3)+(('Argus Download'!BR88-15)/3)/3)-(((((AH90+BI90)/3)+(M90/3)+(('Argus Download'!BR88-15)/3)/3)-5)-(AH90+BI90))*0.66,(((AH90+BI90)/3)+(M90/3)+(('Argus Download'!BR88-15)/3)/3)))</f>
        <v>99.688888888888897</v>
      </c>
      <c r="BS90" s="42">
        <f t="shared" si="6"/>
        <v>106.5</v>
      </c>
      <c r="BT90" s="42">
        <f t="shared" si="7"/>
        <v>112</v>
      </c>
      <c r="BU90" s="42">
        <f t="shared" si="8"/>
        <v>101</v>
      </c>
      <c r="BV90" s="46"/>
      <c r="BW90" s="20"/>
      <c r="BX90" s="20"/>
    </row>
    <row r="91" spans="1:76" x14ac:dyDescent="0.25">
      <c r="A91" s="28">
        <f>'Argus Download'!A89</f>
        <v>45575</v>
      </c>
      <c r="B91" s="30">
        <f>'Argus Download'!B89</f>
        <v>167.5</v>
      </c>
      <c r="C91" s="30">
        <f>'Argus Download'!C89</f>
        <v>170</v>
      </c>
      <c r="D91" s="30">
        <f>'Argus Download'!D89</f>
        <v>165</v>
      </c>
      <c r="E91" s="30">
        <f>'Argus Download'!E89</f>
        <v>127.5</v>
      </c>
      <c r="F91" s="30">
        <f>'Argus Download'!F89</f>
        <v>130</v>
      </c>
      <c r="G91" s="30">
        <f>'Argus Download'!G89</f>
        <v>125</v>
      </c>
      <c r="H91" s="30">
        <f>'Argus Download'!H89</f>
        <v>170.5</v>
      </c>
      <c r="I91" s="30">
        <f>'Argus Download'!I89</f>
        <v>173</v>
      </c>
      <c r="J91" s="30">
        <f>'Argus Download'!J89</f>
        <v>168</v>
      </c>
      <c r="K91" s="30">
        <f>'Argus Download'!K89</f>
        <v>106.5</v>
      </c>
      <c r="L91" s="30">
        <f>'Argus Download'!L89</f>
        <v>110</v>
      </c>
      <c r="M91" s="30">
        <f>'Argus Download'!M89</f>
        <v>103</v>
      </c>
      <c r="N91" s="30">
        <f>'Argus Download'!N89</f>
        <v>145</v>
      </c>
      <c r="O91" s="30">
        <f>'Argus Download'!O89</f>
        <v>160</v>
      </c>
      <c r="P91" s="30">
        <f>'Argus Download'!P89</f>
        <v>130</v>
      </c>
      <c r="Q91" s="30">
        <f>'Argus Download'!Q89</f>
        <v>148.5</v>
      </c>
      <c r="R91" s="30">
        <f>'Argus Download'!R89</f>
        <v>152</v>
      </c>
      <c r="S91" s="30">
        <f>'Argus Download'!S89</f>
        <v>145</v>
      </c>
      <c r="T91" s="30">
        <f>'Argus Download'!T89</f>
        <v>94.5</v>
      </c>
      <c r="U91" s="30">
        <f>'Argus Download'!U89</f>
        <v>99</v>
      </c>
      <c r="V91" s="30">
        <f>'Argus Download'!V89</f>
        <v>90</v>
      </c>
      <c r="W91" s="30">
        <f>'Argus Download'!W89</f>
        <v>54</v>
      </c>
      <c r="X91" s="30">
        <f>'Argus Download'!X89</f>
        <v>58</v>
      </c>
      <c r="Y91" s="30">
        <f>'Argus Download'!Y89</f>
        <v>50</v>
      </c>
      <c r="Z91" s="30">
        <f>'Argus Download'!Z89</f>
        <v>105</v>
      </c>
      <c r="AA91" s="30">
        <f>'Argus Download'!AA89</f>
        <v>110</v>
      </c>
      <c r="AB91" s="30">
        <f>'Argus Download'!AB89</f>
        <v>100</v>
      </c>
      <c r="AC91" s="30">
        <f>'Argus Download'!AC89</f>
        <v>100</v>
      </c>
      <c r="AD91" s="30">
        <f>'Argus Download'!AD89</f>
        <v>105</v>
      </c>
      <c r="AE91" s="30">
        <f>'Argus Download'!AE89</f>
        <v>95</v>
      </c>
      <c r="AF91" s="30">
        <f>'Argus Download'!AF89</f>
        <v>46.5</v>
      </c>
      <c r="AG91" s="30">
        <f>'Argus Download'!AG89</f>
        <v>48</v>
      </c>
      <c r="AH91" s="30">
        <f>'Argus Download'!AH89</f>
        <v>45</v>
      </c>
      <c r="AI91" s="30">
        <f>'Argus Download'!AI89</f>
        <v>22.5</v>
      </c>
      <c r="AJ91" s="30">
        <f>'Argus Download'!AJ89</f>
        <v>25</v>
      </c>
      <c r="AK91" s="30">
        <f>'Argus Download'!AK89</f>
        <v>20</v>
      </c>
      <c r="AL91" s="30">
        <f>'Argus Download'!AL89</f>
        <v>38.5</v>
      </c>
      <c r="AM91" s="30">
        <f>'Argus Download'!AM89</f>
        <v>42</v>
      </c>
      <c r="AN91" s="30">
        <f>'Argus Download'!AN89</f>
        <v>35</v>
      </c>
      <c r="AO91" s="30">
        <f>'Argus Download'!AO89</f>
        <v>54</v>
      </c>
      <c r="AP91" s="30">
        <f>'Argus Download'!AP89</f>
        <v>58</v>
      </c>
      <c r="AQ91" s="30">
        <f>'Argus Download'!AQ89</f>
        <v>50</v>
      </c>
      <c r="AR91" s="30">
        <f>'Argus Download'!AR89</f>
        <v>79</v>
      </c>
      <c r="AS91" s="30">
        <f>'Argus Download'!AS89</f>
        <v>82</v>
      </c>
      <c r="AT91" s="30">
        <f>'Argus Download'!AT89</f>
        <v>76</v>
      </c>
      <c r="AU91" s="30">
        <f>'Argus Download'!AU89</f>
        <v>23</v>
      </c>
      <c r="AV91" s="30">
        <f>'Argus Download'!AV89</f>
        <v>24</v>
      </c>
      <c r="AW91" s="30">
        <f>'Argus Download'!AW89</f>
        <v>22</v>
      </c>
      <c r="AX91" s="30">
        <f>'Argus Download'!AX89</f>
        <v>38.5</v>
      </c>
      <c r="AY91" s="30">
        <f>'Argus Download'!AY89</f>
        <v>42</v>
      </c>
      <c r="AZ91" s="30">
        <f>'Argus Download'!AZ89</f>
        <v>35</v>
      </c>
      <c r="BA91" s="30">
        <f>'Argus Download'!BA89</f>
        <v>131.5</v>
      </c>
      <c r="BB91" s="30">
        <f>'Argus Download'!BB89</f>
        <v>137</v>
      </c>
      <c r="BC91" s="30">
        <f>'Argus Download'!BC89</f>
        <v>126</v>
      </c>
      <c r="BD91" s="30">
        <f>'Argus Download'!BD89</f>
        <v>27.5</v>
      </c>
      <c r="BE91" s="30">
        <f>'Argus Download'!BE89</f>
        <v>30</v>
      </c>
      <c r="BF91" s="30">
        <f>'Argus Download'!BF89</f>
        <v>25</v>
      </c>
      <c r="BG91" s="30">
        <f>'Argus Download'!BG89</f>
        <v>57</v>
      </c>
      <c r="BH91" s="30">
        <f>'Argus Download'!BH89</f>
        <v>59</v>
      </c>
      <c r="BI91" s="30">
        <f>'Argus Download'!BI89</f>
        <v>55</v>
      </c>
      <c r="BJ91" s="30">
        <f>'Argus Download'!BJ89</f>
        <v>44</v>
      </c>
      <c r="BK91" s="30">
        <f>'Argus Download'!BK89</f>
        <v>48</v>
      </c>
      <c r="BL91" s="30">
        <f>'Argus Download'!BL89</f>
        <v>40</v>
      </c>
      <c r="BM91" s="30">
        <f>'Argus Download'!BM89</f>
        <v>107</v>
      </c>
      <c r="BN91" s="30">
        <f>'Argus Download'!BN89</f>
        <v>112</v>
      </c>
      <c r="BO91" s="30">
        <f>'Argus Download'!BO89</f>
        <v>102</v>
      </c>
      <c r="BP91" s="42">
        <f>IF(IF((AF91+BG91)-(((AF91+BG91)/3)+(K91/3)+(('Argus Download'!BP89-15)/3)/3)&gt;5,(((AF91+BG91)/3)+(K91/3)+(('Argus Download'!BP89-15)/3)/3)-(((((AF91+BG91)/3)+(K91/3)+(('Argus Download'!BP89-15)/3)/3)-5)-(AF91+BG91))*0.66,(((AF91+BG91)/3)+(K91/3)+(('Argus Download'!BP89-15)/3)/3))&gt;190,190,IF((AF91+BG91)-(((AF91+BG91)/3)+(K91/3)+(('Argus Download'!BP89-15)/3)/3)&gt;5,(((AF91+BG91)/3)+(K91/3)+(('Argus Download'!BP89-15)/3)/3)-(((((AF91+BG91)/3)+(K91/3)+(('Argus Download'!BP89-15)/3)/3)-5)-(AF91+BG91))*0.66,(((AF91+BG91)/3)+(K91/3)+(('Argus Download'!BP89-15)/3)/3)))</f>
        <v>100.49111111111111</v>
      </c>
      <c r="BQ91" s="42">
        <f>IF(IF((AG91+BH91)-(((AG91+BH91)/3)+(L91/3)+(('Argus Download'!BQ89-15)/3)/3)&gt;5,(((AG91+BH91)/3)+(L91/3)+(('Argus Download'!BQ89-15)/3)/3)-(((((AG91+BH91)/3)+(L91/3)+(('Argus Download'!BQ89-15)/3)/3)-5)-(AG91+BH91))*0.66,(((AG91+BH91)/3)+(L91/3)+(('Argus Download'!BQ89-15)/3)/3))&gt;190,190,IF((AG91+BH91)-(((AG91+BH91)/3)+(L91/3)+(('Argus Download'!BQ89-15)/3)/3)&gt;5,(((AG91+BH91)/3)+(L91/3)+(('Argus Download'!BQ89-15)/3)/3)-(((((AG91+BH91)/3)+(L91/3)+(('Argus Download'!BQ89-15)/3)/3)-5)-(AG91+BH91))*0.66,(((AG91+BH91)/3)+(L91/3)+(('Argus Download'!BQ89-15)/3)/3)))</f>
        <v>103.61333333333333</v>
      </c>
      <c r="BR91" s="42">
        <f>IF(IF((AH91+BI91)-(((AH91+BI91)/3)+(M91/3)+(('Argus Download'!BR89-15)/3)/3)&gt;5,(((AH91+BI91)/3)+(M91/3)+(('Argus Download'!BR89-15)/3)/3)-(((((AH91+BI91)/3)+(M91/3)+(('Argus Download'!BR89-15)/3)/3)-5)-(AH91+BI91))*0.66,(((AH91+BI91)/3)+(M91/3)+(('Argus Download'!BR89-15)/3)/3))&gt;190,190,IF((AH91+BI91)-(((AH91+BI91)/3)+(M91/3)+(('Argus Download'!BR89-15)/3)/3)&gt;5,(((AH91+BI91)/3)+(M91/3)+(('Argus Download'!BR89-15)/3)/3)-(((((AH91+BI91)/3)+(M91/3)+(('Argus Download'!BR89-15)/3)/3)-5)-(AH91+BI91))*0.66,(((AH91+BI91)/3)+(M91/3)+(('Argus Download'!BR89-15)/3)/3)))</f>
        <v>97.36888888888889</v>
      </c>
      <c r="BS91" s="42">
        <f t="shared" si="6"/>
        <v>101.5</v>
      </c>
      <c r="BT91" s="42">
        <f t="shared" si="7"/>
        <v>105</v>
      </c>
      <c r="BU91" s="42">
        <f t="shared" si="8"/>
        <v>98</v>
      </c>
      <c r="BV91" s="46"/>
      <c r="BW91" s="20"/>
      <c r="BX91" s="20"/>
    </row>
    <row r="92" spans="1:76" x14ac:dyDescent="0.25">
      <c r="A92" s="28">
        <f>'Argus Download'!A90</f>
        <v>45568</v>
      </c>
      <c r="B92" s="30">
        <f>'Argus Download'!B90</f>
        <v>162.5</v>
      </c>
      <c r="C92" s="30">
        <f>'Argus Download'!C90</f>
        <v>165</v>
      </c>
      <c r="D92" s="30">
        <f>'Argus Download'!D90</f>
        <v>160</v>
      </c>
      <c r="E92" s="30">
        <f>'Argus Download'!E90</f>
        <v>127.5</v>
      </c>
      <c r="F92" s="30">
        <f>'Argus Download'!F90</f>
        <v>130</v>
      </c>
      <c r="G92" s="30">
        <f>'Argus Download'!G90</f>
        <v>125</v>
      </c>
      <c r="H92" s="30">
        <f>'Argus Download'!H90</f>
        <v>169.5</v>
      </c>
      <c r="I92" s="30">
        <f>'Argus Download'!I90</f>
        <v>172</v>
      </c>
      <c r="J92" s="30">
        <f>'Argus Download'!J90</f>
        <v>167</v>
      </c>
      <c r="K92" s="30">
        <f>'Argus Download'!K90</f>
        <v>106.5</v>
      </c>
      <c r="L92" s="30">
        <f>'Argus Download'!L90</f>
        <v>110</v>
      </c>
      <c r="M92" s="30">
        <f>'Argus Download'!M90</f>
        <v>103</v>
      </c>
      <c r="N92" s="30">
        <f>'Argus Download'!N90</f>
        <v>145</v>
      </c>
      <c r="O92" s="30">
        <f>'Argus Download'!O90</f>
        <v>160</v>
      </c>
      <c r="P92" s="30">
        <f>'Argus Download'!P90</f>
        <v>130</v>
      </c>
      <c r="Q92" s="30">
        <f>'Argus Download'!Q90</f>
        <v>145</v>
      </c>
      <c r="R92" s="30">
        <f>'Argus Download'!R90</f>
        <v>147</v>
      </c>
      <c r="S92" s="30">
        <f>'Argus Download'!S90</f>
        <v>143</v>
      </c>
      <c r="T92" s="30">
        <f>'Argus Download'!T90</f>
        <v>94.5</v>
      </c>
      <c r="U92" s="30">
        <f>'Argus Download'!U90</f>
        <v>99</v>
      </c>
      <c r="V92" s="30">
        <f>'Argus Download'!V90</f>
        <v>90</v>
      </c>
      <c r="W92" s="30">
        <f>'Argus Download'!W90</f>
        <v>52.5</v>
      </c>
      <c r="X92" s="30">
        <f>'Argus Download'!X90</f>
        <v>55</v>
      </c>
      <c r="Y92" s="30">
        <f>'Argus Download'!Y90</f>
        <v>50</v>
      </c>
      <c r="Z92" s="30">
        <f>'Argus Download'!Z90</f>
        <v>102.5</v>
      </c>
      <c r="AA92" s="30">
        <f>'Argus Download'!AA90</f>
        <v>105</v>
      </c>
      <c r="AB92" s="30">
        <f>'Argus Download'!AB90</f>
        <v>100</v>
      </c>
      <c r="AC92" s="30">
        <f>'Argus Download'!AC90</f>
        <v>97.5</v>
      </c>
      <c r="AD92" s="30">
        <f>'Argus Download'!AD90</f>
        <v>100</v>
      </c>
      <c r="AE92" s="30">
        <f>'Argus Download'!AE90</f>
        <v>95</v>
      </c>
      <c r="AF92" s="30">
        <f>'Argus Download'!AF90</f>
        <v>44</v>
      </c>
      <c r="AG92" s="30">
        <f>'Argus Download'!AG90</f>
        <v>46</v>
      </c>
      <c r="AH92" s="30">
        <f>'Argus Download'!AH90</f>
        <v>42</v>
      </c>
      <c r="AI92" s="30">
        <f>'Argus Download'!AI90</f>
        <v>22.5</v>
      </c>
      <c r="AJ92" s="30">
        <f>'Argus Download'!AJ90</f>
        <v>25</v>
      </c>
      <c r="AK92" s="30">
        <f>'Argus Download'!AK90</f>
        <v>20</v>
      </c>
      <c r="AL92" s="30">
        <f>'Argus Download'!AL90</f>
        <v>38.5</v>
      </c>
      <c r="AM92" s="30">
        <f>'Argus Download'!AM90</f>
        <v>42</v>
      </c>
      <c r="AN92" s="30">
        <f>'Argus Download'!AN90</f>
        <v>35</v>
      </c>
      <c r="AO92" s="30">
        <f>'Argus Download'!AO90</f>
        <v>54</v>
      </c>
      <c r="AP92" s="30">
        <f>'Argus Download'!AP90</f>
        <v>58</v>
      </c>
      <c r="AQ92" s="30">
        <f>'Argus Download'!AQ90</f>
        <v>50</v>
      </c>
      <c r="AR92" s="30">
        <f>'Argus Download'!AR90</f>
        <v>79</v>
      </c>
      <c r="AS92" s="30">
        <f>'Argus Download'!AS90</f>
        <v>82</v>
      </c>
      <c r="AT92" s="30">
        <f>'Argus Download'!AT90</f>
        <v>76</v>
      </c>
      <c r="AU92" s="30">
        <f>'Argus Download'!AU90</f>
        <v>23</v>
      </c>
      <c r="AV92" s="30">
        <f>'Argus Download'!AV90</f>
        <v>24</v>
      </c>
      <c r="AW92" s="30">
        <f>'Argus Download'!AW90</f>
        <v>22</v>
      </c>
      <c r="AX92" s="30">
        <f>'Argus Download'!AX90</f>
        <v>38.5</v>
      </c>
      <c r="AY92" s="30">
        <f>'Argus Download'!AY90</f>
        <v>42</v>
      </c>
      <c r="AZ92" s="30">
        <f>'Argus Download'!AZ90</f>
        <v>35</v>
      </c>
      <c r="BA92" s="30">
        <f>'Argus Download'!BA90</f>
        <v>131.5</v>
      </c>
      <c r="BB92" s="30">
        <f>'Argus Download'!BB90</f>
        <v>137</v>
      </c>
      <c r="BC92" s="30">
        <f>'Argus Download'!BC90</f>
        <v>126</v>
      </c>
      <c r="BD92" s="30">
        <f>'Argus Download'!BD90</f>
        <v>27.5</v>
      </c>
      <c r="BE92" s="30">
        <f>'Argus Download'!BE90</f>
        <v>30</v>
      </c>
      <c r="BF92" s="30">
        <f>'Argus Download'!BF90</f>
        <v>25</v>
      </c>
      <c r="BG92" s="30">
        <f>'Argus Download'!BG90</f>
        <v>57</v>
      </c>
      <c r="BH92" s="30">
        <f>'Argus Download'!BH90</f>
        <v>59</v>
      </c>
      <c r="BI92" s="30">
        <f>'Argus Download'!BI90</f>
        <v>55</v>
      </c>
      <c r="BJ92" s="30">
        <f>'Argus Download'!BJ90</f>
        <v>44</v>
      </c>
      <c r="BK92" s="30">
        <f>'Argus Download'!BK90</f>
        <v>48</v>
      </c>
      <c r="BL92" s="30">
        <f>'Argus Download'!BL90</f>
        <v>40</v>
      </c>
      <c r="BM92" s="30">
        <f>'Argus Download'!BM90</f>
        <v>107</v>
      </c>
      <c r="BN92" s="30">
        <f>'Argus Download'!BN90</f>
        <v>112</v>
      </c>
      <c r="BO92" s="30">
        <f>'Argus Download'!BO90</f>
        <v>102</v>
      </c>
      <c r="BP92" s="42">
        <f>IF(IF((AF92+BG92)-(((AF92+BG92)/3)+(K92/3)+(('Argus Download'!BP90-15)/3)/3)&gt;5,(((AF92+BG92)/3)+(K92/3)+(('Argus Download'!BP90-15)/3)/3)-(((((AF92+BG92)/3)+(K92/3)+(('Argus Download'!BP90-15)/3)/3)-5)-(AF92+BG92))*0.66,(((AF92+BG92)/3)+(K92/3)+(('Argus Download'!BP90-15)/3)/3))&gt;190,190,IF((AF92+BG92)-(((AF92+BG92)/3)+(K92/3)+(('Argus Download'!BP90-15)/3)/3)&gt;5,(((AF92+BG92)/3)+(K92/3)+(('Argus Download'!BP90-15)/3)/3)-(((((AF92+BG92)/3)+(K92/3)+(('Argus Download'!BP90-15)/3)/3)-5)-(AF92+BG92))*0.66,(((AF92+BG92)/3)+(K92/3)+(('Argus Download'!BP90-15)/3)/3)))</f>
        <v>98.482222222222219</v>
      </c>
      <c r="BQ92" s="42">
        <f>IF(IF((AG92+BH92)-(((AG92+BH92)/3)+(L92/3)+(('Argus Download'!BQ90-15)/3)/3)&gt;5,(((AG92+BH92)/3)+(L92/3)+(('Argus Download'!BQ90-15)/3)/3)-(((((AG92+BH92)/3)+(L92/3)+(('Argus Download'!BQ90-15)/3)/3)-5)-(AG92+BH92))*0.66,(((AG92+BH92)/3)+(L92/3)+(('Argus Download'!BQ90-15)/3)/3))&gt;190,190,IF((AG92+BH92)-(((AG92+BH92)/3)+(L92/3)+(('Argus Download'!BQ90-15)/3)/3)&gt;5,(((AG92+BH92)/3)+(L92/3)+(('Argus Download'!BQ90-15)/3)/3)-(((((AG92+BH92)/3)+(L92/3)+(('Argus Download'!BQ90-15)/3)/3)-5)-(AG92+BH92))*0.66,(((AG92+BH92)/3)+(L92/3)+(('Argus Download'!BQ90-15)/3)/3)))</f>
        <v>101.99111111111111</v>
      </c>
      <c r="BR92" s="42">
        <f>IF(IF((AH92+BI92)-(((AH92+BI92)/3)+(M92/3)+(('Argus Download'!BR90-15)/3)/3)&gt;5,(((AH92+BI92)/3)+(M92/3)+(('Argus Download'!BR90-15)/3)/3)-(((((AH92+BI92)/3)+(M92/3)+(('Argus Download'!BR90-15)/3)/3)-5)-(AH92+BI92))*0.66,(((AH92+BI92)/3)+(M92/3)+(('Argus Download'!BR90-15)/3)/3))&gt;190,190,IF((AH92+BI92)-(((AH92+BI92)/3)+(M92/3)+(('Argus Download'!BR90-15)/3)/3)&gt;5,(((AH92+BI92)/3)+(M92/3)+(('Argus Download'!BR90-15)/3)/3)-(((((AH92+BI92)/3)+(M92/3)+(('Argus Download'!BR90-15)/3)/3)-5)-(AH92+BI92))*0.66,(((AH92+BI92)/3)+(M92/3)+(('Argus Download'!BR90-15)/3)/3)))</f>
        <v>94.973333333333343</v>
      </c>
      <c r="BS92" s="42">
        <f t="shared" si="6"/>
        <v>99</v>
      </c>
      <c r="BT92" s="42">
        <f t="shared" si="7"/>
        <v>103</v>
      </c>
      <c r="BU92" s="42">
        <f t="shared" si="8"/>
        <v>95</v>
      </c>
      <c r="BV92" s="46"/>
      <c r="BW92" s="20"/>
      <c r="BX92" s="20"/>
    </row>
    <row r="93" spans="1:76" x14ac:dyDescent="0.25">
      <c r="A93" s="28">
        <f>'Argus Download'!A91</f>
        <v>45561</v>
      </c>
      <c r="B93" s="30">
        <f>'Argus Download'!B91</f>
        <v>162.5</v>
      </c>
      <c r="C93" s="30">
        <f>'Argus Download'!C91</f>
        <v>165</v>
      </c>
      <c r="D93" s="30">
        <f>'Argus Download'!D91</f>
        <v>160</v>
      </c>
      <c r="E93" s="30">
        <f>'Argus Download'!E91</f>
        <v>127.5</v>
      </c>
      <c r="F93" s="30">
        <f>'Argus Download'!F91</f>
        <v>130</v>
      </c>
      <c r="G93" s="30">
        <f>'Argus Download'!G91</f>
        <v>125</v>
      </c>
      <c r="H93" s="30">
        <f>'Argus Download'!H91</f>
        <v>169.5</v>
      </c>
      <c r="I93" s="30">
        <f>'Argus Download'!I91</f>
        <v>172</v>
      </c>
      <c r="J93" s="30">
        <f>'Argus Download'!J91</f>
        <v>167</v>
      </c>
      <c r="K93" s="30">
        <f>'Argus Download'!K91</f>
        <v>106.5</v>
      </c>
      <c r="L93" s="30">
        <f>'Argus Download'!L91</f>
        <v>110</v>
      </c>
      <c r="M93" s="30">
        <f>'Argus Download'!M91</f>
        <v>103</v>
      </c>
      <c r="N93" s="30">
        <f>'Argus Download'!N91</f>
        <v>140</v>
      </c>
      <c r="O93" s="30">
        <f>'Argus Download'!O91</f>
        <v>160</v>
      </c>
      <c r="P93" s="30">
        <f>'Argus Download'!P91</f>
        <v>120</v>
      </c>
      <c r="Q93" s="30">
        <f>'Argus Download'!Q91</f>
        <v>140</v>
      </c>
      <c r="R93" s="30">
        <f>'Argus Download'!R91</f>
        <v>145</v>
      </c>
      <c r="S93" s="30">
        <f>'Argus Download'!S91</f>
        <v>135</v>
      </c>
      <c r="T93" s="30">
        <f>'Argus Download'!T91</f>
        <v>94.5</v>
      </c>
      <c r="U93" s="30">
        <f>'Argus Download'!U91</f>
        <v>99</v>
      </c>
      <c r="V93" s="30">
        <f>'Argus Download'!V91</f>
        <v>90</v>
      </c>
      <c r="W93" s="30">
        <f>'Argus Download'!W91</f>
        <v>47.5</v>
      </c>
      <c r="X93" s="30">
        <f>'Argus Download'!X91</f>
        <v>50</v>
      </c>
      <c r="Y93" s="30">
        <f>'Argus Download'!Y91</f>
        <v>45</v>
      </c>
      <c r="Z93" s="30">
        <f>'Argus Download'!Z91</f>
        <v>92.5</v>
      </c>
      <c r="AA93" s="30">
        <f>'Argus Download'!AA91</f>
        <v>95</v>
      </c>
      <c r="AB93" s="30">
        <f>'Argus Download'!AB91</f>
        <v>90</v>
      </c>
      <c r="AC93" s="30">
        <f>'Argus Download'!AC91</f>
        <v>87.5</v>
      </c>
      <c r="AD93" s="30">
        <f>'Argus Download'!AD91</f>
        <v>90</v>
      </c>
      <c r="AE93" s="30">
        <f>'Argus Download'!AE91</f>
        <v>85</v>
      </c>
      <c r="AF93" s="30">
        <f>'Argus Download'!AF91</f>
        <v>44</v>
      </c>
      <c r="AG93" s="30">
        <f>'Argus Download'!AG91</f>
        <v>46</v>
      </c>
      <c r="AH93" s="30">
        <f>'Argus Download'!AH91</f>
        <v>42</v>
      </c>
      <c r="AI93" s="30">
        <f>'Argus Download'!AI91</f>
        <v>22.5</v>
      </c>
      <c r="AJ93" s="30">
        <f>'Argus Download'!AJ91</f>
        <v>25</v>
      </c>
      <c r="AK93" s="30">
        <f>'Argus Download'!AK91</f>
        <v>20</v>
      </c>
      <c r="AL93" s="30">
        <f>'Argus Download'!AL91</f>
        <v>40</v>
      </c>
      <c r="AM93" s="30">
        <f>'Argus Download'!AM91</f>
        <v>42</v>
      </c>
      <c r="AN93" s="30">
        <f>'Argus Download'!AN91</f>
        <v>38</v>
      </c>
      <c r="AO93" s="30">
        <f>'Argus Download'!AO91</f>
        <v>55.5</v>
      </c>
      <c r="AP93" s="30">
        <f>'Argus Download'!AP91</f>
        <v>58</v>
      </c>
      <c r="AQ93" s="30">
        <f>'Argus Download'!AQ91</f>
        <v>53</v>
      </c>
      <c r="AR93" s="30">
        <f>'Argus Download'!AR91</f>
        <v>80</v>
      </c>
      <c r="AS93" s="30">
        <f>'Argus Download'!AS91</f>
        <v>82</v>
      </c>
      <c r="AT93" s="30">
        <f>'Argus Download'!AT91</f>
        <v>78</v>
      </c>
      <c r="AU93" s="30">
        <f>'Argus Download'!AU91</f>
        <v>23.5</v>
      </c>
      <c r="AV93" s="30">
        <f>'Argus Download'!AV91</f>
        <v>24</v>
      </c>
      <c r="AW93" s="30">
        <f>'Argus Download'!AW91</f>
        <v>23</v>
      </c>
      <c r="AX93" s="30">
        <f>'Argus Download'!AX91</f>
        <v>40</v>
      </c>
      <c r="AY93" s="30">
        <f>'Argus Download'!AY91</f>
        <v>42</v>
      </c>
      <c r="AZ93" s="30">
        <f>'Argus Download'!AZ91</f>
        <v>38</v>
      </c>
      <c r="BA93" s="30">
        <f>'Argus Download'!BA91</f>
        <v>133</v>
      </c>
      <c r="BB93" s="30">
        <f>'Argus Download'!BB91</f>
        <v>137</v>
      </c>
      <c r="BC93" s="30">
        <f>'Argus Download'!BC91</f>
        <v>129</v>
      </c>
      <c r="BD93" s="30">
        <f>'Argus Download'!BD91</f>
        <v>27.5</v>
      </c>
      <c r="BE93" s="30">
        <f>'Argus Download'!BE91</f>
        <v>30</v>
      </c>
      <c r="BF93" s="30">
        <f>'Argus Download'!BF91</f>
        <v>25</v>
      </c>
      <c r="BG93" s="30">
        <f>'Argus Download'!BG91</f>
        <v>57</v>
      </c>
      <c r="BH93" s="30">
        <f>'Argus Download'!BH91</f>
        <v>59</v>
      </c>
      <c r="BI93" s="30">
        <f>'Argus Download'!BI91</f>
        <v>55</v>
      </c>
      <c r="BJ93" s="30">
        <f>'Argus Download'!BJ91</f>
        <v>44</v>
      </c>
      <c r="BK93" s="30">
        <f>'Argus Download'!BK91</f>
        <v>48</v>
      </c>
      <c r="BL93" s="30">
        <f>'Argus Download'!BL91</f>
        <v>40</v>
      </c>
      <c r="BM93" s="30">
        <f>'Argus Download'!BM91</f>
        <v>107</v>
      </c>
      <c r="BN93" s="30">
        <f>'Argus Download'!BN91</f>
        <v>112</v>
      </c>
      <c r="BO93" s="30">
        <f>'Argus Download'!BO91</f>
        <v>102</v>
      </c>
      <c r="BP93" s="42">
        <f>IF(IF((AF93+BG93)-(((AF93+BG93)/3)+(K93/3)+(('Argus Download'!BP91-15)/3)/3)&gt;5,(((AF93+BG93)/3)+(K93/3)+(('Argus Download'!BP91-15)/3)/3)-(((((AF93+BG93)/3)+(K93/3)+(('Argus Download'!BP91-15)/3)/3)-5)-(AF93+BG93))*0.66,(((AF93+BG93)/3)+(K93/3)+(('Argus Download'!BP91-15)/3)/3))&gt;190,190,IF((AF93+BG93)-(((AF93+BG93)/3)+(K93/3)+(('Argus Download'!BP91-15)/3)/3)&gt;5,(((AF93+BG93)/3)+(K93/3)+(('Argus Download'!BP91-15)/3)/3)-(((((AF93+BG93)/3)+(K93/3)+(('Argus Download'!BP91-15)/3)/3)-5)-(AF93+BG93))*0.66,(((AF93+BG93)/3)+(K93/3)+(('Argus Download'!BP91-15)/3)/3)))</f>
        <v>98.482222222222219</v>
      </c>
      <c r="BQ93" s="42">
        <f>IF(IF((AG93+BH93)-(((AG93+BH93)/3)+(L93/3)+(('Argus Download'!BQ91-15)/3)/3)&gt;5,(((AG93+BH93)/3)+(L93/3)+(('Argus Download'!BQ91-15)/3)/3)-(((((AG93+BH93)/3)+(L93/3)+(('Argus Download'!BQ91-15)/3)/3)-5)-(AG93+BH93))*0.66,(((AG93+BH93)/3)+(L93/3)+(('Argus Download'!BQ91-15)/3)/3))&gt;190,190,IF((AG93+BH93)-(((AG93+BH93)/3)+(L93/3)+(('Argus Download'!BQ91-15)/3)/3)&gt;5,(((AG93+BH93)/3)+(L93/3)+(('Argus Download'!BQ91-15)/3)/3)-(((((AG93+BH93)/3)+(L93/3)+(('Argus Download'!BQ91-15)/3)/3)-5)-(AG93+BH93))*0.66,(((AG93+BH93)/3)+(L93/3)+(('Argus Download'!BQ91-15)/3)/3)))</f>
        <v>101.99111111111111</v>
      </c>
      <c r="BR93" s="42">
        <f>IF(IF((AH93+BI93)-(((AH93+BI93)/3)+(M93/3)+(('Argus Download'!BR91-15)/3)/3)&gt;5,(((AH93+BI93)/3)+(M93/3)+(('Argus Download'!BR91-15)/3)/3)-(((((AH93+BI93)/3)+(M93/3)+(('Argus Download'!BR91-15)/3)/3)-5)-(AH93+BI93))*0.66,(((AH93+BI93)/3)+(M93/3)+(('Argus Download'!BR91-15)/3)/3))&gt;190,190,IF((AH93+BI93)-(((AH93+BI93)/3)+(M93/3)+(('Argus Download'!BR91-15)/3)/3)&gt;5,(((AH93+BI93)/3)+(M93/3)+(('Argus Download'!BR91-15)/3)/3)-(((((AH93+BI93)/3)+(M93/3)+(('Argus Download'!BR91-15)/3)/3)-5)-(AH93+BI93))*0.66,(((AH93+BI93)/3)+(M93/3)+(('Argus Download'!BR91-15)/3)/3)))</f>
        <v>94.973333333333343</v>
      </c>
      <c r="BS93" s="42">
        <f t="shared" si="6"/>
        <v>99</v>
      </c>
      <c r="BT93" s="42">
        <f t="shared" si="7"/>
        <v>103</v>
      </c>
      <c r="BU93" s="42">
        <f t="shared" si="8"/>
        <v>95</v>
      </c>
      <c r="BV93" s="46"/>
      <c r="BW93" s="20"/>
      <c r="BX93" s="20"/>
    </row>
    <row r="94" spans="1:76" x14ac:dyDescent="0.25">
      <c r="A94" s="28">
        <f>'Argus Download'!A92</f>
        <v>45554</v>
      </c>
      <c r="B94" s="30">
        <f>'Argus Download'!B92</f>
        <v>162.5</v>
      </c>
      <c r="C94" s="30">
        <f>'Argus Download'!C92</f>
        <v>165</v>
      </c>
      <c r="D94" s="30">
        <f>'Argus Download'!D92</f>
        <v>160</v>
      </c>
      <c r="E94" s="30">
        <f>'Argus Download'!E92</f>
        <v>127.5</v>
      </c>
      <c r="F94" s="30">
        <f>'Argus Download'!F92</f>
        <v>130</v>
      </c>
      <c r="G94" s="30">
        <f>'Argus Download'!G92</f>
        <v>125</v>
      </c>
      <c r="H94" s="30">
        <f>'Argus Download'!H92</f>
        <v>169.5</v>
      </c>
      <c r="I94" s="30">
        <f>'Argus Download'!I92</f>
        <v>172</v>
      </c>
      <c r="J94" s="30">
        <f>'Argus Download'!J92</f>
        <v>167</v>
      </c>
      <c r="K94" s="30">
        <f>'Argus Download'!K92</f>
        <v>106.5</v>
      </c>
      <c r="L94" s="30">
        <f>'Argus Download'!L92</f>
        <v>110</v>
      </c>
      <c r="M94" s="30">
        <f>'Argus Download'!M92</f>
        <v>103</v>
      </c>
      <c r="N94" s="30">
        <f>'Argus Download'!N92</f>
        <v>140</v>
      </c>
      <c r="O94" s="30">
        <f>'Argus Download'!O92</f>
        <v>160</v>
      </c>
      <c r="P94" s="30">
        <f>'Argus Download'!P92</f>
        <v>120</v>
      </c>
      <c r="Q94" s="30">
        <f>'Argus Download'!Q92</f>
        <v>132.5</v>
      </c>
      <c r="R94" s="30">
        <f>'Argus Download'!R92</f>
        <v>135</v>
      </c>
      <c r="S94" s="30">
        <f>'Argus Download'!S92</f>
        <v>130</v>
      </c>
      <c r="T94" s="30">
        <f>'Argus Download'!T92</f>
        <v>94.5</v>
      </c>
      <c r="U94" s="30">
        <f>'Argus Download'!U92</f>
        <v>99</v>
      </c>
      <c r="V94" s="30">
        <f>'Argus Download'!V92</f>
        <v>90</v>
      </c>
      <c r="W94" s="30">
        <f>'Argus Download'!W92</f>
        <v>46</v>
      </c>
      <c r="X94" s="30">
        <f>'Argus Download'!X92</f>
        <v>50</v>
      </c>
      <c r="Y94" s="30">
        <f>'Argus Download'!Y92</f>
        <v>42</v>
      </c>
      <c r="Z94" s="30">
        <f>'Argus Download'!Z92</f>
        <v>92.5</v>
      </c>
      <c r="AA94" s="30">
        <f>'Argus Download'!AA92</f>
        <v>95</v>
      </c>
      <c r="AB94" s="30">
        <f>'Argus Download'!AB92</f>
        <v>90</v>
      </c>
      <c r="AC94" s="30">
        <f>'Argus Download'!AC92</f>
        <v>87.5</v>
      </c>
      <c r="AD94" s="30">
        <f>'Argus Download'!AD92</f>
        <v>90</v>
      </c>
      <c r="AE94" s="30">
        <f>'Argus Download'!AE92</f>
        <v>85</v>
      </c>
      <c r="AF94" s="30">
        <f>'Argus Download'!AF92</f>
        <v>44</v>
      </c>
      <c r="AG94" s="30">
        <f>'Argus Download'!AG92</f>
        <v>46</v>
      </c>
      <c r="AH94" s="30">
        <f>'Argus Download'!AH92</f>
        <v>42</v>
      </c>
      <c r="AI94" s="30">
        <f>'Argus Download'!AI92</f>
        <v>22.5</v>
      </c>
      <c r="AJ94" s="30">
        <f>'Argus Download'!AJ92</f>
        <v>25</v>
      </c>
      <c r="AK94" s="30">
        <f>'Argus Download'!AK92</f>
        <v>20</v>
      </c>
      <c r="AL94" s="30">
        <f>'Argus Download'!AL92</f>
        <v>41</v>
      </c>
      <c r="AM94" s="30">
        <f>'Argus Download'!AM92</f>
        <v>44</v>
      </c>
      <c r="AN94" s="30">
        <f>'Argus Download'!AN92</f>
        <v>38</v>
      </c>
      <c r="AO94" s="30">
        <f>'Argus Download'!AO92</f>
        <v>55.5</v>
      </c>
      <c r="AP94" s="30">
        <f>'Argus Download'!AP92</f>
        <v>58</v>
      </c>
      <c r="AQ94" s="30">
        <f>'Argus Download'!AQ92</f>
        <v>53</v>
      </c>
      <c r="AR94" s="30">
        <f>'Argus Download'!AR92</f>
        <v>80</v>
      </c>
      <c r="AS94" s="30">
        <f>'Argus Download'!AS92</f>
        <v>82</v>
      </c>
      <c r="AT94" s="30">
        <f>'Argus Download'!AT92</f>
        <v>78</v>
      </c>
      <c r="AU94" s="30">
        <f>'Argus Download'!AU92</f>
        <v>23.5</v>
      </c>
      <c r="AV94" s="30">
        <f>'Argus Download'!AV92</f>
        <v>24</v>
      </c>
      <c r="AW94" s="30">
        <f>'Argus Download'!AW92</f>
        <v>23</v>
      </c>
      <c r="AX94" s="30">
        <f>'Argus Download'!AX92</f>
        <v>41.5</v>
      </c>
      <c r="AY94" s="30">
        <f>'Argus Download'!AY92</f>
        <v>44</v>
      </c>
      <c r="AZ94" s="30">
        <f>'Argus Download'!AZ92</f>
        <v>39</v>
      </c>
      <c r="BA94" s="30">
        <f>'Argus Download'!BA92</f>
        <v>133</v>
      </c>
      <c r="BB94" s="30">
        <f>'Argus Download'!BB92</f>
        <v>137</v>
      </c>
      <c r="BC94" s="30">
        <f>'Argus Download'!BC92</f>
        <v>129</v>
      </c>
      <c r="BD94" s="30">
        <f>'Argus Download'!BD92</f>
        <v>27.5</v>
      </c>
      <c r="BE94" s="30">
        <f>'Argus Download'!BE92</f>
        <v>30</v>
      </c>
      <c r="BF94" s="30">
        <f>'Argus Download'!BF92</f>
        <v>25</v>
      </c>
      <c r="BG94" s="30">
        <f>'Argus Download'!BG92</f>
        <v>59</v>
      </c>
      <c r="BH94" s="30">
        <f>'Argus Download'!BH92</f>
        <v>61</v>
      </c>
      <c r="BI94" s="30">
        <f>'Argus Download'!BI92</f>
        <v>57</v>
      </c>
      <c r="BJ94" s="30">
        <f>'Argus Download'!BJ92</f>
        <v>45.5</v>
      </c>
      <c r="BK94" s="30">
        <f>'Argus Download'!BK92</f>
        <v>50</v>
      </c>
      <c r="BL94" s="30">
        <f>'Argus Download'!BL92</f>
        <v>41</v>
      </c>
      <c r="BM94" s="30">
        <f>'Argus Download'!BM92</f>
        <v>107</v>
      </c>
      <c r="BN94" s="30">
        <f>'Argus Download'!BN92</f>
        <v>112</v>
      </c>
      <c r="BO94" s="30">
        <f>'Argus Download'!BO92</f>
        <v>102</v>
      </c>
      <c r="BP94" s="42">
        <f>IF(IF((AF94+BG94)-(((AF94+BG94)/3)+(K94/3)+(('Argus Download'!BP92-15)/3)/3)&gt;5,(((AF94+BG94)/3)+(K94/3)+(('Argus Download'!BP92-15)/3)/3)-(((((AF94+BG94)/3)+(K94/3)+(('Argus Download'!BP92-15)/3)/3)-5)-(AF94+BG94))*0.66,(((AF94+BG94)/3)+(K94/3)+(('Argus Download'!BP92-15)/3)/3))&gt;190,190,IF((AF94+BG94)-(((AF94+BG94)/3)+(K94/3)+(('Argus Download'!BP92-15)/3)/3)&gt;5,(((AF94+BG94)/3)+(K94/3)+(('Argus Download'!BP92-15)/3)/3)-(((((AF94+BG94)/3)+(K94/3)+(('Argus Download'!BP92-15)/3)/3)-5)-(AF94+BG94))*0.66,(((AF94+BG94)/3)+(K94/3)+(('Argus Download'!BP92-15)/3)/3)))</f>
        <v>100.0288888888889</v>
      </c>
      <c r="BQ94" s="42">
        <f>IF(IF((AG94+BH94)-(((AG94+BH94)/3)+(L94/3)+(('Argus Download'!BQ92-15)/3)/3)&gt;5,(((AG94+BH94)/3)+(L94/3)+(('Argus Download'!BQ92-15)/3)/3)-(((((AG94+BH94)/3)+(L94/3)+(('Argus Download'!BQ92-15)/3)/3)-5)-(AG94+BH94))*0.66,(((AG94+BH94)/3)+(L94/3)+(('Argus Download'!BQ92-15)/3)/3))&gt;190,190,IF((AG94+BH94)-(((AG94+BH94)/3)+(L94/3)+(('Argus Download'!BQ92-15)/3)/3)&gt;5,(((AG94+BH94)/3)+(L94/3)+(('Argus Download'!BQ92-15)/3)/3)-(((((AG94+BH94)/3)+(L94/3)+(('Argus Download'!BQ92-15)/3)/3)-5)-(AG94+BH94))*0.66,(((AG94+BH94)/3)+(L94/3)+(('Argus Download'!BQ92-15)/3)/3)))</f>
        <v>103.53777777777778</v>
      </c>
      <c r="BR94" s="42">
        <f>IF(IF((AH94+BI94)-(((AH94+BI94)/3)+(M94/3)+(('Argus Download'!BR92-15)/3)/3)&gt;5,(((AH94+BI94)/3)+(M94/3)+(('Argus Download'!BR92-15)/3)/3)-(((((AH94+BI94)/3)+(M94/3)+(('Argus Download'!BR92-15)/3)/3)-5)-(AH94+BI94))*0.66,(((AH94+BI94)/3)+(M94/3)+(('Argus Download'!BR92-15)/3)/3))&gt;190,190,IF((AH94+BI94)-(((AH94+BI94)/3)+(M94/3)+(('Argus Download'!BR92-15)/3)/3)&gt;5,(((AH94+BI94)/3)+(M94/3)+(('Argus Download'!BR92-15)/3)/3)-(((((AH94+BI94)/3)+(M94/3)+(('Argus Download'!BR92-15)/3)/3)-5)-(AH94+BI94))*0.66,(((AH94+BI94)/3)+(M94/3)+(('Argus Download'!BR92-15)/3)/3)))</f>
        <v>96.52000000000001</v>
      </c>
      <c r="BS94" s="42">
        <f t="shared" si="6"/>
        <v>101</v>
      </c>
      <c r="BT94" s="42">
        <f t="shared" si="7"/>
        <v>105</v>
      </c>
      <c r="BU94" s="42">
        <f t="shared" si="8"/>
        <v>97</v>
      </c>
      <c r="BV94" s="46"/>
      <c r="BW94" s="20"/>
      <c r="BX94" s="20"/>
    </row>
    <row r="95" spans="1:76" x14ac:dyDescent="0.25">
      <c r="A95" s="28">
        <f>'Argus Download'!A93</f>
        <v>45547</v>
      </c>
      <c r="B95" s="30">
        <f>'Argus Download'!B93</f>
        <v>162.5</v>
      </c>
      <c r="C95" s="30">
        <f>'Argus Download'!C93</f>
        <v>165</v>
      </c>
      <c r="D95" s="30">
        <f>'Argus Download'!D93</f>
        <v>160</v>
      </c>
      <c r="E95" s="30">
        <f>'Argus Download'!E93</f>
        <v>127.5</v>
      </c>
      <c r="F95" s="30">
        <f>'Argus Download'!F93</f>
        <v>130</v>
      </c>
      <c r="G95" s="30">
        <f>'Argus Download'!G93</f>
        <v>125</v>
      </c>
      <c r="H95" s="30">
        <f>'Argus Download'!H93</f>
        <v>169.5</v>
      </c>
      <c r="I95" s="30">
        <f>'Argus Download'!I93</f>
        <v>172</v>
      </c>
      <c r="J95" s="30">
        <f>'Argus Download'!J93</f>
        <v>167</v>
      </c>
      <c r="K95" s="30">
        <f>'Argus Download'!K93</f>
        <v>105</v>
      </c>
      <c r="L95" s="30">
        <f>'Argus Download'!L93</f>
        <v>110</v>
      </c>
      <c r="M95" s="30">
        <f>'Argus Download'!M93</f>
        <v>100</v>
      </c>
      <c r="N95" s="30">
        <f>'Argus Download'!N93</f>
        <v>137.5</v>
      </c>
      <c r="O95" s="30">
        <f>'Argus Download'!O93</f>
        <v>160</v>
      </c>
      <c r="P95" s="30">
        <f>'Argus Download'!P93</f>
        <v>115</v>
      </c>
      <c r="Q95" s="30">
        <f>'Argus Download'!Q93</f>
        <v>130</v>
      </c>
      <c r="R95" s="30">
        <f>'Argus Download'!R93</f>
        <v>132</v>
      </c>
      <c r="S95" s="30">
        <f>'Argus Download'!S93</f>
        <v>128</v>
      </c>
      <c r="T95" s="30">
        <f>'Argus Download'!T93</f>
        <v>94.5</v>
      </c>
      <c r="U95" s="30">
        <f>'Argus Download'!U93</f>
        <v>99</v>
      </c>
      <c r="V95" s="30">
        <f>'Argus Download'!V93</f>
        <v>90</v>
      </c>
      <c r="W95" s="30">
        <f>'Argus Download'!W93</f>
        <v>47.5</v>
      </c>
      <c r="X95" s="30">
        <f>'Argus Download'!X93</f>
        <v>50</v>
      </c>
      <c r="Y95" s="30">
        <f>'Argus Download'!Y93</f>
        <v>45</v>
      </c>
      <c r="Z95" s="30">
        <f>'Argus Download'!Z93</f>
        <v>87.5</v>
      </c>
      <c r="AA95" s="30">
        <f>'Argus Download'!AA93</f>
        <v>90</v>
      </c>
      <c r="AB95" s="30">
        <f>'Argus Download'!AB93</f>
        <v>85</v>
      </c>
      <c r="AC95" s="30">
        <f>'Argus Download'!AC93</f>
        <v>82.5</v>
      </c>
      <c r="AD95" s="30">
        <f>'Argus Download'!AD93</f>
        <v>85</v>
      </c>
      <c r="AE95" s="30">
        <f>'Argus Download'!AE93</f>
        <v>80</v>
      </c>
      <c r="AF95" s="30">
        <f>'Argus Download'!AF93</f>
        <v>45</v>
      </c>
      <c r="AG95" s="30">
        <f>'Argus Download'!AG93</f>
        <v>46</v>
      </c>
      <c r="AH95" s="30">
        <f>'Argus Download'!AH93</f>
        <v>44</v>
      </c>
      <c r="AI95" s="30">
        <f>'Argus Download'!AI93</f>
        <v>22.5</v>
      </c>
      <c r="AJ95" s="30">
        <f>'Argus Download'!AJ93</f>
        <v>25</v>
      </c>
      <c r="AK95" s="30">
        <f>'Argus Download'!AK93</f>
        <v>20</v>
      </c>
      <c r="AL95" s="30">
        <f>'Argus Download'!AL93</f>
        <v>42</v>
      </c>
      <c r="AM95" s="30">
        <f>'Argus Download'!AM93</f>
        <v>45</v>
      </c>
      <c r="AN95" s="30">
        <f>'Argus Download'!AN93</f>
        <v>39</v>
      </c>
      <c r="AO95" s="30">
        <f>'Argus Download'!AO93</f>
        <v>56.5</v>
      </c>
      <c r="AP95" s="30">
        <f>'Argus Download'!AP93</f>
        <v>59</v>
      </c>
      <c r="AQ95" s="30">
        <f>'Argus Download'!AQ93</f>
        <v>54</v>
      </c>
      <c r="AR95" s="30">
        <f>'Argus Download'!AR93</f>
        <v>80</v>
      </c>
      <c r="AS95" s="30">
        <f>'Argus Download'!AS93</f>
        <v>82</v>
      </c>
      <c r="AT95" s="30">
        <f>'Argus Download'!AT93</f>
        <v>78</v>
      </c>
      <c r="AU95" s="30">
        <f>'Argus Download'!AU93</f>
        <v>23.5</v>
      </c>
      <c r="AV95" s="30">
        <f>'Argus Download'!AV93</f>
        <v>24</v>
      </c>
      <c r="AW95" s="30">
        <f>'Argus Download'!AW93</f>
        <v>23</v>
      </c>
      <c r="AX95" s="30">
        <f>'Argus Download'!AX93</f>
        <v>42.5</v>
      </c>
      <c r="AY95" s="30">
        <f>'Argus Download'!AY93</f>
        <v>45</v>
      </c>
      <c r="AZ95" s="30">
        <f>'Argus Download'!AZ93</f>
        <v>40</v>
      </c>
      <c r="BA95" s="30">
        <f>'Argus Download'!BA93</f>
        <v>134</v>
      </c>
      <c r="BB95" s="30">
        <f>'Argus Download'!BB93</f>
        <v>138</v>
      </c>
      <c r="BC95" s="30">
        <f>'Argus Download'!BC93</f>
        <v>130</v>
      </c>
      <c r="BD95" s="30">
        <f>'Argus Download'!BD93</f>
        <v>27.5</v>
      </c>
      <c r="BE95" s="30">
        <f>'Argus Download'!BE93</f>
        <v>30</v>
      </c>
      <c r="BF95" s="30">
        <f>'Argus Download'!BF93</f>
        <v>25</v>
      </c>
      <c r="BG95" s="30">
        <f>'Argus Download'!BG93</f>
        <v>59</v>
      </c>
      <c r="BH95" s="30">
        <f>'Argus Download'!BH93</f>
        <v>61</v>
      </c>
      <c r="BI95" s="30">
        <f>'Argus Download'!BI93</f>
        <v>57</v>
      </c>
      <c r="BJ95" s="30">
        <f>'Argus Download'!BJ93</f>
        <v>45.5</v>
      </c>
      <c r="BK95" s="30">
        <f>'Argus Download'!BK93</f>
        <v>50</v>
      </c>
      <c r="BL95" s="30">
        <f>'Argus Download'!BL93</f>
        <v>41</v>
      </c>
      <c r="BM95" s="30">
        <f>'Argus Download'!BM93</f>
        <v>107</v>
      </c>
      <c r="BN95" s="30">
        <f>'Argus Download'!BN93</f>
        <v>112</v>
      </c>
      <c r="BO95" s="30">
        <f>'Argus Download'!BO93</f>
        <v>102</v>
      </c>
      <c r="BP95" s="42">
        <f>IF(IF((AF95+BG95)-(((AF95+BG95)/3)+(K95/3)+(('Argus Download'!BP93-15)/3)/3)&gt;5,(((AF95+BG95)/3)+(K95/3)+(('Argus Download'!BP93-15)/3)/3)-(((((AF95+BG95)/3)+(K95/3)+(('Argus Download'!BP93-15)/3)/3)-5)-(AF95+BG95))*0.66,(((AF95+BG95)/3)+(K95/3)+(('Argus Download'!BP93-15)/3)/3))&gt;190,190,IF((AF95+BG95)-(((AF95+BG95)/3)+(K95/3)+(('Argus Download'!BP93-15)/3)/3)&gt;5,(((AF95+BG95)/3)+(K95/3)+(('Argus Download'!BP93-15)/3)/3)-(((((AF95+BG95)/3)+(K95/3)+(('Argus Download'!BP93-15)/3)/3)-5)-(AF95+BG95))*0.66,(((AF95+BG95)/3)+(K95/3)+(('Argus Download'!BP93-15)/3)/3)))</f>
        <v>100.66999999999999</v>
      </c>
      <c r="BQ95" s="42">
        <f>IF(IF((AG95+BH95)-(((AG95+BH95)/3)+(L95/3)+(('Argus Download'!BQ93-15)/3)/3)&gt;5,(((AG95+BH95)/3)+(L95/3)+(('Argus Download'!BQ93-15)/3)/3)-(((((AG95+BH95)/3)+(L95/3)+(('Argus Download'!BQ93-15)/3)/3)-5)-(AG95+BH95))*0.66,(((AG95+BH95)/3)+(L95/3)+(('Argus Download'!BQ93-15)/3)/3))&gt;190,190,IF((AG95+BH95)-(((AG95+BH95)/3)+(L95/3)+(('Argus Download'!BQ93-15)/3)/3)&gt;5,(((AG95+BH95)/3)+(L95/3)+(('Argus Download'!BQ93-15)/3)/3)-(((((AG95+BH95)/3)+(L95/3)+(('Argus Download'!BQ93-15)/3)/3)-5)-(AG95+BH95))*0.66,(((AG95+BH95)/3)+(L95/3)+(('Argus Download'!BQ93-15)/3)/3)))</f>
        <v>103.61333333333333</v>
      </c>
      <c r="BR95" s="42">
        <f>IF(IF((AH95+BI95)-(((AH95+BI95)/3)+(M95/3)+(('Argus Download'!BR93-15)/3)/3)&gt;5,(((AH95+BI95)/3)+(M95/3)+(('Argus Download'!BR93-15)/3)/3)-(((((AH95+BI95)/3)+(M95/3)+(('Argus Download'!BR93-15)/3)/3)-5)-(AH95+BI95))*0.66,(((AH95+BI95)/3)+(M95/3)+(('Argus Download'!BR93-15)/3)/3))&gt;190,190,IF((AH95+BI95)-(((AH95+BI95)/3)+(M95/3)+(('Argus Download'!BR93-15)/3)/3)&gt;5,(((AH95+BI95)/3)+(M95/3)+(('Argus Download'!BR93-15)/3)/3)-(((((AH95+BI95)/3)+(M95/3)+(('Argus Download'!BR93-15)/3)/3)-5)-(AH95+BI95))*0.66,(((AH95+BI95)/3)+(M95/3)+(('Argus Download'!BR93-15)/3)/3)))</f>
        <v>97.726666666666674</v>
      </c>
      <c r="BS95" s="42">
        <f t="shared" si="6"/>
        <v>102</v>
      </c>
      <c r="BT95" s="42">
        <f t="shared" si="7"/>
        <v>105</v>
      </c>
      <c r="BU95" s="42">
        <f t="shared" si="8"/>
        <v>99</v>
      </c>
      <c r="BV95" s="46"/>
      <c r="BW95" s="20"/>
      <c r="BX95" s="20"/>
    </row>
    <row r="96" spans="1:76" x14ac:dyDescent="0.25">
      <c r="A96" s="28">
        <f>'Argus Download'!A94</f>
        <v>45540</v>
      </c>
      <c r="B96" s="30">
        <f>'Argus Download'!B94</f>
        <v>162.5</v>
      </c>
      <c r="C96" s="30">
        <f>'Argus Download'!C94</f>
        <v>165</v>
      </c>
      <c r="D96" s="30">
        <f>'Argus Download'!D94</f>
        <v>160</v>
      </c>
      <c r="E96" s="30">
        <f>'Argus Download'!E94</f>
        <v>127.5</v>
      </c>
      <c r="F96" s="30">
        <f>'Argus Download'!F94</f>
        <v>130</v>
      </c>
      <c r="G96" s="30">
        <f>'Argus Download'!G94</f>
        <v>125</v>
      </c>
      <c r="H96" s="30">
        <f>'Argus Download'!H94</f>
        <v>167.5</v>
      </c>
      <c r="I96" s="30">
        <f>'Argus Download'!I94</f>
        <v>170</v>
      </c>
      <c r="J96" s="30">
        <f>'Argus Download'!J94</f>
        <v>165</v>
      </c>
      <c r="K96" s="30">
        <f>'Argus Download'!K94</f>
        <v>98.5</v>
      </c>
      <c r="L96" s="30">
        <f>'Argus Download'!L94</f>
        <v>102</v>
      </c>
      <c r="M96" s="30">
        <f>'Argus Download'!M94</f>
        <v>95</v>
      </c>
      <c r="N96" s="30">
        <f>'Argus Download'!N94</f>
        <v>127.5</v>
      </c>
      <c r="O96" s="30">
        <f>'Argus Download'!O94</f>
        <v>155</v>
      </c>
      <c r="P96" s="30">
        <f>'Argus Download'!P94</f>
        <v>100</v>
      </c>
      <c r="Q96" s="30">
        <f>'Argus Download'!Q94</f>
        <v>130</v>
      </c>
      <c r="R96" s="30">
        <f>'Argus Download'!R94</f>
        <v>132</v>
      </c>
      <c r="S96" s="30">
        <f>'Argus Download'!S94</f>
        <v>128</v>
      </c>
      <c r="T96" s="30">
        <f>'Argus Download'!T94</f>
        <v>94.5</v>
      </c>
      <c r="U96" s="30">
        <f>'Argus Download'!U94</f>
        <v>99</v>
      </c>
      <c r="V96" s="30">
        <f>'Argus Download'!V94</f>
        <v>90</v>
      </c>
      <c r="W96" s="30">
        <f>'Argus Download'!W94</f>
        <v>47.5</v>
      </c>
      <c r="X96" s="30">
        <f>'Argus Download'!X94</f>
        <v>50</v>
      </c>
      <c r="Y96" s="30">
        <f>'Argus Download'!Y94</f>
        <v>45</v>
      </c>
      <c r="Z96" s="30">
        <f>'Argus Download'!Z94</f>
        <v>87.5</v>
      </c>
      <c r="AA96" s="30">
        <f>'Argus Download'!AA94</f>
        <v>90</v>
      </c>
      <c r="AB96" s="30">
        <f>'Argus Download'!AB94</f>
        <v>85</v>
      </c>
      <c r="AC96" s="30">
        <f>'Argus Download'!AC94</f>
        <v>82.5</v>
      </c>
      <c r="AD96" s="30">
        <f>'Argus Download'!AD94</f>
        <v>85</v>
      </c>
      <c r="AE96" s="30">
        <f>'Argus Download'!AE94</f>
        <v>80</v>
      </c>
      <c r="AF96" s="30">
        <f>'Argus Download'!AF94</f>
        <v>45</v>
      </c>
      <c r="AG96" s="30">
        <f>'Argus Download'!AG94</f>
        <v>46</v>
      </c>
      <c r="AH96" s="30">
        <f>'Argus Download'!AH94</f>
        <v>44</v>
      </c>
      <c r="AI96" s="30">
        <f>'Argus Download'!AI94</f>
        <v>22.5</v>
      </c>
      <c r="AJ96" s="30">
        <f>'Argus Download'!AJ94</f>
        <v>25</v>
      </c>
      <c r="AK96" s="30">
        <f>'Argus Download'!AK94</f>
        <v>20</v>
      </c>
      <c r="AL96" s="30">
        <f>'Argus Download'!AL94</f>
        <v>43</v>
      </c>
      <c r="AM96" s="30">
        <f>'Argus Download'!AM94</f>
        <v>46</v>
      </c>
      <c r="AN96" s="30">
        <f>'Argus Download'!AN94</f>
        <v>40</v>
      </c>
      <c r="AO96" s="30">
        <f>'Argus Download'!AO94</f>
        <v>56.5</v>
      </c>
      <c r="AP96" s="30">
        <f>'Argus Download'!AP94</f>
        <v>59</v>
      </c>
      <c r="AQ96" s="30">
        <f>'Argus Download'!AQ94</f>
        <v>54</v>
      </c>
      <c r="AR96" s="30">
        <f>'Argus Download'!AR94</f>
        <v>80</v>
      </c>
      <c r="AS96" s="30">
        <f>'Argus Download'!AS94</f>
        <v>82</v>
      </c>
      <c r="AT96" s="30">
        <f>'Argus Download'!AT94</f>
        <v>78</v>
      </c>
      <c r="AU96" s="30">
        <f>'Argus Download'!AU94</f>
        <v>23.5</v>
      </c>
      <c r="AV96" s="30">
        <f>'Argus Download'!AV94</f>
        <v>24</v>
      </c>
      <c r="AW96" s="30">
        <f>'Argus Download'!AW94</f>
        <v>23</v>
      </c>
      <c r="AX96" s="30">
        <f>'Argus Download'!AX94</f>
        <v>44</v>
      </c>
      <c r="AY96" s="30">
        <f>'Argus Download'!AY94</f>
        <v>46</v>
      </c>
      <c r="AZ96" s="30">
        <f>'Argus Download'!AZ94</f>
        <v>42</v>
      </c>
      <c r="BA96" s="30">
        <f>'Argus Download'!BA94</f>
        <v>134</v>
      </c>
      <c r="BB96" s="30">
        <f>'Argus Download'!BB94</f>
        <v>138</v>
      </c>
      <c r="BC96" s="30">
        <f>'Argus Download'!BC94</f>
        <v>130</v>
      </c>
      <c r="BD96" s="30">
        <f>'Argus Download'!BD94</f>
        <v>27.5</v>
      </c>
      <c r="BE96" s="30">
        <f>'Argus Download'!BE94</f>
        <v>30</v>
      </c>
      <c r="BF96" s="30">
        <f>'Argus Download'!BF94</f>
        <v>25</v>
      </c>
      <c r="BG96" s="30">
        <f>'Argus Download'!BG94</f>
        <v>59.5</v>
      </c>
      <c r="BH96" s="30">
        <f>'Argus Download'!BH94</f>
        <v>61</v>
      </c>
      <c r="BI96" s="30">
        <f>'Argus Download'!BI94</f>
        <v>58</v>
      </c>
      <c r="BJ96" s="30">
        <f>'Argus Download'!BJ94</f>
        <v>47</v>
      </c>
      <c r="BK96" s="30">
        <f>'Argus Download'!BK94</f>
        <v>52</v>
      </c>
      <c r="BL96" s="30">
        <f>'Argus Download'!BL94</f>
        <v>42</v>
      </c>
      <c r="BM96" s="30">
        <f>'Argus Download'!BM94</f>
        <v>107</v>
      </c>
      <c r="BN96" s="30">
        <f>'Argus Download'!BN94</f>
        <v>112</v>
      </c>
      <c r="BO96" s="30">
        <f>'Argus Download'!BO94</f>
        <v>102</v>
      </c>
      <c r="BP96" s="42">
        <f>IF(IF((AF96+BG96)-(((AF96+BG96)/3)+(K96/3)+(('Argus Download'!BP94-15)/3)/3)&gt;5,(((AF96+BG96)/3)+(K96/3)+(('Argus Download'!BP94-15)/3)/3)-(((((AF96+BG96)/3)+(K96/3)+(('Argus Download'!BP94-15)/3)/3)-5)-(AF96+BG96))*0.66,(((AF96+BG96)/3)+(K96/3)+(('Argus Download'!BP94-15)/3)/3))&gt;190,190,IF((AF96+BG96)-(((AF96+BG96)/3)+(K96/3)+(('Argus Download'!BP94-15)/3)/3)&gt;5,(((AF96+BG96)/3)+(K96/3)+(('Argus Download'!BP94-15)/3)/3)-(((((AF96+BG96)/3)+(K96/3)+(('Argus Download'!BP94-15)/3)/3)-5)-(AF96+BG96))*0.66,(((AF96+BG96)/3)+(K96/3)+(('Argus Download'!BP94-15)/3)/3)))</f>
        <v>100.32</v>
      </c>
      <c r="BQ96" s="42">
        <f>IF(IF((AG96+BH96)-(((AG96+BH96)/3)+(L96/3)+(('Argus Download'!BQ94-15)/3)/3)&gt;5,(((AG96+BH96)/3)+(L96/3)+(('Argus Download'!BQ94-15)/3)/3)-(((((AG96+BH96)/3)+(L96/3)+(('Argus Download'!BQ94-15)/3)/3)-5)-(AG96+BH96))*0.66,(((AG96+BH96)/3)+(L96/3)+(('Argus Download'!BQ94-15)/3)/3))&gt;190,190,IF((AG96+BH96)-(((AG96+BH96)/3)+(L96/3)+(('Argus Download'!BQ94-15)/3)/3)&gt;5,(((AG96+BH96)/3)+(L96/3)+(('Argus Download'!BQ94-15)/3)/3)-(((((AG96+BH96)/3)+(L96/3)+(('Argus Download'!BQ94-15)/3)/3)-5)-(AG96+BH96))*0.66,(((AG96+BH96)/3)+(L96/3)+(('Argus Download'!BQ94-15)/3)/3)))</f>
        <v>102.70666666666666</v>
      </c>
      <c r="BR96" s="42">
        <f>IF(IF((AH96+BI96)-(((AH96+BI96)/3)+(M96/3)+(('Argus Download'!BR94-15)/3)/3)&gt;5,(((AH96+BI96)/3)+(M96/3)+(('Argus Download'!BR94-15)/3)/3)-(((((AH96+BI96)/3)+(M96/3)+(('Argus Download'!BR94-15)/3)/3)-5)-(AH96+BI96))*0.66,(((AH96+BI96)/3)+(M96/3)+(('Argus Download'!BR94-15)/3)/3))&gt;190,190,IF((AH96+BI96)-(((AH96+BI96)/3)+(M96/3)+(('Argus Download'!BR94-15)/3)/3)&gt;5,(((AH96+BI96)/3)+(M96/3)+(('Argus Download'!BR94-15)/3)/3)-(((((AH96+BI96)/3)+(M96/3)+(('Argus Download'!BR94-15)/3)/3)-5)-(AH96+BI96))*0.66,(((AH96+BI96)/3)+(M96/3)+(('Argus Download'!BR94-15)/3)/3)))</f>
        <v>97.933333333333337</v>
      </c>
      <c r="BS96" s="42">
        <f t="shared" si="6"/>
        <v>102.5</v>
      </c>
      <c r="BT96" s="42">
        <f t="shared" si="7"/>
        <v>105</v>
      </c>
      <c r="BU96" s="42">
        <f t="shared" si="8"/>
        <v>100</v>
      </c>
      <c r="BV96" s="46"/>
      <c r="BW96" s="20"/>
      <c r="BX96" s="20"/>
    </row>
    <row r="97" spans="1:76" x14ac:dyDescent="0.25">
      <c r="A97" s="28">
        <f>'Argus Download'!A95</f>
        <v>45533</v>
      </c>
      <c r="B97" s="30">
        <f>'Argus Download'!B95</f>
        <v>157.5</v>
      </c>
      <c r="C97" s="30">
        <f>'Argus Download'!C95</f>
        <v>160</v>
      </c>
      <c r="D97" s="30">
        <f>'Argus Download'!D95</f>
        <v>155</v>
      </c>
      <c r="E97" s="30">
        <f>'Argus Download'!E95</f>
        <v>127.5</v>
      </c>
      <c r="F97" s="30">
        <f>'Argus Download'!F95</f>
        <v>130</v>
      </c>
      <c r="G97" s="30">
        <f>'Argus Download'!G95</f>
        <v>125</v>
      </c>
      <c r="H97" s="30">
        <f>'Argus Download'!H95</f>
        <v>167.5</v>
      </c>
      <c r="I97" s="30">
        <f>'Argus Download'!I95</f>
        <v>170</v>
      </c>
      <c r="J97" s="30">
        <f>'Argus Download'!J95</f>
        <v>165</v>
      </c>
      <c r="K97" s="30">
        <f>'Argus Download'!K95</f>
        <v>98.5</v>
      </c>
      <c r="L97" s="30">
        <f>'Argus Download'!L95</f>
        <v>102</v>
      </c>
      <c r="M97" s="30">
        <f>'Argus Download'!M95</f>
        <v>95</v>
      </c>
      <c r="N97" s="30">
        <f>'Argus Download'!N95</f>
        <v>127.5</v>
      </c>
      <c r="O97" s="30">
        <f>'Argus Download'!O95</f>
        <v>155</v>
      </c>
      <c r="P97" s="30">
        <f>'Argus Download'!P95</f>
        <v>100</v>
      </c>
      <c r="Q97" s="30">
        <f>'Argus Download'!Q95</f>
        <v>130</v>
      </c>
      <c r="R97" s="30">
        <f>'Argus Download'!R95</f>
        <v>132</v>
      </c>
      <c r="S97" s="30">
        <f>'Argus Download'!S95</f>
        <v>128</v>
      </c>
      <c r="T97" s="30">
        <f>'Argus Download'!T95</f>
        <v>94.5</v>
      </c>
      <c r="U97" s="30">
        <f>'Argus Download'!U95</f>
        <v>99</v>
      </c>
      <c r="V97" s="30">
        <f>'Argus Download'!V95</f>
        <v>90</v>
      </c>
      <c r="W97" s="30">
        <f>'Argus Download'!W95</f>
        <v>48.5</v>
      </c>
      <c r="X97" s="30">
        <f>'Argus Download'!X95</f>
        <v>52</v>
      </c>
      <c r="Y97" s="30">
        <f>'Argus Download'!Y95</f>
        <v>45</v>
      </c>
      <c r="Z97" s="30">
        <f>'Argus Download'!Z95</f>
        <v>87.5</v>
      </c>
      <c r="AA97" s="30">
        <f>'Argus Download'!AA95</f>
        <v>90</v>
      </c>
      <c r="AB97" s="30">
        <f>'Argus Download'!AB95</f>
        <v>85</v>
      </c>
      <c r="AC97" s="30">
        <f>'Argus Download'!AC95</f>
        <v>82.5</v>
      </c>
      <c r="AD97" s="30">
        <f>'Argus Download'!AD95</f>
        <v>85</v>
      </c>
      <c r="AE97" s="30">
        <f>'Argus Download'!AE95</f>
        <v>80</v>
      </c>
      <c r="AF97" s="30">
        <f>'Argus Download'!AF95</f>
        <v>42.5</v>
      </c>
      <c r="AG97" s="30">
        <f>'Argus Download'!AG95</f>
        <v>45</v>
      </c>
      <c r="AH97" s="30">
        <f>'Argus Download'!AH95</f>
        <v>40</v>
      </c>
      <c r="AI97" s="30">
        <f>'Argus Download'!AI95</f>
        <v>24.5</v>
      </c>
      <c r="AJ97" s="30">
        <f>'Argus Download'!AJ95</f>
        <v>26</v>
      </c>
      <c r="AK97" s="30">
        <f>'Argus Download'!AK95</f>
        <v>23</v>
      </c>
      <c r="AL97" s="30">
        <f>'Argus Download'!AL95</f>
        <v>45.5</v>
      </c>
      <c r="AM97" s="30">
        <f>'Argus Download'!AM95</f>
        <v>48</v>
      </c>
      <c r="AN97" s="30">
        <f>'Argus Download'!AN95</f>
        <v>43</v>
      </c>
      <c r="AO97" s="30">
        <f>'Argus Download'!AO95</f>
        <v>57.5</v>
      </c>
      <c r="AP97" s="30">
        <f>'Argus Download'!AP95</f>
        <v>60</v>
      </c>
      <c r="AQ97" s="30">
        <f>'Argus Download'!AQ95</f>
        <v>55</v>
      </c>
      <c r="AR97" s="30">
        <f>'Argus Download'!AR95</f>
        <v>83</v>
      </c>
      <c r="AS97" s="30">
        <f>'Argus Download'!AS95</f>
        <v>88</v>
      </c>
      <c r="AT97" s="30">
        <f>'Argus Download'!AT95</f>
        <v>78</v>
      </c>
      <c r="AU97" s="30">
        <f>'Argus Download'!AU95</f>
        <v>25.5</v>
      </c>
      <c r="AV97" s="30">
        <f>'Argus Download'!AV95</f>
        <v>27</v>
      </c>
      <c r="AW97" s="30">
        <f>'Argus Download'!AW95</f>
        <v>24</v>
      </c>
      <c r="AX97" s="30">
        <f>'Argus Download'!AX95</f>
        <v>45</v>
      </c>
      <c r="AY97" s="30">
        <f>'Argus Download'!AY95</f>
        <v>47</v>
      </c>
      <c r="AZ97" s="30">
        <f>'Argus Download'!AZ95</f>
        <v>43</v>
      </c>
      <c r="BA97" s="30">
        <f>'Argus Download'!BA95</f>
        <v>135</v>
      </c>
      <c r="BB97" s="30">
        <f>'Argus Download'!BB95</f>
        <v>140</v>
      </c>
      <c r="BC97" s="30">
        <f>'Argus Download'!BC95</f>
        <v>130</v>
      </c>
      <c r="BD97" s="30">
        <f>'Argus Download'!BD95</f>
        <v>27.5</v>
      </c>
      <c r="BE97" s="30">
        <f>'Argus Download'!BE95</f>
        <v>30</v>
      </c>
      <c r="BF97" s="30">
        <f>'Argus Download'!BF95</f>
        <v>25</v>
      </c>
      <c r="BG97" s="30">
        <f>'Argus Download'!BG95</f>
        <v>59.5</v>
      </c>
      <c r="BH97" s="30">
        <f>'Argus Download'!BH95</f>
        <v>61</v>
      </c>
      <c r="BI97" s="30">
        <f>'Argus Download'!BI95</f>
        <v>58</v>
      </c>
      <c r="BJ97" s="30">
        <f>'Argus Download'!BJ95</f>
        <v>47</v>
      </c>
      <c r="BK97" s="30">
        <f>'Argus Download'!BK95</f>
        <v>52</v>
      </c>
      <c r="BL97" s="30">
        <f>'Argus Download'!BL95</f>
        <v>42</v>
      </c>
      <c r="BM97" s="30">
        <f>'Argus Download'!BM95</f>
        <v>110</v>
      </c>
      <c r="BN97" s="30">
        <f>'Argus Download'!BN95</f>
        <v>115</v>
      </c>
      <c r="BO97" s="30">
        <f>'Argus Download'!BO95</f>
        <v>105</v>
      </c>
      <c r="BP97" s="42">
        <f>IF(IF((AF97+BG97)-(((AF97+BG97)/3)+(K97/3)+(('Argus Download'!BP95-15)/3)/3)&gt;5,(((AF97+BG97)/3)+(K97/3)+(('Argus Download'!BP95-15)/3)/3)-(((((AF97+BG97)/3)+(K97/3)+(('Argus Download'!BP95-15)/3)/3)-5)-(AF97+BG97))*0.66,(((AF97+BG97)/3)+(K97/3)+(('Argus Download'!BP95-15)/3)/3))&gt;190,190,IF((AF97+BG97)-(((AF97+BG97)/3)+(K97/3)+(('Argus Download'!BP95-15)/3)/3)&gt;5,(((AF97+BG97)/3)+(K97/3)+(('Argus Download'!BP95-15)/3)/3)-(((((AF97+BG97)/3)+(K97/3)+(('Argus Download'!BP95-15)/3)/3)-5)-(AF97+BG97))*0.66,(((AF97+BG97)/3)+(K97/3)+(('Argus Download'!BP95-15)/3)/3)))</f>
        <v>98.38666666666667</v>
      </c>
      <c r="BQ97" s="42">
        <f>IF(IF((AG97+BH97)-(((AG97+BH97)/3)+(L97/3)+(('Argus Download'!BQ95-15)/3)/3)&gt;5,(((AG97+BH97)/3)+(L97/3)+(('Argus Download'!BQ95-15)/3)/3)-(((((AG97+BH97)/3)+(L97/3)+(('Argus Download'!BQ95-15)/3)/3)-5)-(AG97+BH97))*0.66,(((AG97+BH97)/3)+(L97/3)+(('Argus Download'!BQ95-15)/3)/3))&gt;190,190,IF((AG97+BH97)-(((AG97+BH97)/3)+(L97/3)+(('Argus Download'!BQ95-15)/3)/3)&gt;5,(((AG97+BH97)/3)+(L97/3)+(('Argus Download'!BQ95-15)/3)/3)-(((((AG97+BH97)/3)+(L97/3)+(('Argus Download'!BQ95-15)/3)/3)-5)-(AG97+BH97))*0.66,(((AG97+BH97)/3)+(L97/3)+(('Argus Download'!BQ95-15)/3)/3)))</f>
        <v>101.93333333333334</v>
      </c>
      <c r="BR97" s="42">
        <f>IF(IF((AH97+BI97)-(((AH97+BI97)/3)+(M97/3)+(('Argus Download'!BR95-15)/3)/3)&gt;5,(((AH97+BI97)/3)+(M97/3)+(('Argus Download'!BR95-15)/3)/3)-(((((AH97+BI97)/3)+(M97/3)+(('Argus Download'!BR95-15)/3)/3)-5)-(AH97+BI97))*0.66,(((AH97+BI97)/3)+(M97/3)+(('Argus Download'!BR95-15)/3)/3))&gt;190,190,IF((AH97+BI97)-(((AH97+BI97)/3)+(M97/3)+(('Argus Download'!BR95-15)/3)/3)&gt;5,(((AH97+BI97)/3)+(M97/3)+(('Argus Download'!BR95-15)/3)/3)-(((((AH97+BI97)/3)+(M97/3)+(('Argus Download'!BR95-15)/3)/3)-5)-(AH97+BI97))*0.66,(((AH97+BI97)/3)+(M97/3)+(('Argus Download'!BR95-15)/3)/3)))</f>
        <v>94.84</v>
      </c>
      <c r="BS97" s="42">
        <f t="shared" si="6"/>
        <v>100</v>
      </c>
      <c r="BT97" s="42">
        <f t="shared" si="7"/>
        <v>104</v>
      </c>
      <c r="BU97" s="42">
        <f t="shared" si="8"/>
        <v>96</v>
      </c>
      <c r="BV97" s="46"/>
      <c r="BW97" s="20"/>
      <c r="BX97" s="20"/>
    </row>
    <row r="98" spans="1:76" x14ac:dyDescent="0.25">
      <c r="A98" s="28">
        <f>'Argus Download'!A96</f>
        <v>45526</v>
      </c>
      <c r="B98" s="30">
        <f>'Argus Download'!B96</f>
        <v>160</v>
      </c>
      <c r="C98" s="30">
        <f>'Argus Download'!C96</f>
        <v>165</v>
      </c>
      <c r="D98" s="30">
        <f>'Argus Download'!D96</f>
        <v>155</v>
      </c>
      <c r="E98" s="30">
        <f>'Argus Download'!E96</f>
        <v>127.5</v>
      </c>
      <c r="F98" s="30">
        <f>'Argus Download'!F96</f>
        <v>130</v>
      </c>
      <c r="G98" s="30">
        <f>'Argus Download'!G96</f>
        <v>125</v>
      </c>
      <c r="H98" s="30">
        <f>'Argus Download'!H96</f>
        <v>165.5</v>
      </c>
      <c r="I98" s="30">
        <f>'Argus Download'!I96</f>
        <v>169</v>
      </c>
      <c r="J98" s="30">
        <f>'Argus Download'!J96</f>
        <v>162</v>
      </c>
      <c r="K98" s="30">
        <f>'Argus Download'!K96</f>
        <v>98.5</v>
      </c>
      <c r="L98" s="30">
        <f>'Argus Download'!L96</f>
        <v>102</v>
      </c>
      <c r="M98" s="30">
        <f>'Argus Download'!M96</f>
        <v>95</v>
      </c>
      <c r="N98" s="30">
        <f>'Argus Download'!N96</f>
        <v>127.5</v>
      </c>
      <c r="O98" s="30">
        <f>'Argus Download'!O96</f>
        <v>155</v>
      </c>
      <c r="P98" s="30">
        <f>'Argus Download'!P96</f>
        <v>100</v>
      </c>
      <c r="Q98" s="30">
        <f>'Argus Download'!Q96</f>
        <v>130</v>
      </c>
      <c r="R98" s="30">
        <f>'Argus Download'!R96</f>
        <v>132</v>
      </c>
      <c r="S98" s="30">
        <f>'Argus Download'!S96</f>
        <v>128</v>
      </c>
      <c r="T98" s="30">
        <f>'Argus Download'!T96</f>
        <v>94.5</v>
      </c>
      <c r="U98" s="30">
        <f>'Argus Download'!U96</f>
        <v>99</v>
      </c>
      <c r="V98" s="30">
        <f>'Argus Download'!V96</f>
        <v>90</v>
      </c>
      <c r="W98" s="30">
        <f>'Argus Download'!W96</f>
        <v>52</v>
      </c>
      <c r="X98" s="30">
        <f>'Argus Download'!X96</f>
        <v>55</v>
      </c>
      <c r="Y98" s="30">
        <f>'Argus Download'!Y96</f>
        <v>49</v>
      </c>
      <c r="Z98" s="30">
        <f>'Argus Download'!Z96</f>
        <v>87.5</v>
      </c>
      <c r="AA98" s="30">
        <f>'Argus Download'!AA96</f>
        <v>90</v>
      </c>
      <c r="AB98" s="30">
        <f>'Argus Download'!AB96</f>
        <v>85</v>
      </c>
      <c r="AC98" s="30">
        <f>'Argus Download'!AC96</f>
        <v>82.5</v>
      </c>
      <c r="AD98" s="30">
        <f>'Argus Download'!AD96</f>
        <v>85</v>
      </c>
      <c r="AE98" s="30">
        <f>'Argus Download'!AE96</f>
        <v>80</v>
      </c>
      <c r="AF98" s="30">
        <f>'Argus Download'!AF96</f>
        <v>44.5</v>
      </c>
      <c r="AG98" s="30">
        <f>'Argus Download'!AG96</f>
        <v>47</v>
      </c>
      <c r="AH98" s="30">
        <f>'Argus Download'!AH96</f>
        <v>42</v>
      </c>
      <c r="AI98" s="30">
        <f>'Argus Download'!AI96</f>
        <v>24.5</v>
      </c>
      <c r="AJ98" s="30">
        <f>'Argus Download'!AJ96</f>
        <v>26</v>
      </c>
      <c r="AK98" s="30">
        <f>'Argus Download'!AK96</f>
        <v>23</v>
      </c>
      <c r="AL98" s="30">
        <f>'Argus Download'!AL96</f>
        <v>45.5</v>
      </c>
      <c r="AM98" s="30">
        <f>'Argus Download'!AM96</f>
        <v>48</v>
      </c>
      <c r="AN98" s="30">
        <f>'Argus Download'!AN96</f>
        <v>43</v>
      </c>
      <c r="AO98" s="30">
        <f>'Argus Download'!AO96</f>
        <v>57.5</v>
      </c>
      <c r="AP98" s="30">
        <f>'Argus Download'!AP96</f>
        <v>60</v>
      </c>
      <c r="AQ98" s="30">
        <f>'Argus Download'!AQ96</f>
        <v>55</v>
      </c>
      <c r="AR98" s="30">
        <f>'Argus Download'!AR96</f>
        <v>83</v>
      </c>
      <c r="AS98" s="30">
        <f>'Argus Download'!AS96</f>
        <v>88</v>
      </c>
      <c r="AT98" s="30">
        <f>'Argus Download'!AT96</f>
        <v>78</v>
      </c>
      <c r="AU98" s="30">
        <f>'Argus Download'!AU96</f>
        <v>25.5</v>
      </c>
      <c r="AV98" s="30">
        <f>'Argus Download'!AV96</f>
        <v>27</v>
      </c>
      <c r="AW98" s="30">
        <f>'Argus Download'!AW96</f>
        <v>24</v>
      </c>
      <c r="AX98" s="30">
        <f>'Argus Download'!AX96</f>
        <v>45</v>
      </c>
      <c r="AY98" s="30">
        <f>'Argus Download'!AY96</f>
        <v>47</v>
      </c>
      <c r="AZ98" s="30">
        <f>'Argus Download'!AZ96</f>
        <v>43</v>
      </c>
      <c r="BA98" s="30">
        <f>'Argus Download'!BA96</f>
        <v>135</v>
      </c>
      <c r="BB98" s="30">
        <f>'Argus Download'!BB96</f>
        <v>140</v>
      </c>
      <c r="BC98" s="30">
        <f>'Argus Download'!BC96</f>
        <v>130</v>
      </c>
      <c r="BD98" s="30">
        <f>'Argus Download'!BD96</f>
        <v>27.5</v>
      </c>
      <c r="BE98" s="30">
        <f>'Argus Download'!BE96</f>
        <v>30</v>
      </c>
      <c r="BF98" s="30">
        <f>'Argus Download'!BF96</f>
        <v>25</v>
      </c>
      <c r="BG98" s="30">
        <f>'Argus Download'!BG96</f>
        <v>59.5</v>
      </c>
      <c r="BH98" s="30">
        <f>'Argus Download'!BH96</f>
        <v>61</v>
      </c>
      <c r="BI98" s="30">
        <f>'Argus Download'!BI96</f>
        <v>58</v>
      </c>
      <c r="BJ98" s="30">
        <f>'Argus Download'!BJ96</f>
        <v>47</v>
      </c>
      <c r="BK98" s="30">
        <f>'Argus Download'!BK96</f>
        <v>52</v>
      </c>
      <c r="BL98" s="30">
        <f>'Argus Download'!BL96</f>
        <v>42</v>
      </c>
      <c r="BM98" s="30">
        <f>'Argus Download'!BM96</f>
        <v>110</v>
      </c>
      <c r="BN98" s="30">
        <f>'Argus Download'!BN96</f>
        <v>115</v>
      </c>
      <c r="BO98" s="30">
        <f>'Argus Download'!BO96</f>
        <v>105</v>
      </c>
      <c r="BP98" s="42">
        <f>IF(IF((AF98+BG98)-(((AF98+BG98)/3)+(K98/3)+(('Argus Download'!BP96-15)/3)/3)&gt;5,(((AF98+BG98)/3)+(K98/3)+(('Argus Download'!BP96-15)/3)/3)-(((((AF98+BG98)/3)+(K98/3)+(('Argus Download'!BP96-15)/3)/3)-5)-(AF98+BG98))*0.66,(((AF98+BG98)/3)+(K98/3)+(('Argus Download'!BP96-15)/3)/3))&gt;190,190,IF((AF98+BG98)-(((AF98+BG98)/3)+(K98/3)+(('Argus Download'!BP96-15)/3)/3)&gt;5,(((AF98+BG98)/3)+(K98/3)+(('Argus Download'!BP96-15)/3)/3)-(((((AF98+BG98)/3)+(K98/3)+(('Argus Download'!BP96-15)/3)/3)-5)-(AF98+BG98))*0.66,(((AF98+BG98)/3)+(K98/3)+(('Argus Download'!BP96-15)/3)/3)))</f>
        <v>99.933333333333337</v>
      </c>
      <c r="BQ98" s="42">
        <f>IF(IF((AG98+BH98)-(((AG98+BH98)/3)+(L98/3)+(('Argus Download'!BQ96-15)/3)/3)&gt;5,(((AG98+BH98)/3)+(L98/3)+(('Argus Download'!BQ96-15)/3)/3)-(((((AG98+BH98)/3)+(L98/3)+(('Argus Download'!BQ96-15)/3)/3)-5)-(AG98+BH98))*0.66,(((AG98+BH98)/3)+(L98/3)+(('Argus Download'!BQ96-15)/3)/3))&gt;190,190,IF((AG98+BH98)-(((AG98+BH98)/3)+(L98/3)+(('Argus Download'!BQ96-15)/3)/3)&gt;5,(((AG98+BH98)/3)+(L98/3)+(('Argus Download'!BQ96-15)/3)/3)-(((((AG98+BH98)/3)+(L98/3)+(('Argus Download'!BQ96-15)/3)/3)-5)-(AG98+BH98))*0.66,(((AG98+BH98)/3)+(L98/3)+(('Argus Download'!BQ96-15)/3)/3)))</f>
        <v>103.48</v>
      </c>
      <c r="BR98" s="42">
        <f>IF(IF((AH98+BI98)-(((AH98+BI98)/3)+(M98/3)+(('Argus Download'!BR96-15)/3)/3)&gt;5,(((AH98+BI98)/3)+(M98/3)+(('Argus Download'!BR96-15)/3)/3)-(((((AH98+BI98)/3)+(M98/3)+(('Argus Download'!BR96-15)/3)/3)-5)-(AH98+BI98))*0.66,(((AH98+BI98)/3)+(M98/3)+(('Argus Download'!BR96-15)/3)/3))&gt;190,190,IF((AH98+BI98)-(((AH98+BI98)/3)+(M98/3)+(('Argus Download'!BR96-15)/3)/3)&gt;5,(((AH98+BI98)/3)+(M98/3)+(('Argus Download'!BR96-15)/3)/3)-(((((AH98+BI98)/3)+(M98/3)+(('Argus Download'!BR96-15)/3)/3)-5)-(AH98+BI98))*0.66,(((AH98+BI98)/3)+(M98/3)+(('Argus Download'!BR96-15)/3)/3)))</f>
        <v>96.38666666666667</v>
      </c>
      <c r="BS98" s="42">
        <f t="shared" si="6"/>
        <v>102</v>
      </c>
      <c r="BT98" s="42">
        <f t="shared" si="7"/>
        <v>106</v>
      </c>
      <c r="BU98" s="42">
        <f t="shared" si="8"/>
        <v>98</v>
      </c>
      <c r="BV98" s="46"/>
      <c r="BW98" s="20"/>
      <c r="BX98" s="20"/>
    </row>
    <row r="99" spans="1:76" x14ac:dyDescent="0.25">
      <c r="A99" s="28">
        <f>'Argus Download'!A97</f>
        <v>45519</v>
      </c>
      <c r="B99" s="30">
        <f>'Argus Download'!B97</f>
        <v>153.5</v>
      </c>
      <c r="C99" s="30">
        <f>'Argus Download'!C97</f>
        <v>157</v>
      </c>
      <c r="D99" s="30">
        <f>'Argus Download'!D97</f>
        <v>150</v>
      </c>
      <c r="E99" s="30">
        <f>'Argus Download'!E97</f>
        <v>127.5</v>
      </c>
      <c r="F99" s="30">
        <f>'Argus Download'!F97</f>
        <v>130</v>
      </c>
      <c r="G99" s="30">
        <f>'Argus Download'!G97</f>
        <v>125</v>
      </c>
      <c r="H99" s="30">
        <f>'Argus Download'!H97</f>
        <v>164.5</v>
      </c>
      <c r="I99" s="30">
        <f>'Argus Download'!I97</f>
        <v>169</v>
      </c>
      <c r="J99" s="30">
        <f>'Argus Download'!J97</f>
        <v>160</v>
      </c>
      <c r="K99" s="30">
        <f>'Argus Download'!K97</f>
        <v>96.5</v>
      </c>
      <c r="L99" s="30">
        <f>'Argus Download'!L97</f>
        <v>99</v>
      </c>
      <c r="M99" s="30">
        <f>'Argus Download'!M97</f>
        <v>94</v>
      </c>
      <c r="N99" s="30">
        <f>'Argus Download'!N97</f>
        <v>127.5</v>
      </c>
      <c r="O99" s="30">
        <f>'Argus Download'!O97</f>
        <v>155</v>
      </c>
      <c r="P99" s="30">
        <f>'Argus Download'!P97</f>
        <v>100</v>
      </c>
      <c r="Q99" s="30">
        <f>'Argus Download'!Q97</f>
        <v>130</v>
      </c>
      <c r="R99" s="30">
        <f>'Argus Download'!R97</f>
        <v>132</v>
      </c>
      <c r="S99" s="30">
        <f>'Argus Download'!S97</f>
        <v>128</v>
      </c>
      <c r="T99" s="30">
        <f>'Argus Download'!T97</f>
        <v>94.5</v>
      </c>
      <c r="U99" s="30">
        <f>'Argus Download'!U97</f>
        <v>99</v>
      </c>
      <c r="V99" s="30">
        <f>'Argus Download'!V97</f>
        <v>90</v>
      </c>
      <c r="W99" s="30">
        <f>'Argus Download'!W97</f>
        <v>52</v>
      </c>
      <c r="X99" s="30">
        <f>'Argus Download'!X97</f>
        <v>55</v>
      </c>
      <c r="Y99" s="30">
        <f>'Argus Download'!Y97</f>
        <v>49</v>
      </c>
      <c r="Z99" s="30">
        <f>'Argus Download'!Z97</f>
        <v>87.5</v>
      </c>
      <c r="AA99" s="30">
        <f>'Argus Download'!AA97</f>
        <v>90</v>
      </c>
      <c r="AB99" s="30">
        <f>'Argus Download'!AB97</f>
        <v>85</v>
      </c>
      <c r="AC99" s="30">
        <f>'Argus Download'!AC97</f>
        <v>82.5</v>
      </c>
      <c r="AD99" s="30">
        <f>'Argus Download'!AD97</f>
        <v>85</v>
      </c>
      <c r="AE99" s="30">
        <f>'Argus Download'!AE97</f>
        <v>80</v>
      </c>
      <c r="AF99" s="30">
        <f>'Argus Download'!AF97</f>
        <v>42.5</v>
      </c>
      <c r="AG99" s="30">
        <f>'Argus Download'!AG97</f>
        <v>45</v>
      </c>
      <c r="AH99" s="30">
        <f>'Argus Download'!AH97</f>
        <v>40</v>
      </c>
      <c r="AI99" s="30">
        <f>'Argus Download'!AI97</f>
        <v>24.5</v>
      </c>
      <c r="AJ99" s="30">
        <f>'Argus Download'!AJ97</f>
        <v>26</v>
      </c>
      <c r="AK99" s="30">
        <f>'Argus Download'!AK97</f>
        <v>23</v>
      </c>
      <c r="AL99" s="30">
        <f>'Argus Download'!AL97</f>
        <v>45.5</v>
      </c>
      <c r="AM99" s="30">
        <f>'Argus Download'!AM97</f>
        <v>48</v>
      </c>
      <c r="AN99" s="30">
        <f>'Argus Download'!AN97</f>
        <v>43</v>
      </c>
      <c r="AO99" s="30">
        <f>'Argus Download'!AO97</f>
        <v>57.5</v>
      </c>
      <c r="AP99" s="30">
        <f>'Argus Download'!AP97</f>
        <v>60</v>
      </c>
      <c r="AQ99" s="30">
        <f>'Argus Download'!AQ97</f>
        <v>55</v>
      </c>
      <c r="AR99" s="30">
        <f>'Argus Download'!AR97</f>
        <v>83</v>
      </c>
      <c r="AS99" s="30">
        <f>'Argus Download'!AS97</f>
        <v>88</v>
      </c>
      <c r="AT99" s="30">
        <f>'Argus Download'!AT97</f>
        <v>78</v>
      </c>
      <c r="AU99" s="30">
        <f>'Argus Download'!AU97</f>
        <v>25.5</v>
      </c>
      <c r="AV99" s="30">
        <f>'Argus Download'!AV97</f>
        <v>27</v>
      </c>
      <c r="AW99" s="30">
        <f>'Argus Download'!AW97</f>
        <v>24</v>
      </c>
      <c r="AX99" s="30">
        <f>'Argus Download'!AX97</f>
        <v>45</v>
      </c>
      <c r="AY99" s="30">
        <f>'Argus Download'!AY97</f>
        <v>47</v>
      </c>
      <c r="AZ99" s="30">
        <f>'Argus Download'!AZ97</f>
        <v>43</v>
      </c>
      <c r="BA99" s="30">
        <f>'Argus Download'!BA97</f>
        <v>135</v>
      </c>
      <c r="BB99" s="30">
        <f>'Argus Download'!BB97</f>
        <v>140</v>
      </c>
      <c r="BC99" s="30">
        <f>'Argus Download'!BC97</f>
        <v>130</v>
      </c>
      <c r="BD99" s="30">
        <f>'Argus Download'!BD97</f>
        <v>27.5</v>
      </c>
      <c r="BE99" s="30">
        <f>'Argus Download'!BE97</f>
        <v>30</v>
      </c>
      <c r="BF99" s="30">
        <f>'Argus Download'!BF97</f>
        <v>25</v>
      </c>
      <c r="BG99" s="30">
        <f>'Argus Download'!BG97</f>
        <v>59.5</v>
      </c>
      <c r="BH99" s="30">
        <f>'Argus Download'!BH97</f>
        <v>61</v>
      </c>
      <c r="BI99" s="30">
        <f>'Argus Download'!BI97</f>
        <v>58</v>
      </c>
      <c r="BJ99" s="30">
        <f>'Argus Download'!BJ97</f>
        <v>48</v>
      </c>
      <c r="BK99" s="30">
        <f>'Argus Download'!BK97</f>
        <v>52</v>
      </c>
      <c r="BL99" s="30">
        <f>'Argus Download'!BL97</f>
        <v>44</v>
      </c>
      <c r="BM99" s="30">
        <f>'Argus Download'!BM97</f>
        <v>110</v>
      </c>
      <c r="BN99" s="30">
        <f>'Argus Download'!BN97</f>
        <v>115</v>
      </c>
      <c r="BO99" s="30">
        <f>'Argus Download'!BO97</f>
        <v>105</v>
      </c>
      <c r="BP99" s="42">
        <f>IF(IF((AF99+BG99)-(((AF99+BG99)/3)+(K99/3)+(('Argus Download'!BP97-15)/3)/3)&gt;5,(((AF99+BG99)/3)+(K99/3)+(('Argus Download'!BP97-15)/3)/3)-(((((AF99+BG99)/3)+(K99/3)+(('Argus Download'!BP97-15)/3)/3)-5)-(AF99+BG99))*0.66,(((AF99+BG99)/3)+(K99/3)+(('Argus Download'!BP97-15)/3)/3))&gt;190,190,IF((AF99+BG99)-(((AF99+BG99)/3)+(K99/3)+(('Argus Download'!BP97-15)/3)/3)&gt;5,(((AF99+BG99)/3)+(K99/3)+(('Argus Download'!BP97-15)/3)/3)-(((((AF99+BG99)/3)+(K99/3)+(('Argus Download'!BP97-15)/3)/3)-5)-(AF99+BG99))*0.66,(((AF99+BG99)/3)+(K99/3)+(('Argus Download'!BP97-15)/3)/3)))</f>
        <v>98.16</v>
      </c>
      <c r="BQ99" s="42">
        <f>IF(IF((AG99+BH99)-(((AG99+BH99)/3)+(L99/3)+(('Argus Download'!BQ97-15)/3)/3)&gt;5,(((AG99+BH99)/3)+(L99/3)+(('Argus Download'!BQ97-15)/3)/3)-(((((AG99+BH99)/3)+(L99/3)+(('Argus Download'!BQ97-15)/3)/3)-5)-(AG99+BH99))*0.66,(((AG99+BH99)/3)+(L99/3)+(('Argus Download'!BQ97-15)/3)/3))&gt;190,190,IF((AG99+BH99)-(((AG99+BH99)/3)+(L99/3)+(('Argus Download'!BQ97-15)/3)/3)&gt;5,(((AG99+BH99)/3)+(L99/3)+(('Argus Download'!BQ97-15)/3)/3)-(((((AG99+BH99)/3)+(L99/3)+(('Argus Download'!BQ97-15)/3)/3)-5)-(AG99+BH99))*0.66,(((AG99+BH99)/3)+(L99/3)+(('Argus Download'!BQ97-15)/3)/3)))</f>
        <v>101.59333333333333</v>
      </c>
      <c r="BR99" s="42">
        <f>IF(IF((AH99+BI99)-(((AH99+BI99)/3)+(M99/3)+(('Argus Download'!BR97-15)/3)/3)&gt;5,(((AH99+BI99)/3)+(M99/3)+(('Argus Download'!BR97-15)/3)/3)-(((((AH99+BI99)/3)+(M99/3)+(('Argus Download'!BR97-15)/3)/3)-5)-(AH99+BI99))*0.66,(((AH99+BI99)/3)+(M99/3)+(('Argus Download'!BR97-15)/3)/3))&gt;190,190,IF((AH99+BI99)-(((AH99+BI99)/3)+(M99/3)+(('Argus Download'!BR97-15)/3)/3)&gt;5,(((AH99+BI99)/3)+(M99/3)+(('Argus Download'!BR97-15)/3)/3)-(((((AH99+BI99)/3)+(M99/3)+(('Argus Download'!BR97-15)/3)/3)-5)-(AH99+BI99))*0.66,(((AH99+BI99)/3)+(M99/3)+(('Argus Download'!BR97-15)/3)/3)))</f>
        <v>94.726666666666674</v>
      </c>
      <c r="BS99" s="42">
        <f t="shared" si="6"/>
        <v>100</v>
      </c>
      <c r="BT99" s="42">
        <f t="shared" si="7"/>
        <v>104</v>
      </c>
      <c r="BU99" s="42">
        <f t="shared" si="8"/>
        <v>96</v>
      </c>
      <c r="BV99" s="46"/>
      <c r="BW99" s="20"/>
      <c r="BX99" s="20"/>
    </row>
    <row r="100" spans="1:76" x14ac:dyDescent="0.25">
      <c r="A100" s="28">
        <f>'Argus Download'!A98</f>
        <v>45512</v>
      </c>
      <c r="B100" s="30">
        <f>'Argus Download'!B98</f>
        <v>153.5</v>
      </c>
      <c r="C100" s="30">
        <f>'Argus Download'!C98</f>
        <v>157</v>
      </c>
      <c r="D100" s="30">
        <f>'Argus Download'!D98</f>
        <v>150</v>
      </c>
      <c r="E100" s="30">
        <f>'Argus Download'!E98</f>
        <v>127.5</v>
      </c>
      <c r="F100" s="30">
        <f>'Argus Download'!F98</f>
        <v>130</v>
      </c>
      <c r="G100" s="30">
        <f>'Argus Download'!G98</f>
        <v>125</v>
      </c>
      <c r="H100" s="30">
        <f>'Argus Download'!H98</f>
        <v>164.5</v>
      </c>
      <c r="I100" s="30">
        <f>'Argus Download'!I98</f>
        <v>169</v>
      </c>
      <c r="J100" s="30">
        <f>'Argus Download'!J98</f>
        <v>160</v>
      </c>
      <c r="K100" s="30">
        <f>'Argus Download'!K98</f>
        <v>96.5</v>
      </c>
      <c r="L100" s="30">
        <f>'Argus Download'!L98</f>
        <v>99</v>
      </c>
      <c r="M100" s="30">
        <f>'Argus Download'!M98</f>
        <v>94</v>
      </c>
      <c r="N100" s="30">
        <f>'Argus Download'!N98</f>
        <v>127.5</v>
      </c>
      <c r="O100" s="30">
        <f>'Argus Download'!O98</f>
        <v>155</v>
      </c>
      <c r="P100" s="30">
        <f>'Argus Download'!P98</f>
        <v>100</v>
      </c>
      <c r="Q100" s="30">
        <f>'Argus Download'!Q98</f>
        <v>130</v>
      </c>
      <c r="R100" s="30">
        <f>'Argus Download'!R98</f>
        <v>132</v>
      </c>
      <c r="S100" s="30">
        <f>'Argus Download'!S98</f>
        <v>128</v>
      </c>
      <c r="T100" s="30">
        <f>'Argus Download'!T98</f>
        <v>94.5</v>
      </c>
      <c r="U100" s="30">
        <f>'Argus Download'!U98</f>
        <v>99</v>
      </c>
      <c r="V100" s="30">
        <f>'Argus Download'!V98</f>
        <v>90</v>
      </c>
      <c r="W100" s="30">
        <f>'Argus Download'!W98</f>
        <v>52</v>
      </c>
      <c r="X100" s="30">
        <f>'Argus Download'!X98</f>
        <v>55</v>
      </c>
      <c r="Y100" s="30">
        <f>'Argus Download'!Y98</f>
        <v>49</v>
      </c>
      <c r="Z100" s="30">
        <f>'Argus Download'!Z98</f>
        <v>87.5</v>
      </c>
      <c r="AA100" s="30">
        <f>'Argus Download'!AA98</f>
        <v>90</v>
      </c>
      <c r="AB100" s="30">
        <f>'Argus Download'!AB98</f>
        <v>85</v>
      </c>
      <c r="AC100" s="30">
        <f>'Argus Download'!AC98</f>
        <v>82.5</v>
      </c>
      <c r="AD100" s="30">
        <f>'Argus Download'!AD98</f>
        <v>85</v>
      </c>
      <c r="AE100" s="30">
        <f>'Argus Download'!AE98</f>
        <v>80</v>
      </c>
      <c r="AF100" s="30">
        <f>'Argus Download'!AF98</f>
        <v>42.5</v>
      </c>
      <c r="AG100" s="30">
        <f>'Argus Download'!AG98</f>
        <v>45</v>
      </c>
      <c r="AH100" s="30">
        <f>'Argus Download'!AH98</f>
        <v>40</v>
      </c>
      <c r="AI100" s="30">
        <f>'Argus Download'!AI98</f>
        <v>27.5</v>
      </c>
      <c r="AJ100" s="30">
        <f>'Argus Download'!AJ98</f>
        <v>30</v>
      </c>
      <c r="AK100" s="30">
        <f>'Argus Download'!AK98</f>
        <v>25</v>
      </c>
      <c r="AL100" s="30">
        <f>'Argus Download'!AL98</f>
        <v>46.5</v>
      </c>
      <c r="AM100" s="30">
        <f>'Argus Download'!AM98</f>
        <v>49</v>
      </c>
      <c r="AN100" s="30">
        <f>'Argus Download'!AN98</f>
        <v>44</v>
      </c>
      <c r="AO100" s="30">
        <f>'Argus Download'!AO98</f>
        <v>57.5</v>
      </c>
      <c r="AP100" s="30">
        <f>'Argus Download'!AP98</f>
        <v>60</v>
      </c>
      <c r="AQ100" s="30">
        <f>'Argus Download'!AQ98</f>
        <v>55</v>
      </c>
      <c r="AR100" s="30">
        <f>'Argus Download'!AR98</f>
        <v>84</v>
      </c>
      <c r="AS100" s="30">
        <f>'Argus Download'!AS98</f>
        <v>90</v>
      </c>
      <c r="AT100" s="30">
        <f>'Argus Download'!AT98</f>
        <v>78</v>
      </c>
      <c r="AU100" s="30">
        <f>'Argus Download'!AU98</f>
        <v>28.5</v>
      </c>
      <c r="AV100" s="30">
        <f>'Argus Download'!AV98</f>
        <v>32</v>
      </c>
      <c r="AW100" s="30">
        <f>'Argus Download'!AW98</f>
        <v>25</v>
      </c>
      <c r="AX100" s="30">
        <f>'Argus Download'!AX98</f>
        <v>46</v>
      </c>
      <c r="AY100" s="30">
        <f>'Argus Download'!AY98</f>
        <v>48</v>
      </c>
      <c r="AZ100" s="30">
        <f>'Argus Download'!AZ98</f>
        <v>44</v>
      </c>
      <c r="BA100" s="30">
        <f>'Argus Download'!BA98</f>
        <v>135</v>
      </c>
      <c r="BB100" s="30">
        <f>'Argus Download'!BB98</f>
        <v>140</v>
      </c>
      <c r="BC100" s="30">
        <f>'Argus Download'!BC98</f>
        <v>130</v>
      </c>
      <c r="BD100" s="30">
        <f>'Argus Download'!BD98</f>
        <v>27.5</v>
      </c>
      <c r="BE100" s="30">
        <f>'Argus Download'!BE98</f>
        <v>30</v>
      </c>
      <c r="BF100" s="30">
        <f>'Argus Download'!BF98</f>
        <v>25</v>
      </c>
      <c r="BG100" s="30">
        <f>'Argus Download'!BG98</f>
        <v>61</v>
      </c>
      <c r="BH100" s="30">
        <f>'Argus Download'!BH98</f>
        <v>62</v>
      </c>
      <c r="BI100" s="30">
        <f>'Argus Download'!BI98</f>
        <v>60</v>
      </c>
      <c r="BJ100" s="30">
        <f>'Argus Download'!BJ98</f>
        <v>49.5</v>
      </c>
      <c r="BK100" s="30">
        <f>'Argus Download'!BK98</f>
        <v>53</v>
      </c>
      <c r="BL100" s="30">
        <f>'Argus Download'!BL98</f>
        <v>46</v>
      </c>
      <c r="BM100" s="30">
        <f>'Argus Download'!BM98</f>
        <v>115</v>
      </c>
      <c r="BN100" s="30">
        <f>'Argus Download'!BN98</f>
        <v>120</v>
      </c>
      <c r="BO100" s="30">
        <f>'Argus Download'!BO98</f>
        <v>110</v>
      </c>
      <c r="BP100" s="42">
        <f>IF(IF((AF100+BG100)-(((AF100+BG100)/3)+(K100/3)+(('Argus Download'!BP98-15)/3)/3)&gt;5,(((AF100+BG100)/3)+(K100/3)+(('Argus Download'!BP98-15)/3)/3)-(((((AF100+BG100)/3)+(K100/3)+(('Argus Download'!BP98-15)/3)/3)-5)-(AF100+BG100))*0.66,(((AF100+BG100)/3)+(K100/3)+(('Argus Download'!BP98-15)/3)/3))&gt;190,190,IF((AF100+BG100)-(((AF100+BG100)/3)+(K100/3)+(('Argus Download'!BP98-15)/3)/3)&gt;5,(((AF100+BG100)/3)+(K100/3)+(('Argus Download'!BP98-15)/3)/3)-(((((AF100+BG100)/3)+(K100/3)+(('Argus Download'!BP98-15)/3)/3)-5)-(AF100+BG100))*0.66,(((AF100+BG100)/3)+(K100/3)+(('Argus Download'!BP98-15)/3)/3)))</f>
        <v>99.187777777777768</v>
      </c>
      <c r="BQ100" s="42">
        <f>IF(IF((AG100+BH100)-(((AG100+BH100)/3)+(L100/3)+(('Argus Download'!BQ98-15)/3)/3)&gt;5,(((AG100+BH100)/3)+(L100/3)+(('Argus Download'!BQ98-15)/3)/3)-(((((AG100+BH100)/3)+(L100/3)+(('Argus Download'!BQ98-15)/3)/3)-5)-(AG100+BH100))*0.66,(((AG100+BH100)/3)+(L100/3)+(('Argus Download'!BQ98-15)/3)/3))&gt;190,190,IF((AG100+BH100)-(((AG100+BH100)/3)+(L100/3)+(('Argus Download'!BQ98-15)/3)/3)&gt;5,(((AG100+BH100)/3)+(L100/3)+(('Argus Download'!BQ98-15)/3)/3)-(((((AG100+BH100)/3)+(L100/3)+(('Argus Download'!BQ98-15)/3)/3)-5)-(AG100+BH100))*0.66,(((AG100+BH100)/3)+(L100/3)+(('Argus Download'!BQ98-15)/3)/3)))</f>
        <v>102.36666666666666</v>
      </c>
      <c r="BR100" s="42">
        <f>IF(IF((AH100+BI100)-(((AH100+BI100)/3)+(M100/3)+(('Argus Download'!BR98-15)/3)/3)&gt;5,(((AH100+BI100)/3)+(M100/3)+(('Argus Download'!BR98-15)/3)/3)-(((((AH100+BI100)/3)+(M100/3)+(('Argus Download'!BR98-15)/3)/3)-5)-(AH100+BI100))*0.66,(((AH100+BI100)/3)+(M100/3)+(('Argus Download'!BR98-15)/3)/3))&gt;190,190,IF((AH100+BI100)-(((AH100+BI100)/3)+(M100/3)+(('Argus Download'!BR98-15)/3)/3)&gt;5,(((AH100+BI100)/3)+(M100/3)+(('Argus Download'!BR98-15)/3)/3)-(((((AH100+BI100)/3)+(M100/3)+(('Argus Download'!BR98-15)/3)/3)-5)-(AH100+BI100))*0.66,(((AH100+BI100)/3)+(M100/3)+(('Argus Download'!BR98-15)/3)/3)))</f>
        <v>96.00888888888889</v>
      </c>
      <c r="BS100" s="42">
        <f t="shared" si="6"/>
        <v>101.5</v>
      </c>
      <c r="BT100" s="42">
        <f t="shared" si="7"/>
        <v>105</v>
      </c>
      <c r="BU100" s="42">
        <f t="shared" si="8"/>
        <v>98</v>
      </c>
      <c r="BV100" s="46"/>
      <c r="BW100" s="20"/>
      <c r="BX100" s="20"/>
    </row>
    <row r="101" spans="1:76" x14ac:dyDescent="0.25">
      <c r="A101" s="28">
        <f>'Argus Download'!A99</f>
        <v>45505</v>
      </c>
      <c r="B101" s="30">
        <f>'Argus Download'!B99</f>
        <v>153.5</v>
      </c>
      <c r="C101" s="30">
        <f>'Argus Download'!C99</f>
        <v>157</v>
      </c>
      <c r="D101" s="30">
        <f>'Argus Download'!D99</f>
        <v>150</v>
      </c>
      <c r="E101" s="30">
        <f>'Argus Download'!E99</f>
        <v>127.5</v>
      </c>
      <c r="F101" s="30">
        <f>'Argus Download'!F99</f>
        <v>130</v>
      </c>
      <c r="G101" s="30">
        <f>'Argus Download'!G99</f>
        <v>125</v>
      </c>
      <c r="H101" s="30">
        <f>'Argus Download'!H99</f>
        <v>162</v>
      </c>
      <c r="I101" s="30">
        <f>'Argus Download'!I99</f>
        <v>165</v>
      </c>
      <c r="J101" s="30">
        <f>'Argus Download'!J99</f>
        <v>159</v>
      </c>
      <c r="K101" s="30">
        <f>'Argus Download'!K99</f>
        <v>96.5</v>
      </c>
      <c r="L101" s="30">
        <f>'Argus Download'!L99</f>
        <v>99</v>
      </c>
      <c r="M101" s="30">
        <f>'Argus Download'!M99</f>
        <v>94</v>
      </c>
      <c r="N101" s="30">
        <f>'Argus Download'!N99</f>
        <v>127.5</v>
      </c>
      <c r="O101" s="30">
        <f>'Argus Download'!O99</f>
        <v>155</v>
      </c>
      <c r="P101" s="30">
        <f>'Argus Download'!P99</f>
        <v>100</v>
      </c>
      <c r="Q101" s="30">
        <f>'Argus Download'!Q99</f>
        <v>130</v>
      </c>
      <c r="R101" s="30">
        <f>'Argus Download'!R99</f>
        <v>132</v>
      </c>
      <c r="S101" s="30">
        <f>'Argus Download'!S99</f>
        <v>128</v>
      </c>
      <c r="T101" s="30">
        <f>'Argus Download'!T99</f>
        <v>94.5</v>
      </c>
      <c r="U101" s="30">
        <f>'Argus Download'!U99</f>
        <v>99</v>
      </c>
      <c r="V101" s="30">
        <f>'Argus Download'!V99</f>
        <v>90</v>
      </c>
      <c r="W101" s="30">
        <f>'Argus Download'!W99</f>
        <v>52</v>
      </c>
      <c r="X101" s="30">
        <f>'Argus Download'!X99</f>
        <v>55</v>
      </c>
      <c r="Y101" s="30">
        <f>'Argus Download'!Y99</f>
        <v>49</v>
      </c>
      <c r="Z101" s="30">
        <f>'Argus Download'!Z99</f>
        <v>85</v>
      </c>
      <c r="AA101" s="30">
        <f>'Argus Download'!AA99</f>
        <v>90</v>
      </c>
      <c r="AB101" s="30">
        <f>'Argus Download'!AB99</f>
        <v>80</v>
      </c>
      <c r="AC101" s="30">
        <f>'Argus Download'!AC99</f>
        <v>80</v>
      </c>
      <c r="AD101" s="30">
        <f>'Argus Download'!AD99</f>
        <v>85</v>
      </c>
      <c r="AE101" s="30">
        <f>'Argus Download'!AE99</f>
        <v>75</v>
      </c>
      <c r="AF101" s="30">
        <f>'Argus Download'!AF99</f>
        <v>39.5</v>
      </c>
      <c r="AG101" s="30">
        <f>'Argus Download'!AG99</f>
        <v>42</v>
      </c>
      <c r="AH101" s="30">
        <f>'Argus Download'!AH99</f>
        <v>37</v>
      </c>
      <c r="AI101" s="30">
        <f>'Argus Download'!AI99</f>
        <v>27.5</v>
      </c>
      <c r="AJ101" s="30">
        <f>'Argus Download'!AJ99</f>
        <v>30</v>
      </c>
      <c r="AK101" s="30">
        <f>'Argus Download'!AK99</f>
        <v>25</v>
      </c>
      <c r="AL101" s="30">
        <f>'Argus Download'!AL99</f>
        <v>46.5</v>
      </c>
      <c r="AM101" s="30">
        <f>'Argus Download'!AM99</f>
        <v>49</v>
      </c>
      <c r="AN101" s="30">
        <f>'Argus Download'!AN99</f>
        <v>44</v>
      </c>
      <c r="AO101" s="30">
        <f>'Argus Download'!AO99</f>
        <v>57.5</v>
      </c>
      <c r="AP101" s="30">
        <f>'Argus Download'!AP99</f>
        <v>60</v>
      </c>
      <c r="AQ101" s="30">
        <f>'Argus Download'!AQ99</f>
        <v>55</v>
      </c>
      <c r="AR101" s="30">
        <f>'Argus Download'!AR99</f>
        <v>84</v>
      </c>
      <c r="AS101" s="30">
        <f>'Argus Download'!AS99</f>
        <v>90</v>
      </c>
      <c r="AT101" s="30">
        <f>'Argus Download'!AT99</f>
        <v>78</v>
      </c>
      <c r="AU101" s="30">
        <f>'Argus Download'!AU99</f>
        <v>28.5</v>
      </c>
      <c r="AV101" s="30">
        <f>'Argus Download'!AV99</f>
        <v>32</v>
      </c>
      <c r="AW101" s="30">
        <f>'Argus Download'!AW99</f>
        <v>25</v>
      </c>
      <c r="AX101" s="30">
        <f>'Argus Download'!AX99</f>
        <v>46</v>
      </c>
      <c r="AY101" s="30">
        <f>'Argus Download'!AY99</f>
        <v>48</v>
      </c>
      <c r="AZ101" s="30">
        <f>'Argus Download'!AZ99</f>
        <v>44</v>
      </c>
      <c r="BA101" s="30">
        <f>'Argus Download'!BA99</f>
        <v>135</v>
      </c>
      <c r="BB101" s="30">
        <f>'Argus Download'!BB99</f>
        <v>140</v>
      </c>
      <c r="BC101" s="30">
        <f>'Argus Download'!BC99</f>
        <v>130</v>
      </c>
      <c r="BD101" s="30">
        <f>'Argus Download'!BD99</f>
        <v>27.5</v>
      </c>
      <c r="BE101" s="30">
        <f>'Argus Download'!BE99</f>
        <v>30</v>
      </c>
      <c r="BF101" s="30">
        <f>'Argus Download'!BF99</f>
        <v>25</v>
      </c>
      <c r="BG101" s="30">
        <f>'Argus Download'!BG99</f>
        <v>61</v>
      </c>
      <c r="BH101" s="30">
        <f>'Argus Download'!BH99</f>
        <v>62</v>
      </c>
      <c r="BI101" s="30">
        <f>'Argus Download'!BI99</f>
        <v>60</v>
      </c>
      <c r="BJ101" s="30">
        <f>'Argus Download'!BJ99</f>
        <v>49.5</v>
      </c>
      <c r="BK101" s="30">
        <f>'Argus Download'!BK99</f>
        <v>53</v>
      </c>
      <c r="BL101" s="30">
        <f>'Argus Download'!BL99</f>
        <v>46</v>
      </c>
      <c r="BM101" s="30">
        <f>'Argus Download'!BM99</f>
        <v>115</v>
      </c>
      <c r="BN101" s="30">
        <f>'Argus Download'!BN99</f>
        <v>120</v>
      </c>
      <c r="BO101" s="30">
        <f>'Argus Download'!BO99</f>
        <v>110</v>
      </c>
      <c r="BP101" s="42">
        <f>IF(IF((AF101+BG101)-(((AF101+BG101)/3)+(K101/3)+(('Argus Download'!BP99-15)/3)/3)&gt;5,(((AF101+BG101)/3)+(K101/3)+(('Argus Download'!BP99-15)/3)/3)-(((((AF101+BG101)/3)+(K101/3)+(('Argus Download'!BP99-15)/3)/3)-5)-(AF101+BG101))*0.66,(((AF101+BG101)/3)+(K101/3)+(('Argus Download'!BP99-15)/3)/3))&gt;190,190,IF((AF101+BG101)-(((AF101+BG101)/3)+(K101/3)+(('Argus Download'!BP99-15)/3)/3)&gt;5,(((AF101+BG101)/3)+(K101/3)+(('Argus Download'!BP99-15)/3)/3)-(((((AF101+BG101)/3)+(K101/3)+(('Argus Download'!BP99-15)/3)/3)-5)-(AF101+BG101))*0.66,(((AF101+BG101)/3)+(K101/3)+(('Argus Download'!BP99-15)/3)/3)))</f>
        <v>96.017777777777781</v>
      </c>
      <c r="BQ101" s="42">
        <f>IF(IF((AG101+BH101)-(((AG101+BH101)/3)+(L101/3)+(('Argus Download'!BQ99-15)/3)/3)&gt;5,(((AG101+BH101)/3)+(L101/3)+(('Argus Download'!BQ99-15)/3)/3)-(((((AG101+BH101)/3)+(L101/3)+(('Argus Download'!BQ99-15)/3)/3)-5)-(AG101+BH101))*0.66,(((AG101+BH101)/3)+(L101/3)+(('Argus Download'!BQ99-15)/3)/3))&gt;190,190,IF((AG101+BH101)-(((AG101+BH101)/3)+(L101/3)+(('Argus Download'!BQ99-15)/3)/3)&gt;5,(((AG101+BH101)/3)+(L101/3)+(('Argus Download'!BQ99-15)/3)/3)-(((((AG101+BH101)/3)+(L101/3)+(('Argus Download'!BQ99-15)/3)/3)-5)-(AG101+BH101))*0.66,(((AG101+BH101)/3)+(L101/3)+(('Argus Download'!BQ99-15)/3)/3)))</f>
        <v>99.102222222222224</v>
      </c>
      <c r="BR101" s="42">
        <f>IF(IF((AH101+BI101)-(((AH101+BI101)/3)+(M101/3)+(('Argus Download'!BR99-15)/3)/3)&gt;5,(((AH101+BI101)/3)+(M101/3)+(('Argus Download'!BR99-15)/3)/3)-(((((AH101+BI101)/3)+(M101/3)+(('Argus Download'!BR99-15)/3)/3)-5)-(AH101+BI101))*0.66,(((AH101+BI101)/3)+(M101/3)+(('Argus Download'!BR99-15)/3)/3))&gt;190,190,IF((AH101+BI101)-(((AH101+BI101)/3)+(M101/3)+(('Argus Download'!BR99-15)/3)/3)&gt;5,(((AH101+BI101)/3)+(M101/3)+(('Argus Download'!BR99-15)/3)/3)-(((((AH101+BI101)/3)+(M101/3)+(('Argus Download'!BR99-15)/3)/3)-5)-(AH101+BI101))*0.66,(((AH101+BI101)/3)+(M101/3)+(('Argus Download'!BR99-15)/3)/3)))</f>
        <v>92.933333333333337</v>
      </c>
      <c r="BS101" s="42">
        <f t="shared" si="6"/>
        <v>98.5</v>
      </c>
      <c r="BT101" s="42">
        <f t="shared" si="7"/>
        <v>102</v>
      </c>
      <c r="BU101" s="42">
        <f t="shared" si="8"/>
        <v>95</v>
      </c>
      <c r="BV101" s="46"/>
      <c r="BW101" s="20"/>
      <c r="BX101" s="20"/>
    </row>
    <row r="102" spans="1:76" x14ac:dyDescent="0.25">
      <c r="A102" s="28">
        <f>'Argus Download'!A100</f>
        <v>45498</v>
      </c>
      <c r="B102" s="30">
        <f>'Argus Download'!B100</f>
        <v>153.5</v>
      </c>
      <c r="C102" s="30">
        <f>'Argus Download'!C100</f>
        <v>157</v>
      </c>
      <c r="D102" s="30">
        <f>'Argus Download'!D100</f>
        <v>150</v>
      </c>
      <c r="E102" s="30">
        <f>'Argus Download'!E100</f>
        <v>127.5</v>
      </c>
      <c r="F102" s="30">
        <f>'Argus Download'!F100</f>
        <v>130</v>
      </c>
      <c r="G102" s="30">
        <f>'Argus Download'!G100</f>
        <v>125</v>
      </c>
      <c r="H102" s="30">
        <f>'Argus Download'!H100</f>
        <v>160</v>
      </c>
      <c r="I102" s="30">
        <f>'Argus Download'!I100</f>
        <v>165</v>
      </c>
      <c r="J102" s="30">
        <f>'Argus Download'!J100</f>
        <v>155</v>
      </c>
      <c r="K102" s="30">
        <f>'Argus Download'!K100</f>
        <v>96.5</v>
      </c>
      <c r="L102" s="30">
        <f>'Argus Download'!L100</f>
        <v>99</v>
      </c>
      <c r="M102" s="30">
        <f>'Argus Download'!M100</f>
        <v>94</v>
      </c>
      <c r="N102" s="30">
        <f>'Argus Download'!N100</f>
        <v>127.5</v>
      </c>
      <c r="O102" s="30">
        <f>'Argus Download'!O100</f>
        <v>155</v>
      </c>
      <c r="P102" s="30">
        <f>'Argus Download'!P100</f>
        <v>100</v>
      </c>
      <c r="Q102" s="30">
        <f>'Argus Download'!Q100</f>
        <v>130</v>
      </c>
      <c r="R102" s="30">
        <f>'Argus Download'!R100</f>
        <v>132</v>
      </c>
      <c r="S102" s="30">
        <f>'Argus Download'!S100</f>
        <v>128</v>
      </c>
      <c r="T102" s="30">
        <f>'Argus Download'!T100</f>
        <v>94.5</v>
      </c>
      <c r="U102" s="30">
        <f>'Argus Download'!U100</f>
        <v>99</v>
      </c>
      <c r="V102" s="30">
        <f>'Argus Download'!V100</f>
        <v>90</v>
      </c>
      <c r="W102" s="30">
        <f>'Argus Download'!W100</f>
        <v>51</v>
      </c>
      <c r="X102" s="30">
        <f>'Argus Download'!X100</f>
        <v>53</v>
      </c>
      <c r="Y102" s="30">
        <f>'Argus Download'!Y100</f>
        <v>49</v>
      </c>
      <c r="Z102" s="30">
        <f>'Argus Download'!Z100</f>
        <v>85</v>
      </c>
      <c r="AA102" s="30">
        <f>'Argus Download'!AA100</f>
        <v>90</v>
      </c>
      <c r="AB102" s="30">
        <f>'Argus Download'!AB100</f>
        <v>80</v>
      </c>
      <c r="AC102" s="30">
        <f>'Argus Download'!AC100</f>
        <v>80</v>
      </c>
      <c r="AD102" s="30">
        <f>'Argus Download'!AD100</f>
        <v>85</v>
      </c>
      <c r="AE102" s="30">
        <f>'Argus Download'!AE100</f>
        <v>75</v>
      </c>
      <c r="AF102" s="30">
        <f>'Argus Download'!AF100</f>
        <v>39.5</v>
      </c>
      <c r="AG102" s="30">
        <f>'Argus Download'!AG100</f>
        <v>42</v>
      </c>
      <c r="AH102" s="30">
        <f>'Argus Download'!AH100</f>
        <v>37</v>
      </c>
      <c r="AI102" s="30">
        <f>'Argus Download'!AI100</f>
        <v>27.5</v>
      </c>
      <c r="AJ102" s="30">
        <f>'Argus Download'!AJ100</f>
        <v>30</v>
      </c>
      <c r="AK102" s="30">
        <f>'Argus Download'!AK100</f>
        <v>25</v>
      </c>
      <c r="AL102" s="30">
        <f>'Argus Download'!AL100</f>
        <v>48.5</v>
      </c>
      <c r="AM102" s="30">
        <f>'Argus Download'!AM100</f>
        <v>51</v>
      </c>
      <c r="AN102" s="30">
        <f>'Argus Download'!AN100</f>
        <v>46</v>
      </c>
      <c r="AO102" s="30">
        <f>'Argus Download'!AO100</f>
        <v>59.5</v>
      </c>
      <c r="AP102" s="30">
        <f>'Argus Download'!AP100</f>
        <v>62</v>
      </c>
      <c r="AQ102" s="30">
        <f>'Argus Download'!AQ100</f>
        <v>57</v>
      </c>
      <c r="AR102" s="30">
        <f>'Argus Download'!AR100</f>
        <v>87</v>
      </c>
      <c r="AS102" s="30">
        <f>'Argus Download'!AS100</f>
        <v>92</v>
      </c>
      <c r="AT102" s="30">
        <f>'Argus Download'!AT100</f>
        <v>82</v>
      </c>
      <c r="AU102" s="30">
        <f>'Argus Download'!AU100</f>
        <v>30</v>
      </c>
      <c r="AV102" s="30">
        <f>'Argus Download'!AV100</f>
        <v>35</v>
      </c>
      <c r="AW102" s="30">
        <f>'Argus Download'!AW100</f>
        <v>25</v>
      </c>
      <c r="AX102" s="30">
        <f>'Argus Download'!AX100</f>
        <v>48</v>
      </c>
      <c r="AY102" s="30">
        <f>'Argus Download'!AY100</f>
        <v>50</v>
      </c>
      <c r="AZ102" s="30">
        <f>'Argus Download'!AZ100</f>
        <v>46</v>
      </c>
      <c r="BA102" s="30">
        <f>'Argus Download'!BA100</f>
        <v>130</v>
      </c>
      <c r="BB102" s="30">
        <f>'Argus Download'!BB100</f>
        <v>135</v>
      </c>
      <c r="BC102" s="30">
        <f>'Argus Download'!BC100</f>
        <v>125</v>
      </c>
      <c r="BD102" s="30">
        <f>'Argus Download'!BD100</f>
        <v>27.5</v>
      </c>
      <c r="BE102" s="30">
        <f>'Argus Download'!BE100</f>
        <v>30</v>
      </c>
      <c r="BF102" s="30">
        <f>'Argus Download'!BF100</f>
        <v>25</v>
      </c>
      <c r="BG102" s="30">
        <f>'Argus Download'!BG100</f>
        <v>61</v>
      </c>
      <c r="BH102" s="30">
        <f>'Argus Download'!BH100</f>
        <v>62</v>
      </c>
      <c r="BI102" s="30">
        <f>'Argus Download'!BI100</f>
        <v>60</v>
      </c>
      <c r="BJ102" s="30">
        <f>'Argus Download'!BJ100</f>
        <v>50</v>
      </c>
      <c r="BK102" s="30">
        <f>'Argus Download'!BK100</f>
        <v>53</v>
      </c>
      <c r="BL102" s="30">
        <f>'Argus Download'!BL100</f>
        <v>47</v>
      </c>
      <c r="BM102" s="30">
        <f>'Argus Download'!BM100</f>
        <v>115</v>
      </c>
      <c r="BN102" s="30">
        <f>'Argus Download'!BN100</f>
        <v>120</v>
      </c>
      <c r="BO102" s="30">
        <f>'Argus Download'!BO100</f>
        <v>110</v>
      </c>
      <c r="BP102" s="42">
        <f>IF(IF((AF102+BG102)-(((AF102+BG102)/3)+(K102/3)+(('Argus Download'!BP100-15)/3)/3)&gt;5,(((AF102+BG102)/3)+(K102/3)+(('Argus Download'!BP100-15)/3)/3)-(((((AF102+BG102)/3)+(K102/3)+(('Argus Download'!BP100-15)/3)/3)-5)-(AF102+BG102))*0.66,(((AF102+BG102)/3)+(K102/3)+(('Argus Download'!BP100-15)/3)/3))&gt;190,190,IF((AF102+BG102)-(((AF102+BG102)/3)+(K102/3)+(('Argus Download'!BP100-15)/3)/3)&gt;5,(((AF102+BG102)/3)+(K102/3)+(('Argus Download'!BP100-15)/3)/3)-(((((AF102+BG102)/3)+(K102/3)+(('Argus Download'!BP100-15)/3)/3)-5)-(AF102+BG102))*0.66,(((AF102+BG102)/3)+(K102/3)+(('Argus Download'!BP100-15)/3)/3)))</f>
        <v>96.017777777777781</v>
      </c>
      <c r="BQ102" s="42">
        <f>IF(IF((AG102+BH102)-(((AG102+BH102)/3)+(L102/3)+(('Argus Download'!BQ100-15)/3)/3)&gt;5,(((AG102+BH102)/3)+(L102/3)+(('Argus Download'!BQ100-15)/3)/3)-(((((AG102+BH102)/3)+(L102/3)+(('Argus Download'!BQ100-15)/3)/3)-5)-(AG102+BH102))*0.66,(((AG102+BH102)/3)+(L102/3)+(('Argus Download'!BQ100-15)/3)/3))&gt;190,190,IF((AG102+BH102)-(((AG102+BH102)/3)+(L102/3)+(('Argus Download'!BQ100-15)/3)/3)&gt;5,(((AG102+BH102)/3)+(L102/3)+(('Argus Download'!BQ100-15)/3)/3)-(((((AG102+BH102)/3)+(L102/3)+(('Argus Download'!BQ100-15)/3)/3)-5)-(AG102+BH102))*0.66,(((AG102+BH102)/3)+(L102/3)+(('Argus Download'!BQ100-15)/3)/3)))</f>
        <v>99.102222222222224</v>
      </c>
      <c r="BR102" s="42">
        <f>IF(IF((AH102+BI102)-(((AH102+BI102)/3)+(M102/3)+(('Argus Download'!BR100-15)/3)/3)&gt;5,(((AH102+BI102)/3)+(M102/3)+(('Argus Download'!BR100-15)/3)/3)-(((((AH102+BI102)/3)+(M102/3)+(('Argus Download'!BR100-15)/3)/3)-5)-(AH102+BI102))*0.66,(((AH102+BI102)/3)+(M102/3)+(('Argus Download'!BR100-15)/3)/3))&gt;190,190,IF((AH102+BI102)-(((AH102+BI102)/3)+(M102/3)+(('Argus Download'!BR100-15)/3)/3)&gt;5,(((AH102+BI102)/3)+(M102/3)+(('Argus Download'!BR100-15)/3)/3)-(((((AH102+BI102)/3)+(M102/3)+(('Argus Download'!BR100-15)/3)/3)-5)-(AH102+BI102))*0.66,(((AH102+BI102)/3)+(M102/3)+(('Argus Download'!BR100-15)/3)/3)))</f>
        <v>92.933333333333337</v>
      </c>
      <c r="BS102" s="42">
        <f t="shared" si="6"/>
        <v>98.5</v>
      </c>
      <c r="BT102" s="42">
        <f t="shared" si="7"/>
        <v>102</v>
      </c>
      <c r="BU102" s="42">
        <f t="shared" si="8"/>
        <v>95</v>
      </c>
      <c r="BV102" s="46"/>
      <c r="BW102" s="20"/>
      <c r="BX102" s="20"/>
    </row>
    <row r="103" spans="1:76" x14ac:dyDescent="0.25">
      <c r="A103" s="28">
        <f>'Argus Download'!A101</f>
        <v>45491</v>
      </c>
      <c r="B103" s="30">
        <f>'Argus Download'!B101</f>
        <v>153.5</v>
      </c>
      <c r="C103" s="30">
        <f>'Argus Download'!C101</f>
        <v>157</v>
      </c>
      <c r="D103" s="30">
        <f>'Argus Download'!D101</f>
        <v>150</v>
      </c>
      <c r="E103" s="30">
        <f>'Argus Download'!E101</f>
        <v>127.5</v>
      </c>
      <c r="F103" s="30">
        <f>'Argus Download'!F101</f>
        <v>130</v>
      </c>
      <c r="G103" s="30">
        <f>'Argus Download'!G101</f>
        <v>125</v>
      </c>
      <c r="H103" s="30">
        <f>'Argus Download'!H101</f>
        <v>157.5</v>
      </c>
      <c r="I103" s="30">
        <f>'Argus Download'!I101</f>
        <v>160</v>
      </c>
      <c r="J103" s="30">
        <f>'Argus Download'!J101</f>
        <v>155</v>
      </c>
      <c r="K103" s="30">
        <f>'Argus Download'!K101</f>
        <v>96.5</v>
      </c>
      <c r="L103" s="30">
        <f>'Argus Download'!L101</f>
        <v>99</v>
      </c>
      <c r="M103" s="30">
        <f>'Argus Download'!M101</f>
        <v>94</v>
      </c>
      <c r="N103" s="30">
        <f>'Argus Download'!N101</f>
        <v>127.5</v>
      </c>
      <c r="O103" s="30">
        <f>'Argus Download'!O101</f>
        <v>155</v>
      </c>
      <c r="P103" s="30">
        <f>'Argus Download'!P101</f>
        <v>100</v>
      </c>
      <c r="Q103" s="30">
        <f>'Argus Download'!Q101</f>
        <v>130</v>
      </c>
      <c r="R103" s="30">
        <f>'Argus Download'!R101</f>
        <v>132</v>
      </c>
      <c r="S103" s="30">
        <f>'Argus Download'!S101</f>
        <v>128</v>
      </c>
      <c r="T103" s="30">
        <f>'Argus Download'!T101</f>
        <v>90</v>
      </c>
      <c r="U103" s="30">
        <f>'Argus Download'!U101</f>
        <v>95</v>
      </c>
      <c r="V103" s="30">
        <f>'Argus Download'!V101</f>
        <v>85</v>
      </c>
      <c r="W103" s="30">
        <f>'Argus Download'!W101</f>
        <v>45.5</v>
      </c>
      <c r="X103" s="30">
        <f>'Argus Download'!X101</f>
        <v>49</v>
      </c>
      <c r="Y103" s="30">
        <f>'Argus Download'!Y101</f>
        <v>42</v>
      </c>
      <c r="Z103" s="30">
        <f>'Argus Download'!Z101</f>
        <v>85</v>
      </c>
      <c r="AA103" s="30">
        <f>'Argus Download'!AA101</f>
        <v>90</v>
      </c>
      <c r="AB103" s="30">
        <f>'Argus Download'!AB101</f>
        <v>80</v>
      </c>
      <c r="AC103" s="30">
        <f>'Argus Download'!AC101</f>
        <v>80</v>
      </c>
      <c r="AD103" s="30">
        <f>'Argus Download'!AD101</f>
        <v>85</v>
      </c>
      <c r="AE103" s="30">
        <f>'Argus Download'!AE101</f>
        <v>75</v>
      </c>
      <c r="AF103" s="30">
        <f>'Argus Download'!AF101</f>
        <v>33.5</v>
      </c>
      <c r="AG103" s="30">
        <f>'Argus Download'!AG101</f>
        <v>37</v>
      </c>
      <c r="AH103" s="30">
        <f>'Argus Download'!AH101</f>
        <v>30</v>
      </c>
      <c r="AI103" s="30">
        <f>'Argus Download'!AI101</f>
        <v>27.5</v>
      </c>
      <c r="AJ103" s="30">
        <f>'Argus Download'!AJ101</f>
        <v>30</v>
      </c>
      <c r="AK103" s="30">
        <f>'Argus Download'!AK101</f>
        <v>25</v>
      </c>
      <c r="AL103" s="30">
        <f>'Argus Download'!AL101</f>
        <v>49.5</v>
      </c>
      <c r="AM103" s="30">
        <f>'Argus Download'!AM101</f>
        <v>52</v>
      </c>
      <c r="AN103" s="30">
        <f>'Argus Download'!AN101</f>
        <v>47</v>
      </c>
      <c r="AO103" s="30">
        <f>'Argus Download'!AO101</f>
        <v>60.5</v>
      </c>
      <c r="AP103" s="30">
        <f>'Argus Download'!AP101</f>
        <v>63</v>
      </c>
      <c r="AQ103" s="30">
        <f>'Argus Download'!AQ101</f>
        <v>58</v>
      </c>
      <c r="AR103" s="30">
        <f>'Argus Download'!AR101</f>
        <v>87</v>
      </c>
      <c r="AS103" s="30">
        <f>'Argus Download'!AS101</f>
        <v>92</v>
      </c>
      <c r="AT103" s="30">
        <f>'Argus Download'!AT101</f>
        <v>82</v>
      </c>
      <c r="AU103" s="30">
        <f>'Argus Download'!AU101</f>
        <v>30</v>
      </c>
      <c r="AV103" s="30">
        <f>'Argus Download'!AV101</f>
        <v>35</v>
      </c>
      <c r="AW103" s="30">
        <f>'Argus Download'!AW101</f>
        <v>25</v>
      </c>
      <c r="AX103" s="30">
        <f>'Argus Download'!AX101</f>
        <v>49</v>
      </c>
      <c r="AY103" s="30">
        <f>'Argus Download'!AY101</f>
        <v>51</v>
      </c>
      <c r="AZ103" s="30">
        <f>'Argus Download'!AZ101</f>
        <v>47</v>
      </c>
      <c r="BA103" s="30">
        <f>'Argus Download'!BA101</f>
        <v>130</v>
      </c>
      <c r="BB103" s="30">
        <f>'Argus Download'!BB101</f>
        <v>135</v>
      </c>
      <c r="BC103" s="30">
        <f>'Argus Download'!BC101</f>
        <v>125</v>
      </c>
      <c r="BD103" s="30">
        <f>'Argus Download'!BD101</f>
        <v>27.5</v>
      </c>
      <c r="BE103" s="30">
        <f>'Argus Download'!BE101</f>
        <v>30</v>
      </c>
      <c r="BF103" s="30">
        <f>'Argus Download'!BF101</f>
        <v>25</v>
      </c>
      <c r="BG103" s="30">
        <f>'Argus Download'!BG101</f>
        <v>60</v>
      </c>
      <c r="BH103" s="30">
        <f>'Argus Download'!BH101</f>
        <v>62</v>
      </c>
      <c r="BI103" s="30">
        <f>'Argus Download'!BI101</f>
        <v>58</v>
      </c>
      <c r="BJ103" s="30">
        <f>'Argus Download'!BJ101</f>
        <v>50.5</v>
      </c>
      <c r="BK103" s="30">
        <f>'Argus Download'!BK101</f>
        <v>53</v>
      </c>
      <c r="BL103" s="30">
        <f>'Argus Download'!BL101</f>
        <v>48</v>
      </c>
      <c r="BM103" s="30">
        <f>'Argus Download'!BM101</f>
        <v>115</v>
      </c>
      <c r="BN103" s="30">
        <f>'Argus Download'!BN101</f>
        <v>120</v>
      </c>
      <c r="BO103" s="30">
        <f>'Argus Download'!BO101</f>
        <v>110</v>
      </c>
      <c r="BP103" s="42">
        <f>IF(IF((AF103+BG103)-(((AF103+BG103)/3)+(K103/3)+(('Argus Download'!BP101-15)/3)/3)&gt;5,(((AF103+BG103)/3)+(K103/3)+(('Argus Download'!BP101-15)/3)/3)-(((((AF103+BG103)/3)+(K103/3)+(('Argus Download'!BP101-15)/3)/3)-5)-(AF103+BG103))*0.66,(((AF103+BG103)/3)+(K103/3)+(('Argus Download'!BP101-15)/3)/3))&gt;190,190,IF((AF103+BG103)-(((AF103+BG103)/3)+(K103/3)+(('Argus Download'!BP101-15)/3)/3)&gt;5,(((AF103+BG103)/3)+(K103/3)+(('Argus Download'!BP101-15)/3)/3)-(((((AF103+BG103)/3)+(K103/3)+(('Argus Download'!BP101-15)/3)/3)-5)-(AF103+BG103))*0.66,(((AF103+BG103)/3)+(K103/3)+(('Argus Download'!BP101-15)/3)/3)))</f>
        <v>90.26444444444445</v>
      </c>
      <c r="BQ103" s="42">
        <f>IF(IF((AG103+BH103)-(((AG103+BH103)/3)+(L103/3)+(('Argus Download'!BQ101-15)/3)/3)&gt;5,(((AG103+BH103)/3)+(L103/3)+(('Argus Download'!BQ101-15)/3)/3)-(((((AG103+BH103)/3)+(L103/3)+(('Argus Download'!BQ101-15)/3)/3)-5)-(AG103+BH103))*0.66,(((AG103+BH103)/3)+(L103/3)+(('Argus Download'!BQ101-15)/3)/3))&gt;190,190,IF((AG103+BH103)-(((AG103+BH103)/3)+(L103/3)+(('Argus Download'!BQ101-15)/3)/3)&gt;5,(((AG103+BH103)/3)+(L103/3)+(('Argus Download'!BQ101-15)/3)/3)-(((((AG103+BH103)/3)+(L103/3)+(('Argus Download'!BQ101-15)/3)/3)-5)-(AG103+BH103))*0.66,(((AG103+BH103)/3)+(L103/3)+(('Argus Download'!BQ101-15)/3)/3)))</f>
        <v>94.82</v>
      </c>
      <c r="BR103" s="42">
        <f>IF(IF((AH103+BI103)-(((AH103+BI103)/3)+(M103/3)+(('Argus Download'!BR101-15)/3)/3)&gt;5,(((AH103+BI103)/3)+(M103/3)+(('Argus Download'!BR101-15)/3)/3)-(((((AH103+BI103)/3)+(M103/3)+(('Argus Download'!BR101-15)/3)/3)-5)-(AH103+BI103))*0.66,(((AH103+BI103)/3)+(M103/3)+(('Argus Download'!BR101-15)/3)/3))&gt;190,190,IF((AH103+BI103)-(((AH103+BI103)/3)+(M103/3)+(('Argus Download'!BR101-15)/3)/3)&gt;5,(((AH103+BI103)/3)+(M103/3)+(('Argus Download'!BR101-15)/3)/3)-(((((AH103+BI103)/3)+(M103/3)+(('Argus Download'!BR101-15)/3)/3)-5)-(AH103+BI103))*0.66,(((AH103+BI103)/3)+(M103/3)+(('Argus Download'!BR101-15)/3)/3)))</f>
        <v>85.708888888888893</v>
      </c>
      <c r="BS103" s="42">
        <f t="shared" si="6"/>
        <v>91.5</v>
      </c>
      <c r="BT103" s="42">
        <f t="shared" si="7"/>
        <v>97</v>
      </c>
      <c r="BU103" s="42">
        <f t="shared" si="8"/>
        <v>86</v>
      </c>
      <c r="BV103" s="46"/>
      <c r="BW103" s="20"/>
      <c r="BX103" s="20"/>
    </row>
    <row r="104" spans="1:76" x14ac:dyDescent="0.25">
      <c r="A104" s="28">
        <f>'Argus Download'!A102</f>
        <v>45484</v>
      </c>
      <c r="B104" s="30">
        <f>'Argus Download'!B102</f>
        <v>147.5</v>
      </c>
      <c r="C104" s="30">
        <f>'Argus Download'!C102</f>
        <v>150</v>
      </c>
      <c r="D104" s="30">
        <f>'Argus Download'!D102</f>
        <v>145</v>
      </c>
      <c r="E104" s="30">
        <f>'Argus Download'!E102</f>
        <v>127.5</v>
      </c>
      <c r="F104" s="30">
        <f>'Argus Download'!F102</f>
        <v>130</v>
      </c>
      <c r="G104" s="30">
        <f>'Argus Download'!G102</f>
        <v>125</v>
      </c>
      <c r="H104" s="30">
        <f>'Argus Download'!H102</f>
        <v>157.5</v>
      </c>
      <c r="I104" s="30">
        <f>'Argus Download'!I102</f>
        <v>160</v>
      </c>
      <c r="J104" s="30">
        <f>'Argus Download'!J102</f>
        <v>155</v>
      </c>
      <c r="K104" s="30">
        <f>'Argus Download'!K102</f>
        <v>93.5</v>
      </c>
      <c r="L104" s="30">
        <f>'Argus Download'!L102</f>
        <v>97</v>
      </c>
      <c r="M104" s="30">
        <f>'Argus Download'!M102</f>
        <v>90</v>
      </c>
      <c r="N104" s="30">
        <f>'Argus Download'!N102</f>
        <v>127.5</v>
      </c>
      <c r="O104" s="30">
        <f>'Argus Download'!O102</f>
        <v>155</v>
      </c>
      <c r="P104" s="30">
        <f>'Argus Download'!P102</f>
        <v>100</v>
      </c>
      <c r="Q104" s="30">
        <f>'Argus Download'!Q102</f>
        <v>129.5</v>
      </c>
      <c r="R104" s="30">
        <f>'Argus Download'!R102</f>
        <v>132</v>
      </c>
      <c r="S104" s="30">
        <f>'Argus Download'!S102</f>
        <v>127</v>
      </c>
      <c r="T104" s="30">
        <f>'Argus Download'!T102</f>
        <v>77.5</v>
      </c>
      <c r="U104" s="30">
        <f>'Argus Download'!U102</f>
        <v>85</v>
      </c>
      <c r="V104" s="30">
        <f>'Argus Download'!V102</f>
        <v>70</v>
      </c>
      <c r="W104" s="30">
        <f>'Argus Download'!W102</f>
        <v>42.5</v>
      </c>
      <c r="X104" s="30">
        <f>'Argus Download'!X102</f>
        <v>45</v>
      </c>
      <c r="Y104" s="30">
        <f>'Argus Download'!Y102</f>
        <v>40</v>
      </c>
      <c r="Z104" s="30">
        <f>'Argus Download'!Z102</f>
        <v>85</v>
      </c>
      <c r="AA104" s="30">
        <f>'Argus Download'!AA102</f>
        <v>90</v>
      </c>
      <c r="AB104" s="30">
        <f>'Argus Download'!AB102</f>
        <v>80</v>
      </c>
      <c r="AC104" s="30">
        <f>'Argus Download'!AC102</f>
        <v>80</v>
      </c>
      <c r="AD104" s="30">
        <f>'Argus Download'!AD102</f>
        <v>85</v>
      </c>
      <c r="AE104" s="30">
        <f>'Argus Download'!AE102</f>
        <v>75</v>
      </c>
      <c r="AF104" s="30">
        <f>'Argus Download'!AF102</f>
        <v>30</v>
      </c>
      <c r="AG104" s="30">
        <f>'Argus Download'!AG102</f>
        <v>32</v>
      </c>
      <c r="AH104" s="30">
        <f>'Argus Download'!AH102</f>
        <v>28</v>
      </c>
      <c r="AI104" s="30">
        <f>'Argus Download'!AI102</f>
        <v>27.5</v>
      </c>
      <c r="AJ104" s="30">
        <f>'Argus Download'!AJ102</f>
        <v>30</v>
      </c>
      <c r="AK104" s="30">
        <f>'Argus Download'!AK102</f>
        <v>25</v>
      </c>
      <c r="AL104" s="30">
        <f>'Argus Download'!AL102</f>
        <v>49.5</v>
      </c>
      <c r="AM104" s="30">
        <f>'Argus Download'!AM102</f>
        <v>52</v>
      </c>
      <c r="AN104" s="30">
        <f>'Argus Download'!AN102</f>
        <v>47</v>
      </c>
      <c r="AO104" s="30">
        <f>'Argus Download'!AO102</f>
        <v>62.5</v>
      </c>
      <c r="AP104" s="30">
        <f>'Argus Download'!AP102</f>
        <v>65</v>
      </c>
      <c r="AQ104" s="30">
        <f>'Argus Download'!AQ102</f>
        <v>60</v>
      </c>
      <c r="AR104" s="30">
        <f>'Argus Download'!AR102</f>
        <v>87</v>
      </c>
      <c r="AS104" s="30">
        <f>'Argus Download'!AS102</f>
        <v>92</v>
      </c>
      <c r="AT104" s="30">
        <f>'Argus Download'!AT102</f>
        <v>82</v>
      </c>
      <c r="AU104" s="30">
        <f>'Argus Download'!AU102</f>
        <v>30</v>
      </c>
      <c r="AV104" s="30">
        <f>'Argus Download'!AV102</f>
        <v>35</v>
      </c>
      <c r="AW104" s="30">
        <f>'Argus Download'!AW102</f>
        <v>25</v>
      </c>
      <c r="AX104" s="30">
        <f>'Argus Download'!AX102</f>
        <v>49</v>
      </c>
      <c r="AY104" s="30">
        <f>'Argus Download'!AY102</f>
        <v>51</v>
      </c>
      <c r="AZ104" s="30">
        <f>'Argus Download'!AZ102</f>
        <v>47</v>
      </c>
      <c r="BA104" s="30">
        <f>'Argus Download'!BA102</f>
        <v>130</v>
      </c>
      <c r="BB104" s="30">
        <f>'Argus Download'!BB102</f>
        <v>135</v>
      </c>
      <c r="BC104" s="30">
        <f>'Argus Download'!BC102</f>
        <v>125</v>
      </c>
      <c r="BD104" s="30">
        <f>'Argus Download'!BD102</f>
        <v>27.5</v>
      </c>
      <c r="BE104" s="30">
        <f>'Argus Download'!BE102</f>
        <v>30</v>
      </c>
      <c r="BF104" s="30">
        <f>'Argus Download'!BF102</f>
        <v>25</v>
      </c>
      <c r="BG104" s="30">
        <f>'Argus Download'!BG102</f>
        <v>60</v>
      </c>
      <c r="BH104" s="30">
        <f>'Argus Download'!BH102</f>
        <v>62</v>
      </c>
      <c r="BI104" s="30">
        <f>'Argus Download'!BI102</f>
        <v>58</v>
      </c>
      <c r="BJ104" s="30">
        <f>'Argus Download'!BJ102</f>
        <v>50.5</v>
      </c>
      <c r="BK104" s="30">
        <f>'Argus Download'!BK102</f>
        <v>53</v>
      </c>
      <c r="BL104" s="30">
        <f>'Argus Download'!BL102</f>
        <v>48</v>
      </c>
      <c r="BM104" s="30">
        <f>'Argus Download'!BM102</f>
        <v>115</v>
      </c>
      <c r="BN104" s="30">
        <f>'Argus Download'!BN102</f>
        <v>120</v>
      </c>
      <c r="BO104" s="30">
        <f>'Argus Download'!BO102</f>
        <v>110</v>
      </c>
      <c r="BP104" s="42">
        <f>IF(IF((AF104+BG104)-(((AF104+BG104)/3)+(K104/3)+(('Argus Download'!BP102-15)/3)/3)&gt;5,(((AF104+BG104)/3)+(K104/3)+(('Argus Download'!BP102-15)/3)/3)-(((((AF104+BG104)/3)+(K104/3)+(('Argus Download'!BP102-15)/3)/3)-5)-(AF104+BG104))*0.66,(((AF104+BG104)/3)+(K104/3)+(('Argus Download'!BP102-15)/3)/3))&gt;190,190,IF((AF104+BG104)-(((AF104+BG104)/3)+(K104/3)+(('Argus Download'!BP102-15)/3)/3)&gt;5,(((AF104+BG104)/3)+(K104/3)+(('Argus Download'!BP102-15)/3)/3)-(((((AF104+BG104)/3)+(K104/3)+(('Argus Download'!BP102-15)/3)/3)-5)-(AF104+BG104))*0.66,(((AF104+BG104)/3)+(K104/3)+(('Argus Download'!BP102-15)/3)/3)))</f>
        <v>87.161111111111111</v>
      </c>
      <c r="BQ104" s="42">
        <f>IF(IF((AG104+BH104)-(((AG104+BH104)/3)+(L104/3)+(('Argus Download'!BQ102-15)/3)/3)&gt;5,(((AG104+BH104)/3)+(L104/3)+(('Argus Download'!BQ102-15)/3)/3)-(((((AG104+BH104)/3)+(L104/3)+(('Argus Download'!BQ102-15)/3)/3)-5)-(AG104+BH104))*0.66,(((AG104+BH104)/3)+(L104/3)+(('Argus Download'!BQ102-15)/3)/3))&gt;190,190,IF((AG104+BH104)-(((AG104+BH104)/3)+(L104/3)+(('Argus Download'!BQ102-15)/3)/3)&gt;5,(((AG104+BH104)/3)+(L104/3)+(('Argus Download'!BQ102-15)/3)/3)-(((((AG104+BH104)/3)+(L104/3)+(('Argus Download'!BQ102-15)/3)/3)-5)-(AG104+BH104))*0.66,(((AG104+BH104)/3)+(L104/3)+(('Argus Download'!BQ102-15)/3)/3)))</f>
        <v>90.726666666666674</v>
      </c>
      <c r="BR104" s="42">
        <f>IF(IF((AH104+BI104)-(((AH104+BI104)/3)+(M104/3)+(('Argus Download'!BR102-15)/3)/3)&gt;5,(((AH104+BI104)/3)+(M104/3)+(('Argus Download'!BR102-15)/3)/3)-(((((AH104+BI104)/3)+(M104/3)+(('Argus Download'!BR102-15)/3)/3)-5)-(AH104+BI104))*0.66,(((AH104+BI104)/3)+(M104/3)+(('Argus Download'!BR102-15)/3)/3))&gt;190,190,IF((AH104+BI104)-(((AH104+BI104)/3)+(M104/3)+(('Argus Download'!BR102-15)/3)/3)&gt;5,(((AH104+BI104)/3)+(M104/3)+(('Argus Download'!BR102-15)/3)/3)-(((((AH104+BI104)/3)+(M104/3)+(('Argus Download'!BR102-15)/3)/3)-5)-(AH104+BI104))*0.66,(((AH104+BI104)/3)+(M104/3)+(('Argus Download'!BR102-15)/3)/3)))</f>
        <v>83.595555555555563</v>
      </c>
      <c r="BS104" s="42">
        <f t="shared" si="6"/>
        <v>88</v>
      </c>
      <c r="BT104" s="42">
        <f t="shared" si="7"/>
        <v>92</v>
      </c>
      <c r="BU104" s="42">
        <f t="shared" si="8"/>
        <v>84</v>
      </c>
      <c r="BV104" s="46"/>
      <c r="BW104" s="20"/>
      <c r="BX104" s="20"/>
    </row>
    <row r="105" spans="1:76" x14ac:dyDescent="0.25">
      <c r="A105" s="28">
        <f>'Argus Download'!A103</f>
        <v>45477</v>
      </c>
      <c r="B105" s="30">
        <f>'Argus Download'!B103</f>
        <v>147.5</v>
      </c>
      <c r="C105" s="30">
        <f>'Argus Download'!C103</f>
        <v>150</v>
      </c>
      <c r="D105" s="30">
        <f>'Argus Download'!D103</f>
        <v>145</v>
      </c>
      <c r="E105" s="30">
        <f>'Argus Download'!E103</f>
        <v>127.5</v>
      </c>
      <c r="F105" s="30">
        <f>'Argus Download'!F103</f>
        <v>130</v>
      </c>
      <c r="G105" s="30">
        <f>'Argus Download'!G103</f>
        <v>125</v>
      </c>
      <c r="H105" s="30">
        <f>'Argus Download'!H103</f>
        <v>155</v>
      </c>
      <c r="I105" s="30">
        <f>'Argus Download'!I103</f>
        <v>160</v>
      </c>
      <c r="J105" s="30">
        <f>'Argus Download'!J103</f>
        <v>150</v>
      </c>
      <c r="K105" s="30">
        <f>'Argus Download'!K103</f>
        <v>97.5</v>
      </c>
      <c r="L105" s="30">
        <f>'Argus Download'!L103</f>
        <v>100</v>
      </c>
      <c r="M105" s="30">
        <f>'Argus Download'!M103</f>
        <v>95</v>
      </c>
      <c r="N105" s="30">
        <f>'Argus Download'!N103</f>
        <v>127.5</v>
      </c>
      <c r="O105" s="30">
        <f>'Argus Download'!O103</f>
        <v>155</v>
      </c>
      <c r="P105" s="30">
        <f>'Argus Download'!P103</f>
        <v>100</v>
      </c>
      <c r="Q105" s="30">
        <f>'Argus Download'!Q103</f>
        <v>127.5</v>
      </c>
      <c r="R105" s="30">
        <f>'Argus Download'!R103</f>
        <v>130</v>
      </c>
      <c r="S105" s="30">
        <f>'Argus Download'!S103</f>
        <v>125</v>
      </c>
      <c r="T105" s="30">
        <f>'Argus Download'!T103</f>
        <v>77.5</v>
      </c>
      <c r="U105" s="30">
        <f>'Argus Download'!U103</f>
        <v>85</v>
      </c>
      <c r="V105" s="30">
        <f>'Argus Download'!V103</f>
        <v>70</v>
      </c>
      <c r="W105" s="30">
        <f>'Argus Download'!W103</f>
        <v>38.5</v>
      </c>
      <c r="X105" s="30">
        <f>'Argus Download'!X103</f>
        <v>42</v>
      </c>
      <c r="Y105" s="30">
        <f>'Argus Download'!Y103</f>
        <v>35</v>
      </c>
      <c r="Z105" s="30">
        <f>'Argus Download'!Z103</f>
        <v>85</v>
      </c>
      <c r="AA105" s="30">
        <f>'Argus Download'!AA103</f>
        <v>90</v>
      </c>
      <c r="AB105" s="30">
        <f>'Argus Download'!AB103</f>
        <v>80</v>
      </c>
      <c r="AC105" s="30">
        <f>'Argus Download'!AC103</f>
        <v>80</v>
      </c>
      <c r="AD105" s="30">
        <f>'Argus Download'!AD103</f>
        <v>85</v>
      </c>
      <c r="AE105" s="30">
        <f>'Argus Download'!AE103</f>
        <v>75</v>
      </c>
      <c r="AF105" s="30">
        <f>'Argus Download'!AF103</f>
        <v>27.5</v>
      </c>
      <c r="AG105" s="30">
        <f>'Argus Download'!AG103</f>
        <v>30</v>
      </c>
      <c r="AH105" s="30">
        <f>'Argus Download'!AH103</f>
        <v>25</v>
      </c>
      <c r="AI105" s="30">
        <f>'Argus Download'!AI103</f>
        <v>27.5</v>
      </c>
      <c r="AJ105" s="30">
        <f>'Argus Download'!AJ103</f>
        <v>30</v>
      </c>
      <c r="AK105" s="30">
        <f>'Argus Download'!AK103</f>
        <v>25</v>
      </c>
      <c r="AL105" s="30">
        <f>'Argus Download'!AL103</f>
        <v>49.5</v>
      </c>
      <c r="AM105" s="30">
        <f>'Argus Download'!AM103</f>
        <v>52</v>
      </c>
      <c r="AN105" s="30">
        <f>'Argus Download'!AN103</f>
        <v>47</v>
      </c>
      <c r="AO105" s="30">
        <f>'Argus Download'!AO103</f>
        <v>62.5</v>
      </c>
      <c r="AP105" s="30">
        <f>'Argus Download'!AP103</f>
        <v>65</v>
      </c>
      <c r="AQ105" s="30">
        <f>'Argus Download'!AQ103</f>
        <v>60</v>
      </c>
      <c r="AR105" s="30">
        <f>'Argus Download'!AR103</f>
        <v>87</v>
      </c>
      <c r="AS105" s="30">
        <f>'Argus Download'!AS103</f>
        <v>92</v>
      </c>
      <c r="AT105" s="30">
        <f>'Argus Download'!AT103</f>
        <v>82</v>
      </c>
      <c r="AU105" s="30">
        <f>'Argus Download'!AU103</f>
        <v>30</v>
      </c>
      <c r="AV105" s="30">
        <f>'Argus Download'!AV103</f>
        <v>35</v>
      </c>
      <c r="AW105" s="30">
        <f>'Argus Download'!AW103</f>
        <v>25</v>
      </c>
      <c r="AX105" s="30">
        <f>'Argus Download'!AX103</f>
        <v>48.5</v>
      </c>
      <c r="AY105" s="30">
        <f>'Argus Download'!AY103</f>
        <v>51</v>
      </c>
      <c r="AZ105" s="30">
        <f>'Argus Download'!AZ103</f>
        <v>46</v>
      </c>
      <c r="BA105" s="30">
        <f>'Argus Download'!BA103</f>
        <v>130</v>
      </c>
      <c r="BB105" s="30">
        <f>'Argus Download'!BB103</f>
        <v>135</v>
      </c>
      <c r="BC105" s="30">
        <f>'Argus Download'!BC103</f>
        <v>125</v>
      </c>
      <c r="BD105" s="30">
        <f>'Argus Download'!BD103</f>
        <v>27.5</v>
      </c>
      <c r="BE105" s="30">
        <f>'Argus Download'!BE103</f>
        <v>30</v>
      </c>
      <c r="BF105" s="30">
        <f>'Argus Download'!BF103</f>
        <v>25</v>
      </c>
      <c r="BG105" s="30">
        <f>'Argus Download'!BG103</f>
        <v>60</v>
      </c>
      <c r="BH105" s="30">
        <f>'Argus Download'!BH103</f>
        <v>62</v>
      </c>
      <c r="BI105" s="30">
        <f>'Argus Download'!BI103</f>
        <v>58</v>
      </c>
      <c r="BJ105" s="30">
        <f>'Argus Download'!BJ103</f>
        <v>50.5</v>
      </c>
      <c r="BK105" s="30">
        <f>'Argus Download'!BK103</f>
        <v>53</v>
      </c>
      <c r="BL105" s="30">
        <f>'Argus Download'!BL103</f>
        <v>48</v>
      </c>
      <c r="BM105" s="30">
        <f>'Argus Download'!BM103</f>
        <v>115</v>
      </c>
      <c r="BN105" s="30">
        <f>'Argus Download'!BN103</f>
        <v>120</v>
      </c>
      <c r="BO105" s="30">
        <f>'Argus Download'!BO103</f>
        <v>110</v>
      </c>
      <c r="BP105" s="42">
        <f>IF(IF((AF105+BG105)-(((AF105+BG105)/3)+(K105/3)+(('Argus Download'!BP103-15)/3)/3)&gt;5,(((AF105+BG105)/3)+(K105/3)+(('Argus Download'!BP103-15)/3)/3)-(((((AF105+BG105)/3)+(K105/3)+(('Argus Download'!BP103-15)/3)/3)-5)-(AF105+BG105))*0.66,(((AF105+BG105)/3)+(K105/3)+(('Argus Download'!BP103-15)/3)/3))&gt;190,190,IF((AF105+BG105)-(((AF105+BG105)/3)+(K105/3)+(('Argus Download'!BP103-15)/3)/3)&gt;5,(((AF105+BG105)/3)+(K105/3)+(('Argus Download'!BP103-15)/3)/3)-(((((AF105+BG105)/3)+(K105/3)+(('Argus Download'!BP103-15)/3)/3)-5)-(AF105+BG105))*0.66,(((AF105+BG105)/3)+(K105/3)+(('Argus Download'!BP103-15)/3)/3)))</f>
        <v>85.322222222222223</v>
      </c>
      <c r="BQ105" s="42">
        <f>IF(IF((AG105+BH105)-(((AG105+BH105)/3)+(L105/3)+(('Argus Download'!BQ103-15)/3)/3)&gt;5,(((AG105+BH105)/3)+(L105/3)+(('Argus Download'!BQ103-15)/3)/3)-(((((AG105+BH105)/3)+(L105/3)+(('Argus Download'!BQ103-15)/3)/3)-5)-(AG105+BH105))*0.66,(((AG105+BH105)/3)+(L105/3)+(('Argus Download'!BQ103-15)/3)/3))&gt;190,190,IF((AG105+BH105)-(((AG105+BH105)/3)+(L105/3)+(('Argus Download'!BQ103-15)/3)/3)&gt;5,(((AG105+BH105)/3)+(L105/3)+(('Argus Download'!BQ103-15)/3)/3)-(((((AG105+BH105)/3)+(L105/3)+(('Argus Download'!BQ103-15)/3)/3)-5)-(AG105+BH105))*0.66,(((AG105+BH105)/3)+(L105/3)+(('Argus Download'!BQ103-15)/3)/3)))</f>
        <v>89.18</v>
      </c>
      <c r="BR105" s="42">
        <f>IF(IF((AH105+BI105)-(((AH105+BI105)/3)+(M105/3)+(('Argus Download'!BR103-15)/3)/3)&gt;5,(((AH105+BI105)/3)+(M105/3)+(('Argus Download'!BR103-15)/3)/3)-(((((AH105+BI105)/3)+(M105/3)+(('Argus Download'!BR103-15)/3)/3)-5)-(AH105+BI105))*0.66,(((AH105+BI105)/3)+(M105/3)+(('Argus Download'!BR103-15)/3)/3))&gt;190,190,IF((AH105+BI105)-(((AH105+BI105)/3)+(M105/3)+(('Argus Download'!BR103-15)/3)/3)&gt;5,(((AH105+BI105)/3)+(M105/3)+(('Argus Download'!BR103-15)/3)/3)-(((((AH105+BI105)/3)+(M105/3)+(('Argus Download'!BR103-15)/3)/3)-5)-(AH105+BI105))*0.66,(((AH105+BI105)/3)+(M105/3)+(('Argus Download'!BR103-15)/3)/3)))</f>
        <v>81.464444444444453</v>
      </c>
      <c r="BS105" s="42">
        <f t="shared" si="6"/>
        <v>85.5</v>
      </c>
      <c r="BT105" s="42">
        <f t="shared" si="7"/>
        <v>90</v>
      </c>
      <c r="BU105" s="42">
        <f t="shared" si="8"/>
        <v>81</v>
      </c>
      <c r="BV105" s="46"/>
      <c r="BW105" s="20"/>
      <c r="BX105" s="20"/>
    </row>
    <row r="106" spans="1:76" x14ac:dyDescent="0.25">
      <c r="A106" s="28">
        <f>'Argus Download'!A104</f>
        <v>45470</v>
      </c>
      <c r="B106" s="30">
        <f>'Argus Download'!B104</f>
        <v>147.5</v>
      </c>
      <c r="C106" s="30">
        <f>'Argus Download'!C104</f>
        <v>150</v>
      </c>
      <c r="D106" s="30">
        <f>'Argus Download'!D104</f>
        <v>145</v>
      </c>
      <c r="E106" s="30">
        <f>'Argus Download'!E104</f>
        <v>127.5</v>
      </c>
      <c r="F106" s="30">
        <f>'Argus Download'!F104</f>
        <v>130</v>
      </c>
      <c r="G106" s="30">
        <f>'Argus Download'!G104</f>
        <v>125</v>
      </c>
      <c r="H106" s="30">
        <f>'Argus Download'!H104</f>
        <v>153.5</v>
      </c>
      <c r="I106" s="30">
        <f>'Argus Download'!I104</f>
        <v>157</v>
      </c>
      <c r="J106" s="30">
        <f>'Argus Download'!J104</f>
        <v>150</v>
      </c>
      <c r="K106" s="30">
        <f>'Argus Download'!K104</f>
        <v>92.5</v>
      </c>
      <c r="L106" s="30">
        <f>'Argus Download'!L104</f>
        <v>95</v>
      </c>
      <c r="M106" s="30">
        <f>'Argus Download'!M104</f>
        <v>90</v>
      </c>
      <c r="N106" s="30">
        <f>'Argus Download'!N104</f>
        <v>127.5</v>
      </c>
      <c r="O106" s="30">
        <f>'Argus Download'!O104</f>
        <v>155</v>
      </c>
      <c r="P106" s="30">
        <f>'Argus Download'!P104</f>
        <v>100</v>
      </c>
      <c r="Q106" s="30">
        <f>'Argus Download'!Q104</f>
        <v>127.5</v>
      </c>
      <c r="R106" s="30">
        <f>'Argus Download'!R104</f>
        <v>130</v>
      </c>
      <c r="S106" s="30">
        <f>'Argus Download'!S104</f>
        <v>125</v>
      </c>
      <c r="T106" s="30">
        <f>'Argus Download'!T104</f>
        <v>76</v>
      </c>
      <c r="U106" s="30">
        <f>'Argus Download'!U104</f>
        <v>82</v>
      </c>
      <c r="V106" s="30">
        <f>'Argus Download'!V104</f>
        <v>70</v>
      </c>
      <c r="W106" s="30">
        <f>'Argus Download'!W104</f>
        <v>36</v>
      </c>
      <c r="X106" s="30">
        <f>'Argus Download'!X104</f>
        <v>40</v>
      </c>
      <c r="Y106" s="30">
        <f>'Argus Download'!Y104</f>
        <v>32</v>
      </c>
      <c r="Z106" s="30">
        <f>'Argus Download'!Z104</f>
        <v>80</v>
      </c>
      <c r="AA106" s="30">
        <f>'Argus Download'!AA104</f>
        <v>85</v>
      </c>
      <c r="AB106" s="30">
        <f>'Argus Download'!AB104</f>
        <v>75</v>
      </c>
      <c r="AC106" s="30">
        <f>'Argus Download'!AC104</f>
        <v>75</v>
      </c>
      <c r="AD106" s="30">
        <f>'Argus Download'!AD104</f>
        <v>80</v>
      </c>
      <c r="AE106" s="30">
        <f>'Argus Download'!AE104</f>
        <v>70</v>
      </c>
      <c r="AF106" s="30">
        <f>'Argus Download'!AF104</f>
        <v>24.5</v>
      </c>
      <c r="AG106" s="30">
        <f>'Argus Download'!AG104</f>
        <v>27</v>
      </c>
      <c r="AH106" s="30">
        <f>'Argus Download'!AH104</f>
        <v>22</v>
      </c>
      <c r="AI106" s="30">
        <f>'Argus Download'!AI104</f>
        <v>27.5</v>
      </c>
      <c r="AJ106" s="30">
        <f>'Argus Download'!AJ104</f>
        <v>30</v>
      </c>
      <c r="AK106" s="30">
        <f>'Argus Download'!AK104</f>
        <v>25</v>
      </c>
      <c r="AL106" s="30">
        <f>'Argus Download'!AL104</f>
        <v>49.5</v>
      </c>
      <c r="AM106" s="30">
        <f>'Argus Download'!AM104</f>
        <v>52</v>
      </c>
      <c r="AN106" s="30">
        <f>'Argus Download'!AN104</f>
        <v>47</v>
      </c>
      <c r="AO106" s="30">
        <f>'Argus Download'!AO104</f>
        <v>62.5</v>
      </c>
      <c r="AP106" s="30">
        <f>'Argus Download'!AP104</f>
        <v>65</v>
      </c>
      <c r="AQ106" s="30">
        <f>'Argus Download'!AQ104</f>
        <v>60</v>
      </c>
      <c r="AR106" s="30">
        <f>'Argus Download'!AR104</f>
        <v>94</v>
      </c>
      <c r="AS106" s="30">
        <f>'Argus Download'!AS104</f>
        <v>98</v>
      </c>
      <c r="AT106" s="30">
        <f>'Argus Download'!AT104</f>
        <v>90</v>
      </c>
      <c r="AU106" s="30">
        <f>'Argus Download'!AU104</f>
        <v>30</v>
      </c>
      <c r="AV106" s="30">
        <f>'Argus Download'!AV104</f>
        <v>35</v>
      </c>
      <c r="AW106" s="30">
        <f>'Argus Download'!AW104</f>
        <v>25</v>
      </c>
      <c r="AX106" s="30">
        <f>'Argus Download'!AX104</f>
        <v>48.5</v>
      </c>
      <c r="AY106" s="30">
        <f>'Argus Download'!AY104</f>
        <v>51</v>
      </c>
      <c r="AZ106" s="30">
        <f>'Argus Download'!AZ104</f>
        <v>46</v>
      </c>
      <c r="BA106" s="30">
        <f>'Argus Download'!BA104</f>
        <v>130</v>
      </c>
      <c r="BB106" s="30">
        <f>'Argus Download'!BB104</f>
        <v>135</v>
      </c>
      <c r="BC106" s="30">
        <f>'Argus Download'!BC104</f>
        <v>125</v>
      </c>
      <c r="BD106" s="30">
        <f>'Argus Download'!BD104</f>
        <v>27.5</v>
      </c>
      <c r="BE106" s="30">
        <f>'Argus Download'!BE104</f>
        <v>30</v>
      </c>
      <c r="BF106" s="30">
        <f>'Argus Download'!BF104</f>
        <v>25</v>
      </c>
      <c r="BG106" s="30">
        <f>'Argus Download'!BG104</f>
        <v>60</v>
      </c>
      <c r="BH106" s="30">
        <f>'Argus Download'!BH104</f>
        <v>62</v>
      </c>
      <c r="BI106" s="30">
        <f>'Argus Download'!BI104</f>
        <v>58</v>
      </c>
      <c r="BJ106" s="30">
        <f>'Argus Download'!BJ104</f>
        <v>50.5</v>
      </c>
      <c r="BK106" s="30">
        <f>'Argus Download'!BK104</f>
        <v>53</v>
      </c>
      <c r="BL106" s="30">
        <f>'Argus Download'!BL104</f>
        <v>48</v>
      </c>
      <c r="BM106" s="30">
        <f>'Argus Download'!BM104</f>
        <v>115</v>
      </c>
      <c r="BN106" s="30">
        <f>'Argus Download'!BN104</f>
        <v>120</v>
      </c>
      <c r="BO106" s="30">
        <f>'Argus Download'!BO104</f>
        <v>110</v>
      </c>
      <c r="BP106" s="42">
        <f>IF(IF((AF106+BG106)-(((AF106+BG106)/3)+(K106/3)+(('Argus Download'!BP104-15)/3)/3)&gt;5,(((AF106+BG106)/3)+(K106/3)+(('Argus Download'!BP104-15)/3)/3)-(((((AF106+BG106)/3)+(K106/3)+(('Argus Download'!BP104-15)/3)/3)-5)-(AF106+BG106))*0.66,(((AF106+BG106)/3)+(K106/3)+(('Argus Download'!BP104-15)/3)/3))&gt;190,190,IF((AF106+BG106)-(((AF106+BG106)/3)+(K106/3)+(('Argus Download'!BP104-15)/3)/3)&gt;5,(((AF106+BG106)/3)+(K106/3)+(('Argus Download'!BP104-15)/3)/3)-(((((AF106+BG106)/3)+(K106/3)+(('Argus Download'!BP104-15)/3)/3)-5)-(AF106+BG106))*0.66,(((AF106+BG106)/3)+(K106/3)+(('Argus Download'!BP104-15)/3)/3)))</f>
        <v>82.435555555555553</v>
      </c>
      <c r="BQ106" s="42">
        <f>IF(IF((AG106+BH106)-(((AG106+BH106)/3)+(L106/3)+(('Argus Download'!BQ104-15)/3)/3)&gt;5,(((AG106+BH106)/3)+(L106/3)+(('Argus Download'!BQ104-15)/3)/3)-(((((AG106+BH106)/3)+(L106/3)+(('Argus Download'!BQ104-15)/3)/3)-5)-(AG106+BH106))*0.66,(((AG106+BH106)/3)+(L106/3)+(('Argus Download'!BQ104-15)/3)/3))&gt;190,190,IF((AG106+BH106)-(((AG106+BH106)/3)+(L106/3)+(('Argus Download'!BQ104-15)/3)/3)&gt;5,(((AG106+BH106)/3)+(L106/3)+(('Argus Download'!BQ104-15)/3)/3)-(((((AG106+BH106)/3)+(L106/3)+(('Argus Download'!BQ104-15)/3)/3)-5)-(AG106+BH106))*0.66,(((AG106+BH106)/3)+(L106/3)+(('Argus Download'!BQ104-15)/3)/3)))</f>
        <v>86.293333333333337</v>
      </c>
      <c r="BR106" s="42">
        <f>IF(IF((AH106+BI106)-(((AH106+BI106)/3)+(M106/3)+(('Argus Download'!BR104-15)/3)/3)&gt;5,(((AH106+BI106)/3)+(M106/3)+(('Argus Download'!BR104-15)/3)/3)-(((((AH106+BI106)/3)+(M106/3)+(('Argus Download'!BR104-15)/3)/3)-5)-(AH106+BI106))*0.66,(((AH106+BI106)/3)+(M106/3)+(('Argus Download'!BR104-15)/3)/3))&gt;190,190,IF((AH106+BI106)-(((AH106+BI106)/3)+(M106/3)+(('Argus Download'!BR104-15)/3)/3)&gt;5,(((AH106+BI106)/3)+(M106/3)+(('Argus Download'!BR104-15)/3)/3)-(((((AH106+BI106)/3)+(M106/3)+(('Argus Download'!BR104-15)/3)/3)-5)-(AH106+BI106))*0.66,(((AH106+BI106)/3)+(M106/3)+(('Argus Download'!BR104-15)/3)/3)))</f>
        <v>78.577777777777783</v>
      </c>
      <c r="BS106" s="42">
        <f t="shared" si="6"/>
        <v>82.5</v>
      </c>
      <c r="BT106" s="42">
        <f t="shared" si="7"/>
        <v>87</v>
      </c>
      <c r="BU106" s="42">
        <f t="shared" si="8"/>
        <v>78</v>
      </c>
      <c r="BV106" s="46"/>
      <c r="BW106" s="20"/>
      <c r="BX106" s="20"/>
    </row>
    <row r="107" spans="1:76" x14ac:dyDescent="0.25">
      <c r="A107" s="28">
        <f>'Argus Download'!A105</f>
        <v>45463</v>
      </c>
      <c r="B107" s="30">
        <f>'Argus Download'!B105</f>
        <v>142.5</v>
      </c>
      <c r="C107" s="30">
        <f>'Argus Download'!C105</f>
        <v>145</v>
      </c>
      <c r="D107" s="30">
        <f>'Argus Download'!D105</f>
        <v>140</v>
      </c>
      <c r="E107" s="30">
        <f>'Argus Download'!E105</f>
        <v>127.5</v>
      </c>
      <c r="F107" s="30">
        <f>'Argus Download'!F105</f>
        <v>130</v>
      </c>
      <c r="G107" s="30">
        <f>'Argus Download'!G105</f>
        <v>125</v>
      </c>
      <c r="H107" s="30">
        <f>'Argus Download'!H105</f>
        <v>152.5</v>
      </c>
      <c r="I107" s="30">
        <f>'Argus Download'!I105</f>
        <v>155</v>
      </c>
      <c r="J107" s="30">
        <f>'Argus Download'!J105</f>
        <v>150</v>
      </c>
      <c r="K107" s="30">
        <f>'Argus Download'!K105</f>
        <v>82.5</v>
      </c>
      <c r="L107" s="30">
        <f>'Argus Download'!L105</f>
        <v>85</v>
      </c>
      <c r="M107" s="30">
        <f>'Argus Download'!M105</f>
        <v>80</v>
      </c>
      <c r="N107" s="30">
        <f>'Argus Download'!N105</f>
        <v>127.5</v>
      </c>
      <c r="O107" s="30">
        <f>'Argus Download'!O105</f>
        <v>155</v>
      </c>
      <c r="P107" s="30">
        <f>'Argus Download'!P105</f>
        <v>100</v>
      </c>
      <c r="Q107" s="30">
        <f>'Argus Download'!Q105</f>
        <v>127.5</v>
      </c>
      <c r="R107" s="30">
        <f>'Argus Download'!R105</f>
        <v>130</v>
      </c>
      <c r="S107" s="30">
        <f>'Argus Download'!S105</f>
        <v>125</v>
      </c>
      <c r="T107" s="30">
        <f>'Argus Download'!T105</f>
        <v>75</v>
      </c>
      <c r="U107" s="30">
        <f>'Argus Download'!U105</f>
        <v>80</v>
      </c>
      <c r="V107" s="30">
        <f>'Argus Download'!V105</f>
        <v>70</v>
      </c>
      <c r="W107" s="30">
        <f>'Argus Download'!W105</f>
        <v>33.5</v>
      </c>
      <c r="X107" s="30">
        <f>'Argus Download'!X105</f>
        <v>37</v>
      </c>
      <c r="Y107" s="30">
        <f>'Argus Download'!Y105</f>
        <v>30</v>
      </c>
      <c r="Z107" s="30">
        <f>'Argus Download'!Z105</f>
        <v>80</v>
      </c>
      <c r="AA107" s="30">
        <f>'Argus Download'!AA105</f>
        <v>85</v>
      </c>
      <c r="AB107" s="30">
        <f>'Argus Download'!AB105</f>
        <v>75</v>
      </c>
      <c r="AC107" s="30">
        <f>'Argus Download'!AC105</f>
        <v>75</v>
      </c>
      <c r="AD107" s="30">
        <f>'Argus Download'!AD105</f>
        <v>80</v>
      </c>
      <c r="AE107" s="30">
        <f>'Argus Download'!AE105</f>
        <v>70</v>
      </c>
      <c r="AF107" s="30">
        <f>'Argus Download'!AF105</f>
        <v>22.5</v>
      </c>
      <c r="AG107" s="30">
        <f>'Argus Download'!AG105</f>
        <v>25</v>
      </c>
      <c r="AH107" s="30">
        <f>'Argus Download'!AH105</f>
        <v>20</v>
      </c>
      <c r="AI107" s="30">
        <f>'Argus Download'!AI105</f>
        <v>27.5</v>
      </c>
      <c r="AJ107" s="30">
        <f>'Argus Download'!AJ105</f>
        <v>30</v>
      </c>
      <c r="AK107" s="30">
        <f>'Argus Download'!AK105</f>
        <v>25</v>
      </c>
      <c r="AL107" s="30">
        <f>'Argus Download'!AL105</f>
        <v>49.5</v>
      </c>
      <c r="AM107" s="30">
        <f>'Argus Download'!AM105</f>
        <v>52</v>
      </c>
      <c r="AN107" s="30">
        <f>'Argus Download'!AN105</f>
        <v>47</v>
      </c>
      <c r="AO107" s="30">
        <f>'Argus Download'!AO105</f>
        <v>62.5</v>
      </c>
      <c r="AP107" s="30">
        <f>'Argus Download'!AP105</f>
        <v>65</v>
      </c>
      <c r="AQ107" s="30">
        <f>'Argus Download'!AQ105</f>
        <v>60</v>
      </c>
      <c r="AR107" s="30">
        <f>'Argus Download'!AR105</f>
        <v>94</v>
      </c>
      <c r="AS107" s="30">
        <f>'Argus Download'!AS105</f>
        <v>98</v>
      </c>
      <c r="AT107" s="30">
        <f>'Argus Download'!AT105</f>
        <v>90</v>
      </c>
      <c r="AU107" s="30">
        <f>'Argus Download'!AU105</f>
        <v>30</v>
      </c>
      <c r="AV107" s="30">
        <f>'Argus Download'!AV105</f>
        <v>35</v>
      </c>
      <c r="AW107" s="30">
        <f>'Argus Download'!AW105</f>
        <v>25</v>
      </c>
      <c r="AX107" s="30">
        <f>'Argus Download'!AX105</f>
        <v>48.5</v>
      </c>
      <c r="AY107" s="30">
        <f>'Argus Download'!AY105</f>
        <v>51</v>
      </c>
      <c r="AZ107" s="30">
        <f>'Argus Download'!AZ105</f>
        <v>46</v>
      </c>
      <c r="BA107" s="30">
        <f>'Argus Download'!BA105</f>
        <v>130</v>
      </c>
      <c r="BB107" s="30">
        <f>'Argus Download'!BB105</f>
        <v>135</v>
      </c>
      <c r="BC107" s="30">
        <f>'Argus Download'!BC105</f>
        <v>125</v>
      </c>
      <c r="BD107" s="30">
        <f>'Argus Download'!BD105</f>
        <v>27.5</v>
      </c>
      <c r="BE107" s="30">
        <f>'Argus Download'!BE105</f>
        <v>30</v>
      </c>
      <c r="BF107" s="30">
        <f>'Argus Download'!BF105</f>
        <v>25</v>
      </c>
      <c r="BG107" s="30">
        <f>'Argus Download'!BG105</f>
        <v>60</v>
      </c>
      <c r="BH107" s="30">
        <f>'Argus Download'!BH105</f>
        <v>62</v>
      </c>
      <c r="BI107" s="30">
        <f>'Argus Download'!BI105</f>
        <v>58</v>
      </c>
      <c r="BJ107" s="30">
        <f>'Argus Download'!BJ105</f>
        <v>50.5</v>
      </c>
      <c r="BK107" s="30">
        <f>'Argus Download'!BK105</f>
        <v>53</v>
      </c>
      <c r="BL107" s="30">
        <f>'Argus Download'!BL105</f>
        <v>48</v>
      </c>
      <c r="BM107" s="30">
        <f>'Argus Download'!BM105</f>
        <v>115</v>
      </c>
      <c r="BN107" s="30">
        <f>'Argus Download'!BN105</f>
        <v>120</v>
      </c>
      <c r="BO107" s="30">
        <f>'Argus Download'!BO105</f>
        <v>110</v>
      </c>
      <c r="BP107" s="42">
        <f>IF(IF((AF107+BG107)-(((AF107+BG107)/3)+(K107/3)+(('Argus Download'!BP105-15)/3)/3)&gt;5,(((AF107+BG107)/3)+(K107/3)+(('Argus Download'!BP105-15)/3)/3)-(((((AF107+BG107)/3)+(K107/3)+(('Argus Download'!BP105-15)/3)/3)-5)-(AF107+BG107))*0.66,(((AF107+BG107)/3)+(K107/3)+(('Argus Download'!BP105-15)/3)/3))&gt;190,190,IF((AF107+BG107)-(((AF107+BG107)/3)+(K107/3)+(('Argus Download'!BP105-15)/3)/3)&gt;5,(((AF107+BG107)/3)+(K107/3)+(('Argus Download'!BP105-15)/3)/3)-(((((AF107+BG107)/3)+(K107/3)+(('Argus Download'!BP105-15)/3)/3)-5)-(AF107+BG107))*0.66,(((AF107+BG107)/3)+(K107/3)+(('Argus Download'!BP105-15)/3)/3)))</f>
        <v>79.736666666666665</v>
      </c>
      <c r="BQ107" s="42">
        <f>IF(IF((AG107+BH107)-(((AG107+BH107)/3)+(L107/3)+(('Argus Download'!BQ105-15)/3)/3)&gt;5,(((AG107+BH107)/3)+(L107/3)+(('Argus Download'!BQ105-15)/3)/3)-(((((AG107+BH107)/3)+(L107/3)+(('Argus Download'!BQ105-15)/3)/3)-5)-(AG107+BH107))*0.66,(((AG107+BH107)/3)+(L107/3)+(('Argus Download'!BQ105-15)/3)/3))&gt;190,190,IF((AG107+BH107)-(((AG107+BH107)/3)+(L107/3)+(('Argus Download'!BQ105-15)/3)/3)&gt;5,(((AG107+BH107)/3)+(L107/3)+(('Argus Download'!BQ105-15)/3)/3)-(((((AG107+BH107)/3)+(L107/3)+(('Argus Download'!BQ105-15)/3)/3)-5)-(AG107+BH107))*0.66,(((AG107+BH107)/3)+(L107/3)+(('Argus Download'!BQ105-15)/3)/3)))</f>
        <v>83.61333333333333</v>
      </c>
      <c r="BR107" s="42">
        <f>IF(IF((AH107+BI107)-(((AH107+BI107)/3)+(M107/3)+(('Argus Download'!BR105-15)/3)/3)&gt;5,(((AH107+BI107)/3)+(M107/3)+(('Argus Download'!BR105-15)/3)/3)-(((((AH107+BI107)/3)+(M107/3)+(('Argus Download'!BR105-15)/3)/3)-5)-(AH107+BI107))*0.66,(((AH107+BI107)/3)+(M107/3)+(('Argus Download'!BR105-15)/3)/3))&gt;190,190,IF((AH107+BI107)-(((AH107+BI107)/3)+(M107/3)+(('Argus Download'!BR105-15)/3)/3)&gt;5,(((AH107+BI107)/3)+(M107/3)+(('Argus Download'!BR105-15)/3)/3)-(((((AH107+BI107)/3)+(M107/3)+(('Argus Download'!BR105-15)/3)/3)-5)-(AH107+BI107))*0.66,(((AH107+BI107)/3)+(M107/3)+(('Argus Download'!BR105-15)/3)/3)))</f>
        <v>75.86</v>
      </c>
      <c r="BS107" s="42">
        <f t="shared" si="6"/>
        <v>80.5</v>
      </c>
      <c r="BT107" s="42">
        <f t="shared" si="7"/>
        <v>85</v>
      </c>
      <c r="BU107" s="42">
        <f t="shared" si="8"/>
        <v>76</v>
      </c>
      <c r="BV107" s="46"/>
      <c r="BW107" s="20"/>
      <c r="BX107" s="20"/>
    </row>
    <row r="108" spans="1:76" x14ac:dyDescent="0.25">
      <c r="A108" s="28">
        <f>'Argus Download'!A106</f>
        <v>45456</v>
      </c>
      <c r="B108" s="30">
        <f>'Argus Download'!B106</f>
        <v>142.5</v>
      </c>
      <c r="C108" s="30">
        <f>'Argus Download'!C106</f>
        <v>145</v>
      </c>
      <c r="D108" s="30">
        <f>'Argus Download'!D106</f>
        <v>140</v>
      </c>
      <c r="E108" s="30">
        <f>'Argus Download'!E106</f>
        <v>127.5</v>
      </c>
      <c r="F108" s="30">
        <f>'Argus Download'!F106</f>
        <v>130</v>
      </c>
      <c r="G108" s="30">
        <f>'Argus Download'!G106</f>
        <v>125</v>
      </c>
      <c r="H108" s="30">
        <f>'Argus Download'!H106</f>
        <v>147.5</v>
      </c>
      <c r="I108" s="30">
        <f>'Argus Download'!I106</f>
        <v>150</v>
      </c>
      <c r="J108" s="30">
        <f>'Argus Download'!J106</f>
        <v>145</v>
      </c>
      <c r="K108" s="30">
        <f>'Argus Download'!K106</f>
        <v>77.5</v>
      </c>
      <c r="L108" s="30">
        <f>'Argus Download'!L106</f>
        <v>80</v>
      </c>
      <c r="M108" s="30">
        <f>'Argus Download'!M106</f>
        <v>75</v>
      </c>
      <c r="N108" s="30">
        <f>'Argus Download'!N106</f>
        <v>127.5</v>
      </c>
      <c r="O108" s="30">
        <f>'Argus Download'!O106</f>
        <v>155</v>
      </c>
      <c r="P108" s="30">
        <f>'Argus Download'!P106</f>
        <v>100</v>
      </c>
      <c r="Q108" s="30">
        <f>'Argus Download'!Q106</f>
        <v>127.5</v>
      </c>
      <c r="R108" s="30">
        <f>'Argus Download'!R106</f>
        <v>130</v>
      </c>
      <c r="S108" s="30">
        <f>'Argus Download'!S106</f>
        <v>125</v>
      </c>
      <c r="T108" s="30">
        <f>'Argus Download'!T106</f>
        <v>70</v>
      </c>
      <c r="U108" s="30">
        <f>'Argus Download'!U106</f>
        <v>75</v>
      </c>
      <c r="V108" s="30">
        <f>'Argus Download'!V106</f>
        <v>65</v>
      </c>
      <c r="W108" s="30">
        <f>'Argus Download'!W106</f>
        <v>32.5</v>
      </c>
      <c r="X108" s="30">
        <f>'Argus Download'!X106</f>
        <v>35</v>
      </c>
      <c r="Y108" s="30">
        <f>'Argus Download'!Y106</f>
        <v>30</v>
      </c>
      <c r="Z108" s="30">
        <f>'Argus Download'!Z106</f>
        <v>80</v>
      </c>
      <c r="AA108" s="30">
        <f>'Argus Download'!AA106</f>
        <v>85</v>
      </c>
      <c r="AB108" s="30">
        <f>'Argus Download'!AB106</f>
        <v>75</v>
      </c>
      <c r="AC108" s="30">
        <f>'Argus Download'!AC106</f>
        <v>75</v>
      </c>
      <c r="AD108" s="30">
        <f>'Argus Download'!AD106</f>
        <v>80</v>
      </c>
      <c r="AE108" s="30">
        <f>'Argus Download'!AE106</f>
        <v>70</v>
      </c>
      <c r="AF108" s="30">
        <f>'Argus Download'!AF106</f>
        <v>17.5</v>
      </c>
      <c r="AG108" s="30">
        <f>'Argus Download'!AG106</f>
        <v>20</v>
      </c>
      <c r="AH108" s="30">
        <f>'Argus Download'!AH106</f>
        <v>15</v>
      </c>
      <c r="AI108" s="30">
        <f>'Argus Download'!AI106</f>
        <v>27.5</v>
      </c>
      <c r="AJ108" s="30">
        <f>'Argus Download'!AJ106</f>
        <v>30</v>
      </c>
      <c r="AK108" s="30">
        <f>'Argus Download'!AK106</f>
        <v>25</v>
      </c>
      <c r="AL108" s="30">
        <f>'Argus Download'!AL106</f>
        <v>49.5</v>
      </c>
      <c r="AM108" s="30">
        <f>'Argus Download'!AM106</f>
        <v>52</v>
      </c>
      <c r="AN108" s="30">
        <f>'Argus Download'!AN106</f>
        <v>47</v>
      </c>
      <c r="AO108" s="30">
        <f>'Argus Download'!AO106</f>
        <v>62.5</v>
      </c>
      <c r="AP108" s="30">
        <f>'Argus Download'!AP106</f>
        <v>65</v>
      </c>
      <c r="AQ108" s="30">
        <f>'Argus Download'!AQ106</f>
        <v>60</v>
      </c>
      <c r="AR108" s="30">
        <f>'Argus Download'!AR106</f>
        <v>94</v>
      </c>
      <c r="AS108" s="30">
        <f>'Argus Download'!AS106</f>
        <v>98</v>
      </c>
      <c r="AT108" s="30">
        <f>'Argus Download'!AT106</f>
        <v>90</v>
      </c>
      <c r="AU108" s="30">
        <f>'Argus Download'!AU106</f>
        <v>30</v>
      </c>
      <c r="AV108" s="30">
        <f>'Argus Download'!AV106</f>
        <v>35</v>
      </c>
      <c r="AW108" s="30">
        <f>'Argus Download'!AW106</f>
        <v>25</v>
      </c>
      <c r="AX108" s="30">
        <f>'Argus Download'!AX106</f>
        <v>48.5</v>
      </c>
      <c r="AY108" s="30">
        <f>'Argus Download'!AY106</f>
        <v>51</v>
      </c>
      <c r="AZ108" s="30">
        <f>'Argus Download'!AZ106</f>
        <v>46</v>
      </c>
      <c r="BA108" s="30">
        <f>'Argus Download'!BA106</f>
        <v>130</v>
      </c>
      <c r="BB108" s="30">
        <f>'Argus Download'!BB106</f>
        <v>135</v>
      </c>
      <c r="BC108" s="30">
        <f>'Argus Download'!BC106</f>
        <v>125</v>
      </c>
      <c r="BD108" s="30">
        <f>'Argus Download'!BD106</f>
        <v>27.5</v>
      </c>
      <c r="BE108" s="30">
        <f>'Argus Download'!BE106</f>
        <v>30</v>
      </c>
      <c r="BF108" s="30">
        <f>'Argus Download'!BF106</f>
        <v>25</v>
      </c>
      <c r="BG108" s="30">
        <f>'Argus Download'!BG106</f>
        <v>60</v>
      </c>
      <c r="BH108" s="30">
        <f>'Argus Download'!BH106</f>
        <v>62</v>
      </c>
      <c r="BI108" s="30">
        <f>'Argus Download'!BI106</f>
        <v>58</v>
      </c>
      <c r="BJ108" s="30">
        <f>'Argus Download'!BJ106</f>
        <v>50.5</v>
      </c>
      <c r="BK108" s="30">
        <f>'Argus Download'!BK106</f>
        <v>53</v>
      </c>
      <c r="BL108" s="30">
        <f>'Argus Download'!BL106</f>
        <v>48</v>
      </c>
      <c r="BM108" s="30">
        <f>'Argus Download'!BM106</f>
        <v>115</v>
      </c>
      <c r="BN108" s="30">
        <f>'Argus Download'!BN106</f>
        <v>120</v>
      </c>
      <c r="BO108" s="30">
        <f>'Argus Download'!BO106</f>
        <v>110</v>
      </c>
      <c r="BP108" s="42">
        <f>IF(IF((AF108+BG108)-(((AF108+BG108)/3)+(K108/3)+(('Argus Download'!BP106-15)/3)/3)&gt;5,(((AF108+BG108)/3)+(K108/3)+(('Argus Download'!BP106-15)/3)/3)-(((((AF108+BG108)/3)+(K108/3)+(('Argus Download'!BP106-15)/3)/3)-5)-(AF108+BG108))*0.66,(((AF108+BG108)/3)+(K108/3)+(('Argus Download'!BP106-15)/3)/3))&gt;190,190,IF((AF108+BG108)-(((AF108+BG108)/3)+(K108/3)+(('Argus Download'!BP106-15)/3)/3)&gt;5,(((AF108+BG108)/3)+(K108/3)+(('Argus Download'!BP106-15)/3)/3)-(((((AF108+BG108)/3)+(K108/3)+(('Argus Download'!BP106-15)/3)/3)-5)-(AF108+BG108))*0.66,(((AF108+BG108)/3)+(K108/3)+(('Argus Download'!BP106-15)/3)/3)))</f>
        <v>75.303333333333327</v>
      </c>
      <c r="BQ108" s="42">
        <f>IF(IF((AG108+BH108)-(((AG108+BH108)/3)+(L108/3)+(('Argus Download'!BQ106-15)/3)/3)&gt;5,(((AG108+BH108)/3)+(L108/3)+(('Argus Download'!BQ106-15)/3)/3)-(((((AG108+BH108)/3)+(L108/3)+(('Argus Download'!BQ106-15)/3)/3)-5)-(AG108+BH108))*0.66,(((AG108+BH108)/3)+(L108/3)+(('Argus Download'!BQ106-15)/3)/3))&gt;190,190,IF((AG108+BH108)-(((AG108+BH108)/3)+(L108/3)+(('Argus Download'!BQ106-15)/3)/3)&gt;5,(((AG108+BH108)/3)+(L108/3)+(('Argus Download'!BQ106-15)/3)/3)-(((((AG108+BH108)/3)+(L108/3)+(('Argus Download'!BQ106-15)/3)/3)-5)-(AG108+BH108))*0.66,(((AG108+BH108)/3)+(L108/3)+(('Argus Download'!BQ106-15)/3)/3)))</f>
        <v>79.142222222222216</v>
      </c>
      <c r="BR108" s="42">
        <f>IF(IF((AH108+BI108)-(((AH108+BI108)/3)+(M108/3)+(('Argus Download'!BR106-15)/3)/3)&gt;5,(((AH108+BI108)/3)+(M108/3)+(('Argus Download'!BR106-15)/3)/3)-(((((AH108+BI108)/3)+(M108/3)+(('Argus Download'!BR106-15)/3)/3)-5)-(AH108+BI108))*0.66,(((AH108+BI108)/3)+(M108/3)+(('Argus Download'!BR106-15)/3)/3))&gt;190,190,IF((AH108+BI108)-(((AH108+BI108)/3)+(M108/3)+(('Argus Download'!BR106-15)/3)/3)&gt;5,(((AH108+BI108)/3)+(M108/3)+(('Argus Download'!BR106-15)/3)/3)-(((((AH108+BI108)/3)+(M108/3)+(('Argus Download'!BR106-15)/3)/3)-5)-(AH108+BI108))*0.66,(((AH108+BI108)/3)+(M108/3)+(('Argus Download'!BR106-15)/3)/3)))</f>
        <v>71.464444444444439</v>
      </c>
      <c r="BS108" s="42">
        <f t="shared" si="6"/>
        <v>75.5</v>
      </c>
      <c r="BT108" s="42">
        <f t="shared" si="7"/>
        <v>80</v>
      </c>
      <c r="BU108" s="42">
        <f t="shared" si="8"/>
        <v>71</v>
      </c>
      <c r="BV108" s="46"/>
      <c r="BW108" s="20"/>
      <c r="BX108" s="20"/>
    </row>
    <row r="109" spans="1:76" x14ac:dyDescent="0.25">
      <c r="A109" s="28">
        <f>'Argus Download'!A107</f>
        <v>45449</v>
      </c>
      <c r="B109" s="30">
        <f>'Argus Download'!B107</f>
        <v>142.5</v>
      </c>
      <c r="C109" s="30">
        <f>'Argus Download'!C107</f>
        <v>145</v>
      </c>
      <c r="D109" s="30">
        <f>'Argus Download'!D107</f>
        <v>140</v>
      </c>
      <c r="E109" s="30">
        <f>'Argus Download'!E107</f>
        <v>127.5</v>
      </c>
      <c r="F109" s="30">
        <f>'Argus Download'!F107</f>
        <v>130</v>
      </c>
      <c r="G109" s="30">
        <f>'Argus Download'!G107</f>
        <v>125</v>
      </c>
      <c r="H109" s="30">
        <f>'Argus Download'!H107</f>
        <v>132.5</v>
      </c>
      <c r="I109" s="30">
        <f>'Argus Download'!I107</f>
        <v>135</v>
      </c>
      <c r="J109" s="30">
        <f>'Argus Download'!J107</f>
        <v>130</v>
      </c>
      <c r="K109" s="30">
        <f>'Argus Download'!K107</f>
        <v>77.5</v>
      </c>
      <c r="L109" s="30">
        <f>'Argus Download'!L107</f>
        <v>80</v>
      </c>
      <c r="M109" s="30">
        <f>'Argus Download'!M107</f>
        <v>75</v>
      </c>
      <c r="N109" s="30">
        <f>'Argus Download'!N107</f>
        <v>117.5</v>
      </c>
      <c r="O109" s="30">
        <f>'Argus Download'!O107</f>
        <v>140</v>
      </c>
      <c r="P109" s="30">
        <f>'Argus Download'!P107</f>
        <v>95</v>
      </c>
      <c r="Q109" s="30">
        <f>'Argus Download'!Q107</f>
        <v>127.5</v>
      </c>
      <c r="R109" s="30">
        <f>'Argus Download'!R107</f>
        <v>130</v>
      </c>
      <c r="S109" s="30">
        <f>'Argus Download'!S107</f>
        <v>125</v>
      </c>
      <c r="T109" s="30">
        <f>'Argus Download'!T107</f>
        <v>70</v>
      </c>
      <c r="U109" s="30">
        <f>'Argus Download'!U107</f>
        <v>75</v>
      </c>
      <c r="V109" s="30">
        <f>'Argus Download'!V107</f>
        <v>65</v>
      </c>
      <c r="W109" s="30">
        <f>'Argus Download'!W107</f>
        <v>25</v>
      </c>
      <c r="X109" s="30">
        <f>'Argus Download'!X107</f>
        <v>30</v>
      </c>
      <c r="Y109" s="30">
        <f>'Argus Download'!Y107</f>
        <v>20</v>
      </c>
      <c r="Z109" s="30">
        <f>'Argus Download'!Z107</f>
        <v>80</v>
      </c>
      <c r="AA109" s="30">
        <f>'Argus Download'!AA107</f>
        <v>85</v>
      </c>
      <c r="AB109" s="30">
        <f>'Argus Download'!AB107</f>
        <v>75</v>
      </c>
      <c r="AC109" s="30">
        <f>'Argus Download'!AC107</f>
        <v>75</v>
      </c>
      <c r="AD109" s="30">
        <f>'Argus Download'!AD107</f>
        <v>80</v>
      </c>
      <c r="AE109" s="30">
        <f>'Argus Download'!AE107</f>
        <v>70</v>
      </c>
      <c r="AF109" s="30">
        <f>'Argus Download'!AF107</f>
        <v>17.5</v>
      </c>
      <c r="AG109" s="30">
        <f>'Argus Download'!AG107</f>
        <v>20</v>
      </c>
      <c r="AH109" s="30">
        <f>'Argus Download'!AH107</f>
        <v>15</v>
      </c>
      <c r="AI109" s="30">
        <f>'Argus Download'!AI107</f>
        <v>27.5</v>
      </c>
      <c r="AJ109" s="30">
        <f>'Argus Download'!AJ107</f>
        <v>30</v>
      </c>
      <c r="AK109" s="30">
        <f>'Argus Download'!AK107</f>
        <v>25</v>
      </c>
      <c r="AL109" s="30">
        <f>'Argus Download'!AL107</f>
        <v>49.5</v>
      </c>
      <c r="AM109" s="30">
        <f>'Argus Download'!AM107</f>
        <v>52</v>
      </c>
      <c r="AN109" s="30">
        <f>'Argus Download'!AN107</f>
        <v>47</v>
      </c>
      <c r="AO109" s="30">
        <f>'Argus Download'!AO107</f>
        <v>62.5</v>
      </c>
      <c r="AP109" s="30">
        <f>'Argus Download'!AP107</f>
        <v>65</v>
      </c>
      <c r="AQ109" s="30">
        <f>'Argus Download'!AQ107</f>
        <v>60</v>
      </c>
      <c r="AR109" s="30">
        <f>'Argus Download'!AR107</f>
        <v>94</v>
      </c>
      <c r="AS109" s="30">
        <f>'Argus Download'!AS107</f>
        <v>98</v>
      </c>
      <c r="AT109" s="30">
        <f>'Argus Download'!AT107</f>
        <v>90</v>
      </c>
      <c r="AU109" s="30">
        <f>'Argus Download'!AU107</f>
        <v>30</v>
      </c>
      <c r="AV109" s="30">
        <f>'Argus Download'!AV107</f>
        <v>35</v>
      </c>
      <c r="AW109" s="30">
        <f>'Argus Download'!AW107</f>
        <v>25</v>
      </c>
      <c r="AX109" s="30">
        <f>'Argus Download'!AX107</f>
        <v>48.5</v>
      </c>
      <c r="AY109" s="30">
        <f>'Argus Download'!AY107</f>
        <v>51</v>
      </c>
      <c r="AZ109" s="30">
        <f>'Argus Download'!AZ107</f>
        <v>46</v>
      </c>
      <c r="BA109" s="30">
        <f>'Argus Download'!BA107</f>
        <v>130</v>
      </c>
      <c r="BB109" s="30">
        <f>'Argus Download'!BB107</f>
        <v>135</v>
      </c>
      <c r="BC109" s="30">
        <f>'Argus Download'!BC107</f>
        <v>125</v>
      </c>
      <c r="BD109" s="30">
        <f>'Argus Download'!BD107</f>
        <v>27.5</v>
      </c>
      <c r="BE109" s="30">
        <f>'Argus Download'!BE107</f>
        <v>30</v>
      </c>
      <c r="BF109" s="30">
        <f>'Argus Download'!BF107</f>
        <v>25</v>
      </c>
      <c r="BG109" s="30">
        <f>'Argus Download'!BG107</f>
        <v>60</v>
      </c>
      <c r="BH109" s="30">
        <f>'Argus Download'!BH107</f>
        <v>62</v>
      </c>
      <c r="BI109" s="30">
        <f>'Argus Download'!BI107</f>
        <v>58</v>
      </c>
      <c r="BJ109" s="30">
        <f>'Argus Download'!BJ107</f>
        <v>50.5</v>
      </c>
      <c r="BK109" s="30">
        <f>'Argus Download'!BK107</f>
        <v>53</v>
      </c>
      <c r="BL109" s="30">
        <f>'Argus Download'!BL107</f>
        <v>48</v>
      </c>
      <c r="BM109" s="30">
        <f>'Argus Download'!BM107</f>
        <v>115</v>
      </c>
      <c r="BN109" s="30">
        <f>'Argus Download'!BN107</f>
        <v>120</v>
      </c>
      <c r="BO109" s="30">
        <f>'Argus Download'!BO107</f>
        <v>110</v>
      </c>
      <c r="BP109" s="42">
        <f>IF(IF((AF109+BG109)-(((AF109+BG109)/3)+(K109/3)+(('Argus Download'!BP107-15)/3)/3)&gt;5,(((AF109+BG109)/3)+(K109/3)+(('Argus Download'!BP107-15)/3)/3)-(((((AF109+BG109)/3)+(K109/3)+(('Argus Download'!BP107-15)/3)/3)-5)-(AF109+BG109))*0.66,(((AF109+BG109)/3)+(K109/3)+(('Argus Download'!BP107-15)/3)/3))&gt;190,190,IF((AF109+BG109)-(((AF109+BG109)/3)+(K109/3)+(('Argus Download'!BP107-15)/3)/3)&gt;5,(((AF109+BG109)/3)+(K109/3)+(('Argus Download'!BP107-15)/3)/3)-(((((AF109+BG109)/3)+(K109/3)+(('Argus Download'!BP107-15)/3)/3)-5)-(AF109+BG109))*0.66,(((AF109+BG109)/3)+(K109/3)+(('Argus Download'!BP107-15)/3)/3)))</f>
        <v>75.303333333333327</v>
      </c>
      <c r="BQ109" s="42">
        <f>IF(IF((AG109+BH109)-(((AG109+BH109)/3)+(L109/3)+(('Argus Download'!BQ107-15)/3)/3)&gt;5,(((AG109+BH109)/3)+(L109/3)+(('Argus Download'!BQ107-15)/3)/3)-(((((AG109+BH109)/3)+(L109/3)+(('Argus Download'!BQ107-15)/3)/3)-5)-(AG109+BH109))*0.66,(((AG109+BH109)/3)+(L109/3)+(('Argus Download'!BQ107-15)/3)/3))&gt;190,190,IF((AG109+BH109)-(((AG109+BH109)/3)+(L109/3)+(('Argus Download'!BQ107-15)/3)/3)&gt;5,(((AG109+BH109)/3)+(L109/3)+(('Argus Download'!BQ107-15)/3)/3)-(((((AG109+BH109)/3)+(L109/3)+(('Argus Download'!BQ107-15)/3)/3)-5)-(AG109+BH109))*0.66,(((AG109+BH109)/3)+(L109/3)+(('Argus Download'!BQ107-15)/3)/3)))</f>
        <v>79.142222222222216</v>
      </c>
      <c r="BR109" s="42">
        <f>IF(IF((AH109+BI109)-(((AH109+BI109)/3)+(M109/3)+(('Argus Download'!BR107-15)/3)/3)&gt;5,(((AH109+BI109)/3)+(M109/3)+(('Argus Download'!BR107-15)/3)/3)-(((((AH109+BI109)/3)+(M109/3)+(('Argus Download'!BR107-15)/3)/3)-5)-(AH109+BI109))*0.66,(((AH109+BI109)/3)+(M109/3)+(('Argus Download'!BR107-15)/3)/3))&gt;190,190,IF((AH109+BI109)-(((AH109+BI109)/3)+(M109/3)+(('Argus Download'!BR107-15)/3)/3)&gt;5,(((AH109+BI109)/3)+(M109/3)+(('Argus Download'!BR107-15)/3)/3)-(((((AH109+BI109)/3)+(M109/3)+(('Argus Download'!BR107-15)/3)/3)-5)-(AH109+BI109))*0.66,(((AH109+BI109)/3)+(M109/3)+(('Argus Download'!BR107-15)/3)/3)))</f>
        <v>71.464444444444439</v>
      </c>
      <c r="BS109" s="42">
        <f t="shared" si="6"/>
        <v>75.5</v>
      </c>
      <c r="BT109" s="42">
        <f t="shared" si="7"/>
        <v>80</v>
      </c>
      <c r="BU109" s="42">
        <f t="shared" si="8"/>
        <v>71</v>
      </c>
      <c r="BV109" s="46"/>
      <c r="BW109" s="20"/>
      <c r="BX109" s="20"/>
    </row>
    <row r="110" spans="1:76" x14ac:dyDescent="0.25">
      <c r="A110" s="28">
        <f>'Argus Download'!A108</f>
        <v>45442</v>
      </c>
      <c r="B110" s="30">
        <f>'Argus Download'!B108</f>
        <v>142.5</v>
      </c>
      <c r="C110" s="30">
        <f>'Argus Download'!C108</f>
        <v>145</v>
      </c>
      <c r="D110" s="30">
        <f>'Argus Download'!D108</f>
        <v>140</v>
      </c>
      <c r="E110" s="30">
        <f>'Argus Download'!E108</f>
        <v>127.5</v>
      </c>
      <c r="F110" s="30">
        <f>'Argus Download'!F108</f>
        <v>130</v>
      </c>
      <c r="G110" s="30">
        <f>'Argus Download'!G108</f>
        <v>125</v>
      </c>
      <c r="H110" s="30">
        <f>'Argus Download'!H108</f>
        <v>130</v>
      </c>
      <c r="I110" s="30">
        <f>'Argus Download'!I108</f>
        <v>135</v>
      </c>
      <c r="J110" s="30">
        <f>'Argus Download'!J108</f>
        <v>125</v>
      </c>
      <c r="K110" s="30">
        <f>'Argus Download'!K108</f>
        <v>72.5</v>
      </c>
      <c r="L110" s="30">
        <f>'Argus Download'!L108</f>
        <v>75</v>
      </c>
      <c r="M110" s="30">
        <f>'Argus Download'!M108</f>
        <v>70</v>
      </c>
      <c r="N110" s="30">
        <f>'Argus Download'!N108</f>
        <v>117.5</v>
      </c>
      <c r="O110" s="30">
        <f>'Argus Download'!O108</f>
        <v>140</v>
      </c>
      <c r="P110" s="30">
        <f>'Argus Download'!P108</f>
        <v>95</v>
      </c>
      <c r="Q110" s="30">
        <f>'Argus Download'!Q108</f>
        <v>127.5</v>
      </c>
      <c r="R110" s="30">
        <f>'Argus Download'!R108</f>
        <v>130</v>
      </c>
      <c r="S110" s="30">
        <f>'Argus Download'!S108</f>
        <v>125</v>
      </c>
      <c r="T110" s="30">
        <f>'Argus Download'!T108</f>
        <v>65</v>
      </c>
      <c r="U110" s="30">
        <f>'Argus Download'!U108</f>
        <v>70</v>
      </c>
      <c r="V110" s="30">
        <f>'Argus Download'!V108</f>
        <v>60</v>
      </c>
      <c r="W110" s="30">
        <f>'Argus Download'!W108</f>
        <v>25</v>
      </c>
      <c r="X110" s="30">
        <f>'Argus Download'!X108</f>
        <v>30</v>
      </c>
      <c r="Y110" s="30">
        <f>'Argus Download'!Y108</f>
        <v>20</v>
      </c>
      <c r="Z110" s="30">
        <f>'Argus Download'!Z108</f>
        <v>80</v>
      </c>
      <c r="AA110" s="30">
        <f>'Argus Download'!AA108</f>
        <v>85</v>
      </c>
      <c r="AB110" s="30">
        <f>'Argus Download'!AB108</f>
        <v>75</v>
      </c>
      <c r="AC110" s="30">
        <f>'Argus Download'!AC108</f>
        <v>75</v>
      </c>
      <c r="AD110" s="30">
        <f>'Argus Download'!AD108</f>
        <v>80</v>
      </c>
      <c r="AE110" s="30">
        <f>'Argus Download'!AE108</f>
        <v>70</v>
      </c>
      <c r="AF110" s="30">
        <f>'Argus Download'!AF108</f>
        <v>16</v>
      </c>
      <c r="AG110" s="30">
        <f>'Argus Download'!AG108</f>
        <v>20</v>
      </c>
      <c r="AH110" s="30">
        <f>'Argus Download'!AH108</f>
        <v>12</v>
      </c>
      <c r="AI110" s="30">
        <f>'Argus Download'!AI108</f>
        <v>27.5</v>
      </c>
      <c r="AJ110" s="30">
        <f>'Argus Download'!AJ108</f>
        <v>30</v>
      </c>
      <c r="AK110" s="30">
        <f>'Argus Download'!AK108</f>
        <v>25</v>
      </c>
      <c r="AL110" s="30">
        <f>'Argus Download'!AL108</f>
        <v>49.5</v>
      </c>
      <c r="AM110" s="30">
        <f>'Argus Download'!AM108</f>
        <v>52</v>
      </c>
      <c r="AN110" s="30">
        <f>'Argus Download'!AN108</f>
        <v>47</v>
      </c>
      <c r="AO110" s="30">
        <f>'Argus Download'!AO108</f>
        <v>62.5</v>
      </c>
      <c r="AP110" s="30">
        <f>'Argus Download'!AP108</f>
        <v>65</v>
      </c>
      <c r="AQ110" s="30">
        <f>'Argus Download'!AQ108</f>
        <v>60</v>
      </c>
      <c r="AR110" s="30">
        <f>'Argus Download'!AR108</f>
        <v>95</v>
      </c>
      <c r="AS110" s="30">
        <f>'Argus Download'!AS108</f>
        <v>100</v>
      </c>
      <c r="AT110" s="30">
        <f>'Argus Download'!AT108</f>
        <v>90</v>
      </c>
      <c r="AU110" s="30">
        <f>'Argus Download'!AU108</f>
        <v>30</v>
      </c>
      <c r="AV110" s="30">
        <f>'Argus Download'!AV108</f>
        <v>35</v>
      </c>
      <c r="AW110" s="30">
        <f>'Argus Download'!AW108</f>
        <v>25</v>
      </c>
      <c r="AX110" s="30">
        <f>'Argus Download'!AX108</f>
        <v>48.5</v>
      </c>
      <c r="AY110" s="30">
        <f>'Argus Download'!AY108</f>
        <v>51</v>
      </c>
      <c r="AZ110" s="30">
        <f>'Argus Download'!AZ108</f>
        <v>46</v>
      </c>
      <c r="BA110" s="30">
        <f>'Argus Download'!BA108</f>
        <v>130</v>
      </c>
      <c r="BB110" s="30">
        <f>'Argus Download'!BB108</f>
        <v>135</v>
      </c>
      <c r="BC110" s="30">
        <f>'Argus Download'!BC108</f>
        <v>125</v>
      </c>
      <c r="BD110" s="30">
        <f>'Argus Download'!BD108</f>
        <v>27.5</v>
      </c>
      <c r="BE110" s="30">
        <f>'Argus Download'!BE108</f>
        <v>30</v>
      </c>
      <c r="BF110" s="30">
        <f>'Argus Download'!BF108</f>
        <v>25</v>
      </c>
      <c r="BG110" s="30">
        <f>'Argus Download'!BG108</f>
        <v>62.5</v>
      </c>
      <c r="BH110" s="30">
        <f>'Argus Download'!BH108</f>
        <v>65</v>
      </c>
      <c r="BI110" s="30">
        <f>'Argus Download'!BI108</f>
        <v>60</v>
      </c>
      <c r="BJ110" s="30">
        <f>'Argus Download'!BJ108</f>
        <v>50.5</v>
      </c>
      <c r="BK110" s="30">
        <f>'Argus Download'!BK108</f>
        <v>53</v>
      </c>
      <c r="BL110" s="30">
        <f>'Argus Download'!BL108</f>
        <v>48</v>
      </c>
      <c r="BM110" s="30">
        <f>'Argus Download'!BM108</f>
        <v>115</v>
      </c>
      <c r="BN110" s="30">
        <f>'Argus Download'!BN108</f>
        <v>120</v>
      </c>
      <c r="BO110" s="30">
        <f>'Argus Download'!BO108</f>
        <v>110</v>
      </c>
      <c r="BP110" s="42">
        <f>IF(IF((AF110+BG110)-(((AF110+BG110)/3)+(K110/3)+(('Argus Download'!BP108-15)/3)/3)&gt;5,(((AF110+BG110)/3)+(K110/3)+(('Argus Download'!BP108-15)/3)/3)-(((((AF110+BG110)/3)+(K110/3)+(('Argus Download'!BP108-15)/3)/3)-5)-(AF110+BG110))*0.66,(((AF110+BG110)/3)+(K110/3)+(('Argus Download'!BP108-15)/3)/3))&gt;190,190,IF((AF110+BG110)-(((AF110+BG110)/3)+(K110/3)+(('Argus Download'!BP108-15)/3)/3)&gt;5,(((AF110+BG110)/3)+(K110/3)+(('Argus Download'!BP108-15)/3)/3)-(((((AF110+BG110)/3)+(K110/3)+(('Argus Download'!BP108-15)/3)/3)-5)-(AF110+BG110))*0.66,(((AF110+BG110)/3)+(K110/3)+(('Argus Download'!BP108-15)/3)/3)))</f>
        <v>75.75555555555556</v>
      </c>
      <c r="BQ110" s="42">
        <f>IF(IF((AG110+BH110)-(((AG110+BH110)/3)+(L110/3)+(('Argus Download'!BQ108-15)/3)/3)&gt;5,(((AG110+BH110)/3)+(L110/3)+(('Argus Download'!BQ108-15)/3)/3)-(((((AG110+BH110)/3)+(L110/3)+(('Argus Download'!BQ108-15)/3)/3)-5)-(AG110+BH110))*0.66,(((AG110+BH110)/3)+(L110/3)+(('Argus Download'!BQ108-15)/3)/3))&gt;190,190,IF((AG110+BH110)-(((AG110+BH110)/3)+(L110/3)+(('Argus Download'!BQ108-15)/3)/3)&gt;5,(((AG110+BH110)/3)+(L110/3)+(('Argus Download'!BQ108-15)/3)/3)-(((((AG110+BH110)/3)+(L110/3)+(('Argus Download'!BQ108-15)/3)/3)-5)-(AG110+BH110))*0.66,(((AG110+BH110)/3)+(L110/3)+(('Argus Download'!BQ108-15)/3)/3)))</f>
        <v>81.084444444444443</v>
      </c>
      <c r="BR110" s="42">
        <f>IF(IF((AH110+BI110)-(((AH110+BI110)/3)+(M110/3)+(('Argus Download'!BR108-15)/3)/3)&gt;5,(((AH110+BI110)/3)+(M110/3)+(('Argus Download'!BR108-15)/3)/3)-(((((AH110+BI110)/3)+(M110/3)+(('Argus Download'!BR108-15)/3)/3)-5)-(AH110+BI110))*0.66,(((AH110+BI110)/3)+(M110/3)+(('Argus Download'!BR108-15)/3)/3))&gt;190,190,IF((AH110+BI110)-(((AH110+BI110)/3)+(M110/3)+(('Argus Download'!BR108-15)/3)/3)&gt;5,(((AH110+BI110)/3)+(M110/3)+(('Argus Download'!BR108-15)/3)/3)-(((((AH110+BI110)/3)+(M110/3)+(('Argus Download'!BR108-15)/3)/3)-5)-(AH110+BI110))*0.66,(((AH110+BI110)/3)+(M110/3)+(('Argus Download'!BR108-15)/3)/3)))</f>
        <v>70.426666666666662</v>
      </c>
      <c r="BS110" s="42">
        <f t="shared" si="6"/>
        <v>76.5</v>
      </c>
      <c r="BT110" s="42">
        <f t="shared" si="7"/>
        <v>83</v>
      </c>
      <c r="BU110" s="42">
        <f t="shared" si="8"/>
        <v>70</v>
      </c>
      <c r="BV110" s="46"/>
      <c r="BW110" s="20"/>
      <c r="BX110" s="20"/>
    </row>
    <row r="111" spans="1:76" x14ac:dyDescent="0.25">
      <c r="A111" s="28">
        <f>'Argus Download'!A109</f>
        <v>45435</v>
      </c>
      <c r="B111" s="30">
        <f>'Argus Download'!B109</f>
        <v>142.5</v>
      </c>
      <c r="C111" s="30">
        <f>'Argus Download'!C109</f>
        <v>145</v>
      </c>
      <c r="D111" s="30">
        <f>'Argus Download'!D109</f>
        <v>140</v>
      </c>
      <c r="E111" s="30">
        <f>'Argus Download'!E109</f>
        <v>127.5</v>
      </c>
      <c r="F111" s="30">
        <f>'Argus Download'!F109</f>
        <v>130</v>
      </c>
      <c r="G111" s="30">
        <f>'Argus Download'!G109</f>
        <v>125</v>
      </c>
      <c r="H111" s="30">
        <f>'Argus Download'!H109</f>
        <v>130</v>
      </c>
      <c r="I111" s="30">
        <f>'Argus Download'!I109</f>
        <v>135</v>
      </c>
      <c r="J111" s="30">
        <f>'Argus Download'!J109</f>
        <v>125</v>
      </c>
      <c r="K111" s="30">
        <f>'Argus Download'!K109</f>
        <v>72.5</v>
      </c>
      <c r="L111" s="30">
        <f>'Argus Download'!L109</f>
        <v>75</v>
      </c>
      <c r="M111" s="30">
        <f>'Argus Download'!M109</f>
        <v>70</v>
      </c>
      <c r="N111" s="30">
        <f>'Argus Download'!N109</f>
        <v>116</v>
      </c>
      <c r="O111" s="30">
        <f>'Argus Download'!O109</f>
        <v>140</v>
      </c>
      <c r="P111" s="30">
        <f>'Argus Download'!P109</f>
        <v>92</v>
      </c>
      <c r="Q111" s="30">
        <f>'Argus Download'!Q109</f>
        <v>127.5</v>
      </c>
      <c r="R111" s="30">
        <f>'Argus Download'!R109</f>
        <v>130</v>
      </c>
      <c r="S111" s="30">
        <f>'Argus Download'!S109</f>
        <v>125</v>
      </c>
      <c r="T111" s="30">
        <f>'Argus Download'!T109</f>
        <v>65</v>
      </c>
      <c r="U111" s="30">
        <f>'Argus Download'!U109</f>
        <v>70</v>
      </c>
      <c r="V111" s="30">
        <f>'Argus Download'!V109</f>
        <v>60</v>
      </c>
      <c r="W111" s="30">
        <f>'Argus Download'!W109</f>
        <v>25</v>
      </c>
      <c r="X111" s="30">
        <f>'Argus Download'!X109</f>
        <v>30</v>
      </c>
      <c r="Y111" s="30">
        <f>'Argus Download'!Y109</f>
        <v>20</v>
      </c>
      <c r="Z111" s="30">
        <f>'Argus Download'!Z109</f>
        <v>80</v>
      </c>
      <c r="AA111" s="30">
        <f>'Argus Download'!AA109</f>
        <v>85</v>
      </c>
      <c r="AB111" s="30">
        <f>'Argus Download'!AB109</f>
        <v>75</v>
      </c>
      <c r="AC111" s="30">
        <f>'Argus Download'!AC109</f>
        <v>75</v>
      </c>
      <c r="AD111" s="30">
        <f>'Argus Download'!AD109</f>
        <v>80</v>
      </c>
      <c r="AE111" s="30">
        <f>'Argus Download'!AE109</f>
        <v>70</v>
      </c>
      <c r="AF111" s="30">
        <f>'Argus Download'!AF109</f>
        <v>17.5</v>
      </c>
      <c r="AG111" s="30">
        <f>'Argus Download'!AG109</f>
        <v>20</v>
      </c>
      <c r="AH111" s="30">
        <f>'Argus Download'!AH109</f>
        <v>15</v>
      </c>
      <c r="AI111" s="30">
        <f>'Argus Download'!AI109</f>
        <v>27.5</v>
      </c>
      <c r="AJ111" s="30">
        <f>'Argus Download'!AJ109</f>
        <v>30</v>
      </c>
      <c r="AK111" s="30">
        <f>'Argus Download'!AK109</f>
        <v>25</v>
      </c>
      <c r="AL111" s="30">
        <f>'Argus Download'!AL109</f>
        <v>49.5</v>
      </c>
      <c r="AM111" s="30">
        <f>'Argus Download'!AM109</f>
        <v>52</v>
      </c>
      <c r="AN111" s="30">
        <f>'Argus Download'!AN109</f>
        <v>47</v>
      </c>
      <c r="AO111" s="30">
        <f>'Argus Download'!AO109</f>
        <v>64.5</v>
      </c>
      <c r="AP111" s="30">
        <f>'Argus Download'!AP109</f>
        <v>67</v>
      </c>
      <c r="AQ111" s="30">
        <f>'Argus Download'!AQ109</f>
        <v>62</v>
      </c>
      <c r="AR111" s="30">
        <f>'Argus Download'!AR109</f>
        <v>97</v>
      </c>
      <c r="AS111" s="30">
        <f>'Argus Download'!AS109</f>
        <v>102</v>
      </c>
      <c r="AT111" s="30">
        <f>'Argus Download'!AT109</f>
        <v>92</v>
      </c>
      <c r="AU111" s="30">
        <f>'Argus Download'!AU109</f>
        <v>30</v>
      </c>
      <c r="AV111" s="30">
        <f>'Argus Download'!AV109</f>
        <v>35</v>
      </c>
      <c r="AW111" s="30">
        <f>'Argus Download'!AW109</f>
        <v>25</v>
      </c>
      <c r="AX111" s="30">
        <f>'Argus Download'!AX109</f>
        <v>48.5</v>
      </c>
      <c r="AY111" s="30">
        <f>'Argus Download'!AY109</f>
        <v>51</v>
      </c>
      <c r="AZ111" s="30">
        <f>'Argus Download'!AZ109</f>
        <v>46</v>
      </c>
      <c r="BA111" s="30">
        <f>'Argus Download'!BA109</f>
        <v>130</v>
      </c>
      <c r="BB111" s="30">
        <f>'Argus Download'!BB109</f>
        <v>135</v>
      </c>
      <c r="BC111" s="30">
        <f>'Argus Download'!BC109</f>
        <v>125</v>
      </c>
      <c r="BD111" s="30">
        <f>'Argus Download'!BD109</f>
        <v>27.5</v>
      </c>
      <c r="BE111" s="30">
        <f>'Argus Download'!BE109</f>
        <v>30</v>
      </c>
      <c r="BF111" s="30">
        <f>'Argus Download'!BF109</f>
        <v>25</v>
      </c>
      <c r="BG111" s="30">
        <f>'Argus Download'!BG109</f>
        <v>62.5</v>
      </c>
      <c r="BH111" s="30">
        <f>'Argus Download'!BH109</f>
        <v>65</v>
      </c>
      <c r="BI111" s="30">
        <f>'Argus Download'!BI109</f>
        <v>60</v>
      </c>
      <c r="BJ111" s="30">
        <f>'Argus Download'!BJ109</f>
        <v>50.5</v>
      </c>
      <c r="BK111" s="30">
        <f>'Argus Download'!BK109</f>
        <v>53</v>
      </c>
      <c r="BL111" s="30">
        <f>'Argus Download'!BL109</f>
        <v>48</v>
      </c>
      <c r="BM111" s="30">
        <f>'Argus Download'!BM109</f>
        <v>115</v>
      </c>
      <c r="BN111" s="30">
        <f>'Argus Download'!BN109</f>
        <v>120</v>
      </c>
      <c r="BO111" s="30">
        <f>'Argus Download'!BO109</f>
        <v>110</v>
      </c>
      <c r="BP111" s="42">
        <f>IF(IF((AF111+BG111)-(((AF111+BG111)/3)+(K111/3)+(('Argus Download'!BP109-15)/3)/3)&gt;5,(((AF111+BG111)/3)+(K111/3)+(('Argus Download'!BP109-15)/3)/3)-(((((AF111+BG111)/3)+(K111/3)+(('Argus Download'!BP109-15)/3)/3)-5)-(AF111+BG111))*0.66,(((AF111+BG111)/3)+(K111/3)+(('Argus Download'!BP109-15)/3)/3))&gt;190,190,IF((AF111+BG111)-(((AF111+BG111)/3)+(K111/3)+(('Argus Download'!BP109-15)/3)/3)&gt;5,(((AF111+BG111)/3)+(K111/3)+(('Argus Download'!BP109-15)/3)/3)-(((((AF111+BG111)/3)+(K111/3)+(('Argus Download'!BP109-15)/3)/3)-5)-(AF111+BG111))*0.66,(((AF111+BG111)/3)+(K111/3)+(('Argus Download'!BP109-15)/3)/3)))</f>
        <v>76.915555555555557</v>
      </c>
      <c r="BQ111" s="42">
        <f>IF(IF((AG111+BH111)-(((AG111+BH111)/3)+(L111/3)+(('Argus Download'!BQ109-15)/3)/3)&gt;5,(((AG111+BH111)/3)+(L111/3)+(('Argus Download'!BQ109-15)/3)/3)-(((((AG111+BH111)/3)+(L111/3)+(('Argus Download'!BQ109-15)/3)/3)-5)-(AG111+BH111))*0.66,(((AG111+BH111)/3)+(L111/3)+(('Argus Download'!BQ109-15)/3)/3))&gt;190,190,IF((AG111+BH111)-(((AG111+BH111)/3)+(L111/3)+(('Argus Download'!BQ109-15)/3)/3)&gt;5,(((AG111+BH111)/3)+(L111/3)+(('Argus Download'!BQ109-15)/3)/3)-(((((AG111+BH111)/3)+(L111/3)+(('Argus Download'!BQ109-15)/3)/3)-5)-(AG111+BH111))*0.66,(((AG111+BH111)/3)+(L111/3)+(('Argus Download'!BQ109-15)/3)/3)))</f>
        <v>81.084444444444443</v>
      </c>
      <c r="BR111" s="42">
        <f>IF(IF((AH111+BI111)-(((AH111+BI111)/3)+(M111/3)+(('Argus Download'!BR109-15)/3)/3)&gt;5,(((AH111+BI111)/3)+(M111/3)+(('Argus Download'!BR109-15)/3)/3)-(((((AH111+BI111)/3)+(M111/3)+(('Argus Download'!BR109-15)/3)/3)-5)-(AH111+BI111))*0.66,(((AH111+BI111)/3)+(M111/3)+(('Argus Download'!BR109-15)/3)/3))&gt;190,190,IF((AH111+BI111)-(((AH111+BI111)/3)+(M111/3)+(('Argus Download'!BR109-15)/3)/3)&gt;5,(((AH111+BI111)/3)+(M111/3)+(('Argus Download'!BR109-15)/3)/3)-(((((AH111+BI111)/3)+(M111/3)+(('Argus Download'!BR109-15)/3)/3)-5)-(AH111+BI111))*0.66,(((AH111+BI111)/3)+(M111/3)+(('Argus Download'!BR109-15)/3)/3)))</f>
        <v>72.74666666666667</v>
      </c>
      <c r="BS111" s="42">
        <f t="shared" si="6"/>
        <v>78</v>
      </c>
      <c r="BT111" s="42">
        <f t="shared" si="7"/>
        <v>83</v>
      </c>
      <c r="BU111" s="42">
        <f t="shared" si="8"/>
        <v>73</v>
      </c>
      <c r="BV111" s="46"/>
      <c r="BW111" s="20"/>
      <c r="BX111" s="20"/>
    </row>
    <row r="112" spans="1:76" x14ac:dyDescent="0.25">
      <c r="A112" s="28">
        <f>'Argus Download'!A110</f>
        <v>45428</v>
      </c>
      <c r="B112" s="30">
        <f>'Argus Download'!B110</f>
        <v>142.5</v>
      </c>
      <c r="C112" s="30">
        <f>'Argus Download'!C110</f>
        <v>145</v>
      </c>
      <c r="D112" s="30">
        <f>'Argus Download'!D110</f>
        <v>140</v>
      </c>
      <c r="E112" s="30">
        <f>'Argus Download'!E110</f>
        <v>127.5</v>
      </c>
      <c r="F112" s="30">
        <f>'Argus Download'!F110</f>
        <v>130</v>
      </c>
      <c r="G112" s="30">
        <f>'Argus Download'!G110</f>
        <v>125</v>
      </c>
      <c r="H112" s="30">
        <f>'Argus Download'!H110</f>
        <v>130</v>
      </c>
      <c r="I112" s="30">
        <f>'Argus Download'!I110</f>
        <v>135</v>
      </c>
      <c r="J112" s="30">
        <f>'Argus Download'!J110</f>
        <v>125</v>
      </c>
      <c r="K112" s="30">
        <f>'Argus Download'!K110</f>
        <v>72.5</v>
      </c>
      <c r="L112" s="30">
        <f>'Argus Download'!L110</f>
        <v>75</v>
      </c>
      <c r="M112" s="30">
        <f>'Argus Download'!M110</f>
        <v>70</v>
      </c>
      <c r="N112" s="30">
        <f>'Argus Download'!N110</f>
        <v>116</v>
      </c>
      <c r="O112" s="30">
        <f>'Argus Download'!O110</f>
        <v>140</v>
      </c>
      <c r="P112" s="30">
        <f>'Argus Download'!P110</f>
        <v>92</v>
      </c>
      <c r="Q112" s="30">
        <f>'Argus Download'!Q110</f>
        <v>117.5</v>
      </c>
      <c r="R112" s="30">
        <f>'Argus Download'!R110</f>
        <v>120</v>
      </c>
      <c r="S112" s="30">
        <f>'Argus Download'!S110</f>
        <v>115</v>
      </c>
      <c r="T112" s="30">
        <f>'Argus Download'!T110</f>
        <v>65</v>
      </c>
      <c r="U112" s="30">
        <f>'Argus Download'!U110</f>
        <v>70</v>
      </c>
      <c r="V112" s="30">
        <f>'Argus Download'!V110</f>
        <v>60</v>
      </c>
      <c r="W112" s="30">
        <f>'Argus Download'!W110</f>
        <v>25</v>
      </c>
      <c r="X112" s="30">
        <f>'Argus Download'!X110</f>
        <v>30</v>
      </c>
      <c r="Y112" s="30">
        <f>'Argus Download'!Y110</f>
        <v>20</v>
      </c>
      <c r="Z112" s="30">
        <f>'Argus Download'!Z110</f>
        <v>80</v>
      </c>
      <c r="AA112" s="30">
        <f>'Argus Download'!AA110</f>
        <v>85</v>
      </c>
      <c r="AB112" s="30">
        <f>'Argus Download'!AB110</f>
        <v>75</v>
      </c>
      <c r="AC112" s="30">
        <f>'Argus Download'!AC110</f>
        <v>75</v>
      </c>
      <c r="AD112" s="30">
        <f>'Argus Download'!AD110</f>
        <v>80</v>
      </c>
      <c r="AE112" s="30">
        <f>'Argus Download'!AE110</f>
        <v>70</v>
      </c>
      <c r="AF112" s="30">
        <f>'Argus Download'!AF110</f>
        <v>17.5</v>
      </c>
      <c r="AG112" s="30">
        <f>'Argus Download'!AG110</f>
        <v>20</v>
      </c>
      <c r="AH112" s="30">
        <f>'Argus Download'!AH110</f>
        <v>15</v>
      </c>
      <c r="AI112" s="30">
        <f>'Argus Download'!AI110</f>
        <v>27.5</v>
      </c>
      <c r="AJ112" s="30">
        <f>'Argus Download'!AJ110</f>
        <v>30</v>
      </c>
      <c r="AK112" s="30">
        <f>'Argus Download'!AK110</f>
        <v>25</v>
      </c>
      <c r="AL112" s="30">
        <f>'Argus Download'!AL110</f>
        <v>50.5</v>
      </c>
      <c r="AM112" s="30">
        <f>'Argus Download'!AM110</f>
        <v>53</v>
      </c>
      <c r="AN112" s="30">
        <f>'Argus Download'!AN110</f>
        <v>48</v>
      </c>
      <c r="AO112" s="30">
        <f>'Argus Download'!AO110</f>
        <v>65.5</v>
      </c>
      <c r="AP112" s="30">
        <f>'Argus Download'!AP110</f>
        <v>68</v>
      </c>
      <c r="AQ112" s="30">
        <f>'Argus Download'!AQ110</f>
        <v>63</v>
      </c>
      <c r="AR112" s="30">
        <f>'Argus Download'!AR110</f>
        <v>98</v>
      </c>
      <c r="AS112" s="30">
        <f>'Argus Download'!AS110</f>
        <v>103</v>
      </c>
      <c r="AT112" s="30">
        <f>'Argus Download'!AT110</f>
        <v>93</v>
      </c>
      <c r="AU112" s="30">
        <f>'Argus Download'!AU110</f>
        <v>30</v>
      </c>
      <c r="AV112" s="30">
        <f>'Argus Download'!AV110</f>
        <v>35</v>
      </c>
      <c r="AW112" s="30">
        <f>'Argus Download'!AW110</f>
        <v>25</v>
      </c>
      <c r="AX112" s="30">
        <f>'Argus Download'!AX110</f>
        <v>49.5</v>
      </c>
      <c r="AY112" s="30">
        <f>'Argus Download'!AY110</f>
        <v>52</v>
      </c>
      <c r="AZ112" s="30">
        <f>'Argus Download'!AZ110</f>
        <v>47</v>
      </c>
      <c r="BA112" s="30">
        <f>'Argus Download'!BA110</f>
        <v>130</v>
      </c>
      <c r="BB112" s="30">
        <f>'Argus Download'!BB110</f>
        <v>135</v>
      </c>
      <c r="BC112" s="30">
        <f>'Argus Download'!BC110</f>
        <v>125</v>
      </c>
      <c r="BD112" s="30">
        <f>'Argus Download'!BD110</f>
        <v>27.5</v>
      </c>
      <c r="BE112" s="30">
        <f>'Argus Download'!BE110</f>
        <v>30</v>
      </c>
      <c r="BF112" s="30">
        <f>'Argus Download'!BF110</f>
        <v>25</v>
      </c>
      <c r="BG112" s="30">
        <f>'Argus Download'!BG110</f>
        <v>62.5</v>
      </c>
      <c r="BH112" s="30">
        <f>'Argus Download'!BH110</f>
        <v>65</v>
      </c>
      <c r="BI112" s="30">
        <f>'Argus Download'!BI110</f>
        <v>60</v>
      </c>
      <c r="BJ112" s="30">
        <f>'Argus Download'!BJ110</f>
        <v>50.5</v>
      </c>
      <c r="BK112" s="30">
        <f>'Argus Download'!BK110</f>
        <v>53</v>
      </c>
      <c r="BL112" s="30">
        <f>'Argus Download'!BL110</f>
        <v>48</v>
      </c>
      <c r="BM112" s="30">
        <f>'Argus Download'!BM110</f>
        <v>115</v>
      </c>
      <c r="BN112" s="30">
        <f>'Argus Download'!BN110</f>
        <v>120</v>
      </c>
      <c r="BO112" s="30">
        <f>'Argus Download'!BO110</f>
        <v>110</v>
      </c>
      <c r="BP112" s="42">
        <f>IF(IF((AF112+BG112)-(((AF112+BG112)/3)+(K112/3)+(('Argus Download'!BP110-15)/3)/3)&gt;5,(((AF112+BG112)/3)+(K112/3)+(('Argus Download'!BP110-15)/3)/3)-(((((AF112+BG112)/3)+(K112/3)+(('Argus Download'!BP110-15)/3)/3)-5)-(AF112+BG112))*0.66,(((AF112+BG112)/3)+(K112/3)+(('Argus Download'!BP110-15)/3)/3))&gt;190,190,IF((AF112+BG112)-(((AF112+BG112)/3)+(K112/3)+(('Argus Download'!BP110-15)/3)/3)&gt;5,(((AF112+BG112)/3)+(K112/3)+(('Argus Download'!BP110-15)/3)/3)-(((((AF112+BG112)/3)+(K112/3)+(('Argus Download'!BP110-15)/3)/3)-5)-(AF112+BG112))*0.66,(((AF112+BG112)/3)+(K112/3)+(('Argus Download'!BP110-15)/3)/3)))</f>
        <v>76.915555555555557</v>
      </c>
      <c r="BQ112" s="42">
        <f>IF(IF((AG112+BH112)-(((AG112+BH112)/3)+(L112/3)+(('Argus Download'!BQ110-15)/3)/3)&gt;5,(((AG112+BH112)/3)+(L112/3)+(('Argus Download'!BQ110-15)/3)/3)-(((((AG112+BH112)/3)+(L112/3)+(('Argus Download'!BQ110-15)/3)/3)-5)-(AG112+BH112))*0.66,(((AG112+BH112)/3)+(L112/3)+(('Argus Download'!BQ110-15)/3)/3))&gt;190,190,IF((AG112+BH112)-(((AG112+BH112)/3)+(L112/3)+(('Argus Download'!BQ110-15)/3)/3)&gt;5,(((AG112+BH112)/3)+(L112/3)+(('Argus Download'!BQ110-15)/3)/3)-(((((AG112+BH112)/3)+(L112/3)+(('Argus Download'!BQ110-15)/3)/3)-5)-(AG112+BH112))*0.66,(((AG112+BH112)/3)+(L112/3)+(('Argus Download'!BQ110-15)/3)/3)))</f>
        <v>81.084444444444443</v>
      </c>
      <c r="BR112" s="42">
        <f>IF(IF((AH112+BI112)-(((AH112+BI112)/3)+(M112/3)+(('Argus Download'!BR110-15)/3)/3)&gt;5,(((AH112+BI112)/3)+(M112/3)+(('Argus Download'!BR110-15)/3)/3)-(((((AH112+BI112)/3)+(M112/3)+(('Argus Download'!BR110-15)/3)/3)-5)-(AH112+BI112))*0.66,(((AH112+BI112)/3)+(M112/3)+(('Argus Download'!BR110-15)/3)/3))&gt;190,190,IF((AH112+BI112)-(((AH112+BI112)/3)+(M112/3)+(('Argus Download'!BR110-15)/3)/3)&gt;5,(((AH112+BI112)/3)+(M112/3)+(('Argus Download'!BR110-15)/3)/3)-(((((AH112+BI112)/3)+(M112/3)+(('Argus Download'!BR110-15)/3)/3)-5)-(AH112+BI112))*0.66,(((AH112+BI112)/3)+(M112/3)+(('Argus Download'!BR110-15)/3)/3)))</f>
        <v>72.74666666666667</v>
      </c>
      <c r="BS112" s="42">
        <f t="shared" si="6"/>
        <v>78</v>
      </c>
      <c r="BT112" s="42">
        <f t="shared" si="7"/>
        <v>83</v>
      </c>
      <c r="BU112" s="42">
        <f t="shared" si="8"/>
        <v>73</v>
      </c>
      <c r="BV112" s="46"/>
      <c r="BW112" s="20"/>
      <c r="BX112" s="20"/>
    </row>
    <row r="113" spans="1:76" x14ac:dyDescent="0.25">
      <c r="A113" s="28">
        <f>'Argus Download'!A111</f>
        <v>45421</v>
      </c>
      <c r="B113" s="30">
        <f>'Argus Download'!B111</f>
        <v>142.5</v>
      </c>
      <c r="C113" s="30">
        <f>'Argus Download'!C111</f>
        <v>145</v>
      </c>
      <c r="D113" s="30">
        <f>'Argus Download'!D111</f>
        <v>140</v>
      </c>
      <c r="E113" s="30">
        <f>'Argus Download'!E111</f>
        <v>127.5</v>
      </c>
      <c r="F113" s="30">
        <f>'Argus Download'!F111</f>
        <v>130</v>
      </c>
      <c r="G113" s="30">
        <f>'Argus Download'!G111</f>
        <v>125</v>
      </c>
      <c r="H113" s="30">
        <f>'Argus Download'!H111</f>
        <v>130</v>
      </c>
      <c r="I113" s="30">
        <f>'Argus Download'!I111</f>
        <v>135</v>
      </c>
      <c r="J113" s="30">
        <f>'Argus Download'!J111</f>
        <v>125</v>
      </c>
      <c r="K113" s="30">
        <f>'Argus Download'!K111</f>
        <v>70</v>
      </c>
      <c r="L113" s="30">
        <f>'Argus Download'!L111</f>
        <v>75</v>
      </c>
      <c r="M113" s="30">
        <f>'Argus Download'!M111</f>
        <v>65</v>
      </c>
      <c r="N113" s="30">
        <f>'Argus Download'!N111</f>
        <v>116</v>
      </c>
      <c r="O113" s="30">
        <f>'Argus Download'!O111</f>
        <v>140</v>
      </c>
      <c r="P113" s="30">
        <f>'Argus Download'!P111</f>
        <v>92</v>
      </c>
      <c r="Q113" s="30">
        <f>'Argus Download'!Q111</f>
        <v>117.5</v>
      </c>
      <c r="R113" s="30">
        <f>'Argus Download'!R111</f>
        <v>120</v>
      </c>
      <c r="S113" s="30">
        <f>'Argus Download'!S111</f>
        <v>115</v>
      </c>
      <c r="T113" s="30">
        <f>'Argus Download'!T111</f>
        <v>65</v>
      </c>
      <c r="U113" s="30">
        <f>'Argus Download'!U111</f>
        <v>70</v>
      </c>
      <c r="V113" s="30">
        <f>'Argus Download'!V111</f>
        <v>60</v>
      </c>
      <c r="W113" s="30">
        <f>'Argus Download'!W111</f>
        <v>25</v>
      </c>
      <c r="X113" s="30">
        <f>'Argus Download'!X111</f>
        <v>30</v>
      </c>
      <c r="Y113" s="30">
        <f>'Argus Download'!Y111</f>
        <v>20</v>
      </c>
      <c r="Z113" s="30">
        <f>'Argus Download'!Z111</f>
        <v>80</v>
      </c>
      <c r="AA113" s="30">
        <f>'Argus Download'!AA111</f>
        <v>85</v>
      </c>
      <c r="AB113" s="30">
        <f>'Argus Download'!AB111</f>
        <v>75</v>
      </c>
      <c r="AC113" s="30">
        <f>'Argus Download'!AC111</f>
        <v>75</v>
      </c>
      <c r="AD113" s="30">
        <f>'Argus Download'!AD111</f>
        <v>80</v>
      </c>
      <c r="AE113" s="30">
        <f>'Argus Download'!AE111</f>
        <v>70</v>
      </c>
      <c r="AF113" s="30">
        <f>'Argus Download'!AF111</f>
        <v>17.5</v>
      </c>
      <c r="AG113" s="30">
        <f>'Argus Download'!AG111</f>
        <v>20</v>
      </c>
      <c r="AH113" s="30">
        <f>'Argus Download'!AH111</f>
        <v>15</v>
      </c>
      <c r="AI113" s="30">
        <f>'Argus Download'!AI111</f>
        <v>27.5</v>
      </c>
      <c r="AJ113" s="30">
        <f>'Argus Download'!AJ111</f>
        <v>30</v>
      </c>
      <c r="AK113" s="30">
        <f>'Argus Download'!AK111</f>
        <v>25</v>
      </c>
      <c r="AL113" s="30">
        <f>'Argus Download'!AL111</f>
        <v>50.5</v>
      </c>
      <c r="AM113" s="30">
        <f>'Argus Download'!AM111</f>
        <v>53</v>
      </c>
      <c r="AN113" s="30">
        <f>'Argus Download'!AN111</f>
        <v>48</v>
      </c>
      <c r="AO113" s="30">
        <f>'Argus Download'!AO111</f>
        <v>67</v>
      </c>
      <c r="AP113" s="30">
        <f>'Argus Download'!AP111</f>
        <v>70</v>
      </c>
      <c r="AQ113" s="30">
        <f>'Argus Download'!AQ111</f>
        <v>64</v>
      </c>
      <c r="AR113" s="30">
        <f>'Argus Download'!AR111</f>
        <v>102.5</v>
      </c>
      <c r="AS113" s="30">
        <f>'Argus Download'!AS111</f>
        <v>110</v>
      </c>
      <c r="AT113" s="30">
        <f>'Argus Download'!AT111</f>
        <v>95</v>
      </c>
      <c r="AU113" s="30">
        <f>'Argus Download'!AU111</f>
        <v>30</v>
      </c>
      <c r="AV113" s="30">
        <f>'Argus Download'!AV111</f>
        <v>35</v>
      </c>
      <c r="AW113" s="30">
        <f>'Argus Download'!AW111</f>
        <v>25</v>
      </c>
      <c r="AX113" s="30">
        <f>'Argus Download'!AX111</f>
        <v>50.5</v>
      </c>
      <c r="AY113" s="30">
        <f>'Argus Download'!AY111</f>
        <v>53</v>
      </c>
      <c r="AZ113" s="30">
        <f>'Argus Download'!AZ111</f>
        <v>48</v>
      </c>
      <c r="BA113" s="30">
        <f>'Argus Download'!BA111</f>
        <v>130</v>
      </c>
      <c r="BB113" s="30">
        <f>'Argus Download'!BB111</f>
        <v>135</v>
      </c>
      <c r="BC113" s="30">
        <f>'Argus Download'!BC111</f>
        <v>125</v>
      </c>
      <c r="BD113" s="30">
        <f>'Argus Download'!BD111</f>
        <v>27.5</v>
      </c>
      <c r="BE113" s="30">
        <f>'Argus Download'!BE111</f>
        <v>30</v>
      </c>
      <c r="BF113" s="30">
        <f>'Argus Download'!BF111</f>
        <v>25</v>
      </c>
      <c r="BG113" s="30">
        <f>'Argus Download'!BG111</f>
        <v>62.5</v>
      </c>
      <c r="BH113" s="30">
        <f>'Argus Download'!BH111</f>
        <v>65</v>
      </c>
      <c r="BI113" s="30">
        <f>'Argus Download'!BI111</f>
        <v>60</v>
      </c>
      <c r="BJ113" s="30">
        <f>'Argus Download'!BJ111</f>
        <v>50.5</v>
      </c>
      <c r="BK113" s="30">
        <f>'Argus Download'!BK111</f>
        <v>53</v>
      </c>
      <c r="BL113" s="30">
        <f>'Argus Download'!BL111</f>
        <v>48</v>
      </c>
      <c r="BM113" s="30">
        <f>'Argus Download'!BM111</f>
        <v>115</v>
      </c>
      <c r="BN113" s="30">
        <f>'Argus Download'!BN111</f>
        <v>120</v>
      </c>
      <c r="BO113" s="30">
        <f>'Argus Download'!BO111</f>
        <v>110</v>
      </c>
      <c r="BP113" s="42">
        <f>IF(IF((AF113+BG113)-(((AF113+BG113)/3)+(K113/3)+(('Argus Download'!BP111-15)/3)/3)&gt;5,(((AF113+BG113)/3)+(K113/3)+(('Argus Download'!BP111-15)/3)/3)-(((((AF113+BG113)/3)+(K113/3)+(('Argus Download'!BP111-15)/3)/3)-5)-(AF113+BG113))*0.66,(((AF113+BG113)/3)+(K113/3)+(('Argus Download'!BP111-15)/3)/3))&gt;190,190,IF((AF113+BG113)-(((AF113+BG113)/3)+(K113/3)+(('Argus Download'!BP111-15)/3)/3)&gt;5,(((AF113+BG113)/3)+(K113/3)+(('Argus Download'!BP111-15)/3)/3)-(((((AF113+BG113)/3)+(K113/3)+(('Argus Download'!BP111-15)/3)/3)-5)-(AF113+BG113))*0.66,(((AF113+BG113)/3)+(K113/3)+(('Argus Download'!BP111-15)/3)/3)))</f>
        <v>76.651111111111106</v>
      </c>
      <c r="BQ113" s="42">
        <f>IF(IF((AG113+BH113)-(((AG113+BH113)/3)+(L113/3)+(('Argus Download'!BQ111-15)/3)/3)&gt;5,(((AG113+BH113)/3)+(L113/3)+(('Argus Download'!BQ111-15)/3)/3)-(((((AG113+BH113)/3)+(L113/3)+(('Argus Download'!BQ111-15)/3)/3)-5)-(AG113+BH113))*0.66,(((AG113+BH113)/3)+(L113/3)+(('Argus Download'!BQ111-15)/3)/3))&gt;190,190,IF((AG113+BH113)-(((AG113+BH113)/3)+(L113/3)+(('Argus Download'!BQ111-15)/3)/3)&gt;5,(((AG113+BH113)/3)+(L113/3)+(('Argus Download'!BQ111-15)/3)/3)-(((((AG113+BH113)/3)+(L113/3)+(('Argus Download'!BQ111-15)/3)/3)-5)-(AG113+BH113))*0.66,(((AG113+BH113)/3)+(L113/3)+(('Argus Download'!BQ111-15)/3)/3)))</f>
        <v>81.12222222222222</v>
      </c>
      <c r="BR113" s="42">
        <f>IF(IF((AH113+BI113)-(((AH113+BI113)/3)+(M113/3)+(('Argus Download'!BR111-15)/3)/3)&gt;5,(((AH113+BI113)/3)+(M113/3)+(('Argus Download'!BR111-15)/3)/3)-(((((AH113+BI113)/3)+(M113/3)+(('Argus Download'!BR111-15)/3)/3)-5)-(AH113+BI113))*0.66,(((AH113+BI113)/3)+(M113/3)+(('Argus Download'!BR111-15)/3)/3))&gt;190,190,IF((AH113+BI113)-(((AH113+BI113)/3)+(M113/3)+(('Argus Download'!BR111-15)/3)/3)&gt;5,(((AH113+BI113)/3)+(M113/3)+(('Argus Download'!BR111-15)/3)/3)-(((((AH113+BI113)/3)+(M113/3)+(('Argus Download'!BR111-15)/3)/3)-5)-(AH113+BI113))*0.66,(((AH113+BI113)/3)+(M113/3)+(('Argus Download'!BR111-15)/3)/3)))</f>
        <v>72.180000000000007</v>
      </c>
      <c r="BS113" s="42">
        <f t="shared" si="6"/>
        <v>78</v>
      </c>
      <c r="BT113" s="42">
        <f t="shared" si="7"/>
        <v>83</v>
      </c>
      <c r="BU113" s="42">
        <f t="shared" si="8"/>
        <v>73</v>
      </c>
      <c r="BV113" s="46"/>
      <c r="BW113" s="20"/>
      <c r="BX113" s="20"/>
    </row>
    <row r="114" spans="1:76" x14ac:dyDescent="0.25">
      <c r="A114" s="28">
        <f>'Argus Download'!A112</f>
        <v>45414</v>
      </c>
      <c r="B114" s="30">
        <f>'Argus Download'!B112</f>
        <v>132.5</v>
      </c>
      <c r="C114" s="30">
        <f>'Argus Download'!C112</f>
        <v>135</v>
      </c>
      <c r="D114" s="30">
        <f>'Argus Download'!D112</f>
        <v>130</v>
      </c>
      <c r="E114" s="30">
        <f>'Argus Download'!E112</f>
        <v>127.5</v>
      </c>
      <c r="F114" s="30">
        <f>'Argus Download'!F112</f>
        <v>130</v>
      </c>
      <c r="G114" s="30">
        <f>'Argus Download'!G112</f>
        <v>125</v>
      </c>
      <c r="H114" s="30">
        <f>'Argus Download'!H112</f>
        <v>130</v>
      </c>
      <c r="I114" s="30">
        <f>'Argus Download'!I112</f>
        <v>135</v>
      </c>
      <c r="J114" s="30">
        <f>'Argus Download'!J112</f>
        <v>125</v>
      </c>
      <c r="K114" s="30">
        <f>'Argus Download'!K112</f>
        <v>75</v>
      </c>
      <c r="L114" s="30">
        <f>'Argus Download'!L112</f>
        <v>80</v>
      </c>
      <c r="M114" s="30">
        <f>'Argus Download'!M112</f>
        <v>70</v>
      </c>
      <c r="N114" s="30">
        <f>'Argus Download'!N112</f>
        <v>116</v>
      </c>
      <c r="O114" s="30">
        <f>'Argus Download'!O112</f>
        <v>140</v>
      </c>
      <c r="P114" s="30">
        <f>'Argus Download'!P112</f>
        <v>92</v>
      </c>
      <c r="Q114" s="30">
        <f>'Argus Download'!Q112</f>
        <v>117.5</v>
      </c>
      <c r="R114" s="30">
        <f>'Argus Download'!R112</f>
        <v>120</v>
      </c>
      <c r="S114" s="30">
        <f>'Argus Download'!S112</f>
        <v>115</v>
      </c>
      <c r="T114" s="30">
        <f>'Argus Download'!T112</f>
        <v>65</v>
      </c>
      <c r="U114" s="30">
        <f>'Argus Download'!U112</f>
        <v>70</v>
      </c>
      <c r="V114" s="30">
        <f>'Argus Download'!V112</f>
        <v>60</v>
      </c>
      <c r="W114" s="30">
        <f>'Argus Download'!W112</f>
        <v>25</v>
      </c>
      <c r="X114" s="30">
        <f>'Argus Download'!X112</f>
        <v>30</v>
      </c>
      <c r="Y114" s="30">
        <f>'Argus Download'!Y112</f>
        <v>20</v>
      </c>
      <c r="Z114" s="30">
        <f>'Argus Download'!Z112</f>
        <v>80</v>
      </c>
      <c r="AA114" s="30">
        <f>'Argus Download'!AA112</f>
        <v>85</v>
      </c>
      <c r="AB114" s="30">
        <f>'Argus Download'!AB112</f>
        <v>75</v>
      </c>
      <c r="AC114" s="30">
        <f>'Argus Download'!AC112</f>
        <v>75</v>
      </c>
      <c r="AD114" s="30">
        <f>'Argus Download'!AD112</f>
        <v>80</v>
      </c>
      <c r="AE114" s="30">
        <f>'Argus Download'!AE112</f>
        <v>70</v>
      </c>
      <c r="AF114" s="30">
        <f>'Argus Download'!AF112</f>
        <v>17.5</v>
      </c>
      <c r="AG114" s="30">
        <f>'Argus Download'!AG112</f>
        <v>20</v>
      </c>
      <c r="AH114" s="30">
        <f>'Argus Download'!AH112</f>
        <v>15</v>
      </c>
      <c r="AI114" s="30">
        <f>'Argus Download'!AI112</f>
        <v>27.5</v>
      </c>
      <c r="AJ114" s="30">
        <f>'Argus Download'!AJ112</f>
        <v>30</v>
      </c>
      <c r="AK114" s="30">
        <f>'Argus Download'!AK112</f>
        <v>25</v>
      </c>
      <c r="AL114" s="30">
        <f>'Argus Download'!AL112</f>
        <v>50.5</v>
      </c>
      <c r="AM114" s="30">
        <f>'Argus Download'!AM112</f>
        <v>53</v>
      </c>
      <c r="AN114" s="30">
        <f>'Argus Download'!AN112</f>
        <v>48</v>
      </c>
      <c r="AO114" s="30">
        <f>'Argus Download'!AO112</f>
        <v>67</v>
      </c>
      <c r="AP114" s="30">
        <f>'Argus Download'!AP112</f>
        <v>70</v>
      </c>
      <c r="AQ114" s="30">
        <f>'Argus Download'!AQ112</f>
        <v>64</v>
      </c>
      <c r="AR114" s="30">
        <f>'Argus Download'!AR112</f>
        <v>102.5</v>
      </c>
      <c r="AS114" s="30">
        <f>'Argus Download'!AS112</f>
        <v>110</v>
      </c>
      <c r="AT114" s="30">
        <f>'Argus Download'!AT112</f>
        <v>95</v>
      </c>
      <c r="AU114" s="30">
        <f>'Argus Download'!AU112</f>
        <v>30</v>
      </c>
      <c r="AV114" s="30">
        <f>'Argus Download'!AV112</f>
        <v>35</v>
      </c>
      <c r="AW114" s="30">
        <f>'Argus Download'!AW112</f>
        <v>25</v>
      </c>
      <c r="AX114" s="30">
        <f>'Argus Download'!AX112</f>
        <v>50.5</v>
      </c>
      <c r="AY114" s="30">
        <f>'Argus Download'!AY112</f>
        <v>53</v>
      </c>
      <c r="AZ114" s="30">
        <f>'Argus Download'!AZ112</f>
        <v>48</v>
      </c>
      <c r="BA114" s="30">
        <f>'Argus Download'!BA112</f>
        <v>130</v>
      </c>
      <c r="BB114" s="30">
        <f>'Argus Download'!BB112</f>
        <v>135</v>
      </c>
      <c r="BC114" s="30">
        <f>'Argus Download'!BC112</f>
        <v>125</v>
      </c>
      <c r="BD114" s="30">
        <f>'Argus Download'!BD112</f>
        <v>27.5</v>
      </c>
      <c r="BE114" s="30">
        <f>'Argus Download'!BE112</f>
        <v>30</v>
      </c>
      <c r="BF114" s="30">
        <f>'Argus Download'!BF112</f>
        <v>25</v>
      </c>
      <c r="BG114" s="30">
        <f>'Argus Download'!BG112</f>
        <v>62.5</v>
      </c>
      <c r="BH114" s="30">
        <f>'Argus Download'!BH112</f>
        <v>65</v>
      </c>
      <c r="BI114" s="30">
        <f>'Argus Download'!BI112</f>
        <v>60</v>
      </c>
      <c r="BJ114" s="30">
        <f>'Argus Download'!BJ112</f>
        <v>50.5</v>
      </c>
      <c r="BK114" s="30">
        <f>'Argus Download'!BK112</f>
        <v>53</v>
      </c>
      <c r="BL114" s="30">
        <f>'Argus Download'!BL112</f>
        <v>48</v>
      </c>
      <c r="BM114" s="30">
        <f>'Argus Download'!BM112</f>
        <v>110</v>
      </c>
      <c r="BN114" s="30">
        <f>'Argus Download'!BN112</f>
        <v>115</v>
      </c>
      <c r="BO114" s="30">
        <f>'Argus Download'!BO112</f>
        <v>105</v>
      </c>
      <c r="BP114" s="42">
        <f>IF(IF((AF114+BG114)-(((AF114+BG114)/3)+(K114/3)+(('Argus Download'!BP112-15)/3)/3)&gt;5,(((AF114+BG114)/3)+(K114/3)+(('Argus Download'!BP112-15)/3)/3)-(((((AF114+BG114)/3)+(K114/3)+(('Argus Download'!BP112-15)/3)/3)-5)-(AF114+BG114))*0.66,(((AF114+BG114)/3)+(K114/3)+(('Argus Download'!BP112-15)/3)/3))&gt;190,190,IF((AF114+BG114)-(((AF114+BG114)/3)+(K114/3)+(('Argus Download'!BP112-15)/3)/3)&gt;5,(((AF114+BG114)/3)+(K114/3)+(('Argus Download'!BP112-15)/3)/3)-(((((AF114+BG114)/3)+(K114/3)+(('Argus Download'!BP112-15)/3)/3)-5)-(AF114+BG114))*0.66,(((AF114+BG114)/3)+(K114/3)+(('Argus Download'!BP112-15)/3)/3)))</f>
        <v>77.274444444444441</v>
      </c>
      <c r="BQ114" s="42">
        <f>IF(IF((AG114+BH114)-(((AG114+BH114)/3)+(L114/3)+(('Argus Download'!BQ112-15)/3)/3)&gt;5,(((AG114+BH114)/3)+(L114/3)+(('Argus Download'!BQ112-15)/3)/3)-(((((AG114+BH114)/3)+(L114/3)+(('Argus Download'!BQ112-15)/3)/3)-5)-(AG114+BH114))*0.66,(((AG114+BH114)/3)+(L114/3)+(('Argus Download'!BQ112-15)/3)/3))&gt;190,190,IF((AG114+BH114)-(((AG114+BH114)/3)+(L114/3)+(('Argus Download'!BQ112-15)/3)/3)&gt;5,(((AG114+BH114)/3)+(L114/3)+(('Argus Download'!BQ112-15)/3)/3)-(((((AG114+BH114)/3)+(L114/3)+(('Argus Download'!BQ112-15)/3)/3)-5)-(AG114+BH114))*0.66,(((AG114+BH114)/3)+(L114/3)+(('Argus Download'!BQ112-15)/3)/3)))</f>
        <v>81.726666666666674</v>
      </c>
      <c r="BR114" s="42">
        <f>IF(IF((AH114+BI114)-(((AH114+BI114)/3)+(M114/3)+(('Argus Download'!BR112-15)/3)/3)&gt;5,(((AH114+BI114)/3)+(M114/3)+(('Argus Download'!BR112-15)/3)/3)-(((((AH114+BI114)/3)+(M114/3)+(('Argus Download'!BR112-15)/3)/3)-5)-(AH114+BI114))*0.66,(((AH114+BI114)/3)+(M114/3)+(('Argus Download'!BR112-15)/3)/3))&gt;190,190,IF((AH114+BI114)-(((AH114+BI114)/3)+(M114/3)+(('Argus Download'!BR112-15)/3)/3)&gt;5,(((AH114+BI114)/3)+(M114/3)+(('Argus Download'!BR112-15)/3)/3)-(((((AH114+BI114)/3)+(M114/3)+(('Argus Download'!BR112-15)/3)/3)-5)-(AH114+BI114))*0.66,(((AH114+BI114)/3)+(M114/3)+(('Argus Download'!BR112-15)/3)/3)))</f>
        <v>72.822222222222223</v>
      </c>
      <c r="BS114" s="42">
        <f t="shared" si="6"/>
        <v>78</v>
      </c>
      <c r="BT114" s="42">
        <f t="shared" si="7"/>
        <v>83</v>
      </c>
      <c r="BU114" s="42">
        <f t="shared" si="8"/>
        <v>73</v>
      </c>
      <c r="BV114" s="46"/>
      <c r="BW114" s="20"/>
      <c r="BX114" s="20"/>
    </row>
    <row r="115" spans="1:76" x14ac:dyDescent="0.25">
      <c r="A115" s="28">
        <f>'Argus Download'!A113</f>
        <v>45407</v>
      </c>
      <c r="B115" s="30">
        <f>'Argus Download'!B113</f>
        <v>132.5</v>
      </c>
      <c r="C115" s="30">
        <f>'Argus Download'!C113</f>
        <v>135</v>
      </c>
      <c r="D115" s="30">
        <f>'Argus Download'!D113</f>
        <v>130</v>
      </c>
      <c r="E115" s="30">
        <f>'Argus Download'!E113</f>
        <v>127.5</v>
      </c>
      <c r="F115" s="30">
        <f>'Argus Download'!F113</f>
        <v>130</v>
      </c>
      <c r="G115" s="30">
        <f>'Argus Download'!G113</f>
        <v>125</v>
      </c>
      <c r="H115" s="30">
        <f>'Argus Download'!H113</f>
        <v>130</v>
      </c>
      <c r="I115" s="30">
        <f>'Argus Download'!I113</f>
        <v>135</v>
      </c>
      <c r="J115" s="30">
        <f>'Argus Download'!J113</f>
        <v>125</v>
      </c>
      <c r="K115" s="30">
        <f>'Argus Download'!K113</f>
        <v>75</v>
      </c>
      <c r="L115" s="30">
        <f>'Argus Download'!L113</f>
        <v>80</v>
      </c>
      <c r="M115" s="30">
        <f>'Argus Download'!M113</f>
        <v>70</v>
      </c>
      <c r="N115" s="30">
        <f>'Argus Download'!N113</f>
        <v>116</v>
      </c>
      <c r="O115" s="30">
        <f>'Argus Download'!O113</f>
        <v>140</v>
      </c>
      <c r="P115" s="30">
        <f>'Argus Download'!P113</f>
        <v>92</v>
      </c>
      <c r="Q115" s="30">
        <f>'Argus Download'!Q113</f>
        <v>117.5</v>
      </c>
      <c r="R115" s="30">
        <f>'Argus Download'!R113</f>
        <v>120</v>
      </c>
      <c r="S115" s="30">
        <f>'Argus Download'!S113</f>
        <v>115</v>
      </c>
      <c r="T115" s="30">
        <f>'Argus Download'!T113</f>
        <v>65</v>
      </c>
      <c r="U115" s="30">
        <f>'Argus Download'!U113</f>
        <v>70</v>
      </c>
      <c r="V115" s="30">
        <f>'Argus Download'!V113</f>
        <v>60</v>
      </c>
      <c r="W115" s="30">
        <f>'Argus Download'!W113</f>
        <v>25</v>
      </c>
      <c r="X115" s="30">
        <f>'Argus Download'!X113</f>
        <v>30</v>
      </c>
      <c r="Y115" s="30">
        <f>'Argus Download'!Y113</f>
        <v>20</v>
      </c>
      <c r="Z115" s="30">
        <f>'Argus Download'!Z113</f>
        <v>80</v>
      </c>
      <c r="AA115" s="30">
        <f>'Argus Download'!AA113</f>
        <v>85</v>
      </c>
      <c r="AB115" s="30">
        <f>'Argus Download'!AB113</f>
        <v>75</v>
      </c>
      <c r="AC115" s="30">
        <f>'Argus Download'!AC113</f>
        <v>75</v>
      </c>
      <c r="AD115" s="30">
        <f>'Argus Download'!AD113</f>
        <v>80</v>
      </c>
      <c r="AE115" s="30">
        <f>'Argus Download'!AE113</f>
        <v>70</v>
      </c>
      <c r="AF115" s="30">
        <f>'Argus Download'!AF113</f>
        <v>17.5</v>
      </c>
      <c r="AG115" s="30">
        <f>'Argus Download'!AG113</f>
        <v>20</v>
      </c>
      <c r="AH115" s="30">
        <f>'Argus Download'!AH113</f>
        <v>15</v>
      </c>
      <c r="AI115" s="30">
        <f>'Argus Download'!AI113</f>
        <v>27.5</v>
      </c>
      <c r="AJ115" s="30">
        <f>'Argus Download'!AJ113</f>
        <v>30</v>
      </c>
      <c r="AK115" s="30">
        <f>'Argus Download'!AK113</f>
        <v>25</v>
      </c>
      <c r="AL115" s="30">
        <f>'Argus Download'!AL113</f>
        <v>50.5</v>
      </c>
      <c r="AM115" s="30">
        <f>'Argus Download'!AM113</f>
        <v>53</v>
      </c>
      <c r="AN115" s="30">
        <f>'Argus Download'!AN113</f>
        <v>48</v>
      </c>
      <c r="AO115" s="30">
        <f>'Argus Download'!AO113</f>
        <v>67</v>
      </c>
      <c r="AP115" s="30">
        <f>'Argus Download'!AP113</f>
        <v>70</v>
      </c>
      <c r="AQ115" s="30">
        <f>'Argus Download'!AQ113</f>
        <v>64</v>
      </c>
      <c r="AR115" s="30">
        <f>'Argus Download'!AR113</f>
        <v>102.5</v>
      </c>
      <c r="AS115" s="30">
        <f>'Argus Download'!AS113</f>
        <v>110</v>
      </c>
      <c r="AT115" s="30">
        <f>'Argus Download'!AT113</f>
        <v>95</v>
      </c>
      <c r="AU115" s="30">
        <f>'Argus Download'!AU113</f>
        <v>30</v>
      </c>
      <c r="AV115" s="30">
        <f>'Argus Download'!AV113</f>
        <v>35</v>
      </c>
      <c r="AW115" s="30">
        <f>'Argus Download'!AW113</f>
        <v>25</v>
      </c>
      <c r="AX115" s="30">
        <f>'Argus Download'!AX113</f>
        <v>50.5</v>
      </c>
      <c r="AY115" s="30">
        <f>'Argus Download'!AY113</f>
        <v>53</v>
      </c>
      <c r="AZ115" s="30">
        <f>'Argus Download'!AZ113</f>
        <v>48</v>
      </c>
      <c r="BA115" s="30">
        <f>'Argus Download'!BA113</f>
        <v>130</v>
      </c>
      <c r="BB115" s="30">
        <f>'Argus Download'!BB113</f>
        <v>135</v>
      </c>
      <c r="BC115" s="30">
        <f>'Argus Download'!BC113</f>
        <v>125</v>
      </c>
      <c r="BD115" s="30">
        <f>'Argus Download'!BD113</f>
        <v>27.5</v>
      </c>
      <c r="BE115" s="30">
        <f>'Argus Download'!BE113</f>
        <v>30</v>
      </c>
      <c r="BF115" s="30">
        <f>'Argus Download'!BF113</f>
        <v>25</v>
      </c>
      <c r="BG115" s="30">
        <f>'Argus Download'!BG113</f>
        <v>62.5</v>
      </c>
      <c r="BH115" s="30">
        <f>'Argus Download'!BH113</f>
        <v>65</v>
      </c>
      <c r="BI115" s="30">
        <f>'Argus Download'!BI113</f>
        <v>60</v>
      </c>
      <c r="BJ115" s="30">
        <f>'Argus Download'!BJ113</f>
        <v>50.5</v>
      </c>
      <c r="BK115" s="30">
        <f>'Argus Download'!BK113</f>
        <v>53</v>
      </c>
      <c r="BL115" s="30">
        <f>'Argus Download'!BL113</f>
        <v>48</v>
      </c>
      <c r="BM115" s="30">
        <f>'Argus Download'!BM113</f>
        <v>120</v>
      </c>
      <c r="BN115" s="30">
        <f>'Argus Download'!BN113</f>
        <v>125</v>
      </c>
      <c r="BO115" s="30">
        <f>'Argus Download'!BO113</f>
        <v>115</v>
      </c>
      <c r="BP115" s="42">
        <f>IF(IF((AF115+BG115)-(((AF115+BG115)/3)+(K115/3)+(('Argus Download'!BP113-15)/3)/3)&gt;5,(((AF115+BG115)/3)+(K115/3)+(('Argus Download'!BP113-15)/3)/3)-(((((AF115+BG115)/3)+(K115/3)+(('Argus Download'!BP113-15)/3)/3)-5)-(AF115+BG115))*0.66,(((AF115+BG115)/3)+(K115/3)+(('Argus Download'!BP113-15)/3)/3))&gt;190,190,IF((AF115+BG115)-(((AF115+BG115)/3)+(K115/3)+(('Argus Download'!BP113-15)/3)/3)&gt;5,(((AF115+BG115)/3)+(K115/3)+(('Argus Download'!BP113-15)/3)/3)-(((((AF115+BG115)/3)+(K115/3)+(('Argus Download'!BP113-15)/3)/3)-5)-(AF115+BG115))*0.66,(((AF115+BG115)/3)+(K115/3)+(('Argus Download'!BP113-15)/3)/3)))</f>
        <v>77.274444444444441</v>
      </c>
      <c r="BQ115" s="42">
        <f>IF(IF((AG115+BH115)-(((AG115+BH115)/3)+(L115/3)+(('Argus Download'!BQ113-15)/3)/3)&gt;5,(((AG115+BH115)/3)+(L115/3)+(('Argus Download'!BQ113-15)/3)/3)-(((((AG115+BH115)/3)+(L115/3)+(('Argus Download'!BQ113-15)/3)/3)-5)-(AG115+BH115))*0.66,(((AG115+BH115)/3)+(L115/3)+(('Argus Download'!BQ113-15)/3)/3))&gt;190,190,IF((AG115+BH115)-(((AG115+BH115)/3)+(L115/3)+(('Argus Download'!BQ113-15)/3)/3)&gt;5,(((AG115+BH115)/3)+(L115/3)+(('Argus Download'!BQ113-15)/3)/3)-(((((AG115+BH115)/3)+(L115/3)+(('Argus Download'!BQ113-15)/3)/3)-5)-(AG115+BH115))*0.66,(((AG115+BH115)/3)+(L115/3)+(('Argus Download'!BQ113-15)/3)/3)))</f>
        <v>81.726666666666674</v>
      </c>
      <c r="BR115" s="42">
        <f>IF(IF((AH115+BI115)-(((AH115+BI115)/3)+(M115/3)+(('Argus Download'!BR113-15)/3)/3)&gt;5,(((AH115+BI115)/3)+(M115/3)+(('Argus Download'!BR113-15)/3)/3)-(((((AH115+BI115)/3)+(M115/3)+(('Argus Download'!BR113-15)/3)/3)-5)-(AH115+BI115))*0.66,(((AH115+BI115)/3)+(M115/3)+(('Argus Download'!BR113-15)/3)/3))&gt;190,190,IF((AH115+BI115)-(((AH115+BI115)/3)+(M115/3)+(('Argus Download'!BR113-15)/3)/3)&gt;5,(((AH115+BI115)/3)+(M115/3)+(('Argus Download'!BR113-15)/3)/3)-(((((AH115+BI115)/3)+(M115/3)+(('Argus Download'!BR113-15)/3)/3)-5)-(AH115+BI115))*0.66,(((AH115+BI115)/3)+(M115/3)+(('Argus Download'!BR113-15)/3)/3)))</f>
        <v>72.822222222222223</v>
      </c>
      <c r="BS115" s="42">
        <f t="shared" si="6"/>
        <v>78</v>
      </c>
      <c r="BT115" s="42">
        <f t="shared" si="7"/>
        <v>83</v>
      </c>
      <c r="BU115" s="42">
        <f t="shared" si="8"/>
        <v>73</v>
      </c>
      <c r="BV115" s="46"/>
      <c r="BW115" s="20"/>
      <c r="BX115" s="20"/>
    </row>
    <row r="116" spans="1:76" x14ac:dyDescent="0.25">
      <c r="A116" s="28">
        <f>'Argus Download'!A114</f>
        <v>45400</v>
      </c>
      <c r="B116" s="30">
        <f>'Argus Download'!B114</f>
        <v>127.5</v>
      </c>
      <c r="C116" s="30">
        <f>'Argus Download'!C114</f>
        <v>130</v>
      </c>
      <c r="D116" s="30">
        <f>'Argus Download'!D114</f>
        <v>125</v>
      </c>
      <c r="E116" s="30">
        <f>'Argus Download'!E114</f>
        <v>127.5</v>
      </c>
      <c r="F116" s="30">
        <f>'Argus Download'!F114</f>
        <v>130</v>
      </c>
      <c r="G116" s="30">
        <f>'Argus Download'!G114</f>
        <v>125</v>
      </c>
      <c r="H116" s="30">
        <f>'Argus Download'!H114</f>
        <v>127.5</v>
      </c>
      <c r="I116" s="30">
        <f>'Argus Download'!I114</f>
        <v>130</v>
      </c>
      <c r="J116" s="30">
        <f>'Argus Download'!J114</f>
        <v>125</v>
      </c>
      <c r="K116" s="30">
        <f>'Argus Download'!K114</f>
        <v>77.5</v>
      </c>
      <c r="L116" s="30">
        <f>'Argus Download'!L114</f>
        <v>80</v>
      </c>
      <c r="M116" s="30">
        <f>'Argus Download'!M114</f>
        <v>75</v>
      </c>
      <c r="N116" s="30">
        <f>'Argus Download'!N114</f>
        <v>115</v>
      </c>
      <c r="O116" s="30">
        <f>'Argus Download'!O114</f>
        <v>140</v>
      </c>
      <c r="P116" s="30">
        <f>'Argus Download'!P114</f>
        <v>90</v>
      </c>
      <c r="Q116" s="30">
        <f>'Argus Download'!Q114</f>
        <v>103.5</v>
      </c>
      <c r="R116" s="30">
        <f>'Argus Download'!R114</f>
        <v>107</v>
      </c>
      <c r="S116" s="30">
        <f>'Argus Download'!S114</f>
        <v>100</v>
      </c>
      <c r="T116" s="30">
        <f>'Argus Download'!T114</f>
        <v>65</v>
      </c>
      <c r="U116" s="30">
        <f>'Argus Download'!U114</f>
        <v>70</v>
      </c>
      <c r="V116" s="30">
        <f>'Argus Download'!V114</f>
        <v>60</v>
      </c>
      <c r="W116" s="30">
        <f>'Argus Download'!W114</f>
        <v>27.5</v>
      </c>
      <c r="X116" s="30">
        <f>'Argus Download'!X114</f>
        <v>30</v>
      </c>
      <c r="Y116" s="30">
        <f>'Argus Download'!Y114</f>
        <v>25</v>
      </c>
      <c r="Z116" s="30">
        <f>'Argus Download'!Z114</f>
        <v>77.5</v>
      </c>
      <c r="AA116" s="30">
        <f>'Argus Download'!AA114</f>
        <v>85</v>
      </c>
      <c r="AB116" s="30">
        <f>'Argus Download'!AB114</f>
        <v>70</v>
      </c>
      <c r="AC116" s="30">
        <f>'Argus Download'!AC114</f>
        <v>72.5</v>
      </c>
      <c r="AD116" s="30">
        <f>'Argus Download'!AD114</f>
        <v>80</v>
      </c>
      <c r="AE116" s="30">
        <f>'Argus Download'!AE114</f>
        <v>65</v>
      </c>
      <c r="AF116" s="30">
        <f>'Argus Download'!AF114</f>
        <v>17.5</v>
      </c>
      <c r="AG116" s="30">
        <f>'Argus Download'!AG114</f>
        <v>20</v>
      </c>
      <c r="AH116" s="30">
        <f>'Argus Download'!AH114</f>
        <v>15</v>
      </c>
      <c r="AI116" s="30">
        <f>'Argus Download'!AI114</f>
        <v>27.5</v>
      </c>
      <c r="AJ116" s="30">
        <f>'Argus Download'!AJ114</f>
        <v>30</v>
      </c>
      <c r="AK116" s="30">
        <f>'Argus Download'!AK114</f>
        <v>25</v>
      </c>
      <c r="AL116" s="30">
        <f>'Argus Download'!AL114</f>
        <v>50.5</v>
      </c>
      <c r="AM116" s="30">
        <f>'Argus Download'!AM114</f>
        <v>53</v>
      </c>
      <c r="AN116" s="30">
        <f>'Argus Download'!AN114</f>
        <v>48</v>
      </c>
      <c r="AO116" s="30">
        <f>'Argus Download'!AO114</f>
        <v>67</v>
      </c>
      <c r="AP116" s="30">
        <f>'Argus Download'!AP114</f>
        <v>70</v>
      </c>
      <c r="AQ116" s="30">
        <f>'Argus Download'!AQ114</f>
        <v>64</v>
      </c>
      <c r="AR116" s="30">
        <f>'Argus Download'!AR114</f>
        <v>102.5</v>
      </c>
      <c r="AS116" s="30">
        <f>'Argus Download'!AS114</f>
        <v>110</v>
      </c>
      <c r="AT116" s="30">
        <f>'Argus Download'!AT114</f>
        <v>95</v>
      </c>
      <c r="AU116" s="30">
        <f>'Argus Download'!AU114</f>
        <v>30</v>
      </c>
      <c r="AV116" s="30">
        <f>'Argus Download'!AV114</f>
        <v>35</v>
      </c>
      <c r="AW116" s="30">
        <f>'Argus Download'!AW114</f>
        <v>25</v>
      </c>
      <c r="AX116" s="30">
        <f>'Argus Download'!AX114</f>
        <v>50.5</v>
      </c>
      <c r="AY116" s="30">
        <f>'Argus Download'!AY114</f>
        <v>53</v>
      </c>
      <c r="AZ116" s="30">
        <f>'Argus Download'!AZ114</f>
        <v>48</v>
      </c>
      <c r="BA116" s="30">
        <f>'Argus Download'!BA114</f>
        <v>130</v>
      </c>
      <c r="BB116" s="30">
        <f>'Argus Download'!BB114</f>
        <v>135</v>
      </c>
      <c r="BC116" s="30">
        <f>'Argus Download'!BC114</f>
        <v>125</v>
      </c>
      <c r="BD116" s="30">
        <f>'Argus Download'!BD114</f>
        <v>27.5</v>
      </c>
      <c r="BE116" s="30">
        <f>'Argus Download'!BE114</f>
        <v>30</v>
      </c>
      <c r="BF116" s="30">
        <f>'Argus Download'!BF114</f>
        <v>25</v>
      </c>
      <c r="BG116" s="30">
        <f>'Argus Download'!BG114</f>
        <v>62.5</v>
      </c>
      <c r="BH116" s="30">
        <f>'Argus Download'!BH114</f>
        <v>65</v>
      </c>
      <c r="BI116" s="30">
        <f>'Argus Download'!BI114</f>
        <v>60</v>
      </c>
      <c r="BJ116" s="30">
        <f>'Argus Download'!BJ114</f>
        <v>48.5</v>
      </c>
      <c r="BK116" s="30">
        <f>'Argus Download'!BK114</f>
        <v>52</v>
      </c>
      <c r="BL116" s="30">
        <f>'Argus Download'!BL114</f>
        <v>45</v>
      </c>
      <c r="BM116" s="30">
        <f>'Argus Download'!BM114</f>
        <v>120</v>
      </c>
      <c r="BN116" s="30">
        <f>'Argus Download'!BN114</f>
        <v>125</v>
      </c>
      <c r="BO116" s="30">
        <f>'Argus Download'!BO114</f>
        <v>115</v>
      </c>
      <c r="BP116" s="42">
        <f>IF(IF((AF116+BG116)-(((AF116+BG116)/3)+(K116/3)+(('Argus Download'!BP114-15)/3)/3)&gt;5,(((AF116+BG116)/3)+(K116/3)+(('Argus Download'!BP114-15)/3)/3)-(((((AF116+BG116)/3)+(K116/3)+(('Argus Download'!BP114-15)/3)/3)-5)-(AF116+BG116))*0.66,(((AF116+BG116)/3)+(K116/3)+(('Argus Download'!BP114-15)/3)/3))&gt;190,190,IF((AF116+BG116)-(((AF116+BG116)/3)+(K116/3)+(('Argus Download'!BP114-15)/3)/3)&gt;5,(((AF116+BG116)/3)+(K116/3)+(('Argus Download'!BP114-15)/3)/3)-(((((AF116+BG116)/3)+(K116/3)+(('Argus Download'!BP114-15)/3)/3)-5)-(AF116+BG116))*0.66,(((AF116+BG116)/3)+(K116/3)+(('Argus Download'!BP114-15)/3)/3)))</f>
        <v>77.557777777777773</v>
      </c>
      <c r="BQ116" s="42">
        <f>IF(IF((AG116+BH116)-(((AG116+BH116)/3)+(L116/3)+(('Argus Download'!BQ114-15)/3)/3)&gt;5,(((AG116+BH116)/3)+(L116/3)+(('Argus Download'!BQ114-15)/3)/3)-(((((AG116+BH116)/3)+(L116/3)+(('Argus Download'!BQ114-15)/3)/3)-5)-(AG116+BH116))*0.66,(((AG116+BH116)/3)+(L116/3)+(('Argus Download'!BQ114-15)/3)/3))&gt;190,190,IF((AG116+BH116)-(((AG116+BH116)/3)+(L116/3)+(('Argus Download'!BQ114-15)/3)/3)&gt;5,(((AG116+BH116)/3)+(L116/3)+(('Argus Download'!BQ114-15)/3)/3)-(((((AG116+BH116)/3)+(L116/3)+(('Argus Download'!BQ114-15)/3)/3)-5)-(AG116+BH116))*0.66,(((AG116+BH116)/3)+(L116/3)+(('Argus Download'!BQ114-15)/3)/3)))</f>
        <v>81.726666666666674</v>
      </c>
      <c r="BR116" s="42">
        <f>IF(IF((AH116+BI116)-(((AH116+BI116)/3)+(M116/3)+(('Argus Download'!BR114-15)/3)/3)&gt;5,(((AH116+BI116)/3)+(M116/3)+(('Argus Download'!BR114-15)/3)/3)-(((((AH116+BI116)/3)+(M116/3)+(('Argus Download'!BR114-15)/3)/3)-5)-(AH116+BI116))*0.66,(((AH116+BI116)/3)+(M116/3)+(('Argus Download'!BR114-15)/3)/3))&gt;190,190,IF((AH116+BI116)-(((AH116+BI116)/3)+(M116/3)+(('Argus Download'!BR114-15)/3)/3)&gt;5,(((AH116+BI116)/3)+(M116/3)+(('Argus Download'!BR114-15)/3)/3)-(((((AH116+BI116)/3)+(M116/3)+(('Argus Download'!BR114-15)/3)/3)-5)-(AH116+BI116))*0.66,(((AH116+BI116)/3)+(M116/3)+(('Argus Download'!BR114-15)/3)/3)))</f>
        <v>73.388888888888886</v>
      </c>
      <c r="BS116" s="42">
        <f t="shared" si="6"/>
        <v>78</v>
      </c>
      <c r="BT116" s="42">
        <f t="shared" si="7"/>
        <v>83</v>
      </c>
      <c r="BU116" s="42">
        <f t="shared" si="8"/>
        <v>73</v>
      </c>
      <c r="BV116" s="46"/>
      <c r="BW116" s="20"/>
      <c r="BX116" s="20"/>
    </row>
    <row r="117" spans="1:76" x14ac:dyDescent="0.25">
      <c r="A117" s="28">
        <f>'Argus Download'!A115</f>
        <v>45393</v>
      </c>
      <c r="B117" s="30">
        <f>'Argus Download'!B115</f>
        <v>127.5</v>
      </c>
      <c r="C117" s="30">
        <f>'Argus Download'!C115</f>
        <v>130</v>
      </c>
      <c r="D117" s="30">
        <f>'Argus Download'!D115</f>
        <v>125</v>
      </c>
      <c r="E117" s="30">
        <f>'Argus Download'!E115</f>
        <v>127.5</v>
      </c>
      <c r="F117" s="30">
        <f>'Argus Download'!F115</f>
        <v>130</v>
      </c>
      <c r="G117" s="30">
        <f>'Argus Download'!G115</f>
        <v>125</v>
      </c>
      <c r="H117" s="30">
        <f>'Argus Download'!H115</f>
        <v>127.5</v>
      </c>
      <c r="I117" s="30">
        <f>'Argus Download'!I115</f>
        <v>130</v>
      </c>
      <c r="J117" s="30">
        <f>'Argus Download'!J115</f>
        <v>125</v>
      </c>
      <c r="K117" s="30">
        <f>'Argus Download'!K115</f>
        <v>74</v>
      </c>
      <c r="L117" s="30">
        <f>'Argus Download'!L115</f>
        <v>79</v>
      </c>
      <c r="M117" s="30">
        <f>'Argus Download'!M115</f>
        <v>69</v>
      </c>
      <c r="N117" s="30">
        <f>'Argus Download'!N115</f>
        <v>115</v>
      </c>
      <c r="O117" s="30">
        <f>'Argus Download'!O115</f>
        <v>140</v>
      </c>
      <c r="P117" s="30">
        <f>'Argus Download'!P115</f>
        <v>90</v>
      </c>
      <c r="Q117" s="30">
        <f>'Argus Download'!Q115</f>
        <v>102</v>
      </c>
      <c r="R117" s="30">
        <f>'Argus Download'!R115</f>
        <v>105</v>
      </c>
      <c r="S117" s="30">
        <f>'Argus Download'!S115</f>
        <v>99</v>
      </c>
      <c r="T117" s="30">
        <f>'Argus Download'!T115</f>
        <v>60</v>
      </c>
      <c r="U117" s="30">
        <f>'Argus Download'!U115</f>
        <v>65</v>
      </c>
      <c r="V117" s="30">
        <f>'Argus Download'!V115</f>
        <v>55</v>
      </c>
      <c r="W117" s="30">
        <f>'Argus Download'!W115</f>
        <v>27.5</v>
      </c>
      <c r="X117" s="30">
        <f>'Argus Download'!X115</f>
        <v>30</v>
      </c>
      <c r="Y117" s="30">
        <f>'Argus Download'!Y115</f>
        <v>25</v>
      </c>
      <c r="Z117" s="30">
        <f>'Argus Download'!Z115</f>
        <v>77.5</v>
      </c>
      <c r="AA117" s="30">
        <f>'Argus Download'!AA115</f>
        <v>85</v>
      </c>
      <c r="AB117" s="30">
        <f>'Argus Download'!AB115</f>
        <v>70</v>
      </c>
      <c r="AC117" s="30">
        <f>'Argus Download'!AC115</f>
        <v>72.5</v>
      </c>
      <c r="AD117" s="30">
        <f>'Argus Download'!AD115</f>
        <v>80</v>
      </c>
      <c r="AE117" s="30">
        <f>'Argus Download'!AE115</f>
        <v>65</v>
      </c>
      <c r="AF117" s="30">
        <f>'Argus Download'!AF115</f>
        <v>15</v>
      </c>
      <c r="AG117" s="30">
        <f>'Argus Download'!AG115</f>
        <v>20</v>
      </c>
      <c r="AH117" s="30">
        <f>'Argus Download'!AH115</f>
        <v>10</v>
      </c>
      <c r="AI117" s="30">
        <f>'Argus Download'!AI115</f>
        <v>27.5</v>
      </c>
      <c r="AJ117" s="30">
        <f>'Argus Download'!AJ115</f>
        <v>30</v>
      </c>
      <c r="AK117" s="30">
        <f>'Argus Download'!AK115</f>
        <v>25</v>
      </c>
      <c r="AL117" s="30">
        <f>'Argus Download'!AL115</f>
        <v>50.5</v>
      </c>
      <c r="AM117" s="30">
        <f>'Argus Download'!AM115</f>
        <v>53</v>
      </c>
      <c r="AN117" s="30">
        <f>'Argus Download'!AN115</f>
        <v>48</v>
      </c>
      <c r="AO117" s="30">
        <f>'Argus Download'!AO115</f>
        <v>67</v>
      </c>
      <c r="AP117" s="30">
        <f>'Argus Download'!AP115</f>
        <v>70</v>
      </c>
      <c r="AQ117" s="30">
        <f>'Argus Download'!AQ115</f>
        <v>64</v>
      </c>
      <c r="AR117" s="30">
        <f>'Argus Download'!AR115</f>
        <v>102.5</v>
      </c>
      <c r="AS117" s="30">
        <f>'Argus Download'!AS115</f>
        <v>110</v>
      </c>
      <c r="AT117" s="30">
        <f>'Argus Download'!AT115</f>
        <v>95</v>
      </c>
      <c r="AU117" s="30">
        <f>'Argus Download'!AU115</f>
        <v>30</v>
      </c>
      <c r="AV117" s="30">
        <f>'Argus Download'!AV115</f>
        <v>35</v>
      </c>
      <c r="AW117" s="30">
        <f>'Argus Download'!AW115</f>
        <v>25</v>
      </c>
      <c r="AX117" s="30">
        <f>'Argus Download'!AX115</f>
        <v>50.5</v>
      </c>
      <c r="AY117" s="30">
        <f>'Argus Download'!AY115</f>
        <v>53</v>
      </c>
      <c r="AZ117" s="30">
        <f>'Argus Download'!AZ115</f>
        <v>48</v>
      </c>
      <c r="BA117" s="30">
        <f>'Argus Download'!BA115</f>
        <v>130</v>
      </c>
      <c r="BB117" s="30">
        <f>'Argus Download'!BB115</f>
        <v>135</v>
      </c>
      <c r="BC117" s="30">
        <f>'Argus Download'!BC115</f>
        <v>125</v>
      </c>
      <c r="BD117" s="30">
        <f>'Argus Download'!BD115</f>
        <v>27.5</v>
      </c>
      <c r="BE117" s="30">
        <f>'Argus Download'!BE115</f>
        <v>30</v>
      </c>
      <c r="BF117" s="30">
        <f>'Argus Download'!BF115</f>
        <v>25</v>
      </c>
      <c r="BG117" s="30">
        <f>'Argus Download'!BG115</f>
        <v>61</v>
      </c>
      <c r="BH117" s="30">
        <f>'Argus Download'!BH115</f>
        <v>63</v>
      </c>
      <c r="BI117" s="30">
        <f>'Argus Download'!BI115</f>
        <v>59</v>
      </c>
      <c r="BJ117" s="30">
        <f>'Argus Download'!BJ115</f>
        <v>48.5</v>
      </c>
      <c r="BK117" s="30">
        <f>'Argus Download'!BK115</f>
        <v>52</v>
      </c>
      <c r="BL117" s="30">
        <f>'Argus Download'!BL115</f>
        <v>45</v>
      </c>
      <c r="BM117" s="30">
        <f>'Argus Download'!BM115</f>
        <v>120</v>
      </c>
      <c r="BN117" s="30">
        <f>'Argus Download'!BN115</f>
        <v>125</v>
      </c>
      <c r="BO117" s="30">
        <f>'Argus Download'!BO115</f>
        <v>115</v>
      </c>
      <c r="BP117" s="42">
        <f>IF(IF((AF117+BG117)-(((AF117+BG117)/3)+(K117/3)+(('Argus Download'!BP115-15)/3)/3)&gt;5,(((AF117+BG117)/3)+(K117/3)+(('Argus Download'!BP115-15)/3)/3)-(((((AF117+BG117)/3)+(K117/3)+(('Argus Download'!BP115-15)/3)/3)-5)-(AF117+BG117))*0.66,(((AF117+BG117)/3)+(K117/3)+(('Argus Download'!BP115-15)/3)/3))&gt;190,190,IF((AF117+BG117)-(((AF117+BG117)/3)+(K117/3)+(('Argus Download'!BP115-15)/3)/3)&gt;5,(((AF117+BG117)/3)+(K117/3)+(('Argus Download'!BP115-15)/3)/3)-(((((AF117+BG117)/3)+(K117/3)+(('Argus Download'!BP115-15)/3)/3)-5)-(AF117+BG117))*0.66,(((AF117+BG117)/3)+(K117/3)+(('Argus Download'!BP115-15)/3)/3)))</f>
        <v>74.067777777777778</v>
      </c>
      <c r="BQ117" s="42">
        <f>IF(IF((AG117+BH117)-(((AG117+BH117)/3)+(L117/3)+(('Argus Download'!BQ115-15)/3)/3)&gt;5,(((AG117+BH117)/3)+(L117/3)+(('Argus Download'!BQ115-15)/3)/3)-(((((AG117+BH117)/3)+(L117/3)+(('Argus Download'!BQ115-15)/3)/3)-5)-(AG117+BH117))*0.66,(((AG117+BH117)/3)+(L117/3)+(('Argus Download'!BQ115-15)/3)/3))&gt;190,190,IF((AG117+BH117)-(((AG117+BH117)/3)+(L117/3)+(('Argus Download'!BQ115-15)/3)/3)&gt;5,(((AG117+BH117)/3)+(L117/3)+(('Argus Download'!BQ115-15)/3)/3)-(((((AG117+BH117)/3)+(L117/3)+(('Argus Download'!BQ115-15)/3)/3)-5)-(AG117+BH117))*0.66,(((AG117+BH117)/3)+(L117/3)+(('Argus Download'!BQ115-15)/3)/3)))</f>
        <v>80.066666666666663</v>
      </c>
      <c r="BR117" s="42">
        <f>IF(IF((AH117+BI117)-(((AH117+BI117)/3)+(M117/3)+(('Argus Download'!BR115-15)/3)/3)&gt;5,(((AH117+BI117)/3)+(M117/3)+(('Argus Download'!BR115-15)/3)/3)-(((((AH117+BI117)/3)+(M117/3)+(('Argus Download'!BR115-15)/3)/3)-5)-(AH117+BI117))*0.66,(((AH117+BI117)/3)+(M117/3)+(('Argus Download'!BR115-15)/3)/3))&gt;190,190,IF((AH117+BI117)-(((AH117+BI117)/3)+(M117/3)+(('Argus Download'!BR115-15)/3)/3)&gt;5,(((AH117+BI117)/3)+(M117/3)+(('Argus Download'!BR115-15)/3)/3)-(((((AH117+BI117)/3)+(M117/3)+(('Argus Download'!BR115-15)/3)/3)-5)-(AH117+BI117))*0.66,(((AH117+BI117)/3)+(M117/3)+(('Argus Download'!BR115-15)/3)/3)))</f>
        <v>68.068888888888893</v>
      </c>
      <c r="BS117" s="42">
        <f t="shared" si="6"/>
        <v>74</v>
      </c>
      <c r="BT117" s="42">
        <f t="shared" si="7"/>
        <v>81</v>
      </c>
      <c r="BU117" s="42">
        <f t="shared" si="8"/>
        <v>67</v>
      </c>
      <c r="BV117" s="46"/>
      <c r="BW117" s="20"/>
      <c r="BX117" s="20"/>
    </row>
    <row r="118" spans="1:76" x14ac:dyDescent="0.25">
      <c r="A118" s="28">
        <f>'Argus Download'!A116</f>
        <v>45386</v>
      </c>
      <c r="B118" s="30">
        <f>'Argus Download'!B116</f>
        <v>127.5</v>
      </c>
      <c r="C118" s="30">
        <f>'Argus Download'!C116</f>
        <v>130</v>
      </c>
      <c r="D118" s="30">
        <f>'Argus Download'!D116</f>
        <v>125</v>
      </c>
      <c r="E118" s="30">
        <f>'Argus Download'!E116</f>
        <v>127.5</v>
      </c>
      <c r="F118" s="30">
        <f>'Argus Download'!F116</f>
        <v>130</v>
      </c>
      <c r="G118" s="30">
        <f>'Argus Download'!G116</f>
        <v>125</v>
      </c>
      <c r="H118" s="30">
        <f>'Argus Download'!H116</f>
        <v>127.5</v>
      </c>
      <c r="I118" s="30">
        <f>'Argus Download'!I116</f>
        <v>130</v>
      </c>
      <c r="J118" s="30">
        <f>'Argus Download'!J116</f>
        <v>125</v>
      </c>
      <c r="K118" s="30">
        <f>'Argus Download'!K116</f>
        <v>70</v>
      </c>
      <c r="L118" s="30">
        <f>'Argus Download'!L116</f>
        <v>75</v>
      </c>
      <c r="M118" s="30">
        <f>'Argus Download'!M116</f>
        <v>65</v>
      </c>
      <c r="N118" s="30">
        <f>'Argus Download'!N116</f>
        <v>110</v>
      </c>
      <c r="O118" s="30">
        <f>'Argus Download'!O116</f>
        <v>140</v>
      </c>
      <c r="P118" s="30">
        <f>'Argus Download'!P116</f>
        <v>80</v>
      </c>
      <c r="Q118" s="30">
        <f>'Argus Download'!Q116</f>
        <v>102</v>
      </c>
      <c r="R118" s="30">
        <f>'Argus Download'!R116</f>
        <v>105</v>
      </c>
      <c r="S118" s="30">
        <f>'Argus Download'!S116</f>
        <v>99</v>
      </c>
      <c r="T118" s="30">
        <f>'Argus Download'!T116</f>
        <v>60</v>
      </c>
      <c r="U118" s="30">
        <f>'Argus Download'!U116</f>
        <v>65</v>
      </c>
      <c r="V118" s="30">
        <f>'Argus Download'!V116</f>
        <v>55</v>
      </c>
      <c r="W118" s="30">
        <f>'Argus Download'!W116</f>
        <v>27.5</v>
      </c>
      <c r="X118" s="30">
        <f>'Argus Download'!X116</f>
        <v>30</v>
      </c>
      <c r="Y118" s="30">
        <f>'Argus Download'!Y116</f>
        <v>25</v>
      </c>
      <c r="Z118" s="30">
        <f>'Argus Download'!Z116</f>
        <v>62.5</v>
      </c>
      <c r="AA118" s="30">
        <f>'Argus Download'!AA116</f>
        <v>65</v>
      </c>
      <c r="AB118" s="30">
        <f>'Argus Download'!AB116</f>
        <v>60</v>
      </c>
      <c r="AC118" s="30">
        <f>'Argus Download'!AC116</f>
        <v>57.5</v>
      </c>
      <c r="AD118" s="30">
        <f>'Argus Download'!AD116</f>
        <v>60</v>
      </c>
      <c r="AE118" s="30">
        <f>'Argus Download'!AE116</f>
        <v>55</v>
      </c>
      <c r="AF118" s="30">
        <f>'Argus Download'!AF116</f>
        <v>11</v>
      </c>
      <c r="AG118" s="30">
        <f>'Argus Download'!AG116</f>
        <v>16</v>
      </c>
      <c r="AH118" s="30">
        <f>'Argus Download'!AH116</f>
        <v>6</v>
      </c>
      <c r="AI118" s="30">
        <f>'Argus Download'!AI116</f>
        <v>27.5</v>
      </c>
      <c r="AJ118" s="30">
        <f>'Argus Download'!AJ116</f>
        <v>30</v>
      </c>
      <c r="AK118" s="30">
        <f>'Argus Download'!AK116</f>
        <v>25</v>
      </c>
      <c r="AL118" s="30">
        <f>'Argus Download'!AL116</f>
        <v>50.5</v>
      </c>
      <c r="AM118" s="30">
        <f>'Argus Download'!AM116</f>
        <v>53</v>
      </c>
      <c r="AN118" s="30">
        <f>'Argus Download'!AN116</f>
        <v>48</v>
      </c>
      <c r="AO118" s="30">
        <f>'Argus Download'!AO116</f>
        <v>67</v>
      </c>
      <c r="AP118" s="30">
        <f>'Argus Download'!AP116</f>
        <v>70</v>
      </c>
      <c r="AQ118" s="30">
        <f>'Argus Download'!AQ116</f>
        <v>64</v>
      </c>
      <c r="AR118" s="30">
        <f>'Argus Download'!AR116</f>
        <v>102.5</v>
      </c>
      <c r="AS118" s="30">
        <f>'Argus Download'!AS116</f>
        <v>110</v>
      </c>
      <c r="AT118" s="30">
        <f>'Argus Download'!AT116</f>
        <v>95</v>
      </c>
      <c r="AU118" s="30">
        <f>'Argus Download'!AU116</f>
        <v>30</v>
      </c>
      <c r="AV118" s="30">
        <f>'Argus Download'!AV116</f>
        <v>35</v>
      </c>
      <c r="AW118" s="30">
        <f>'Argus Download'!AW116</f>
        <v>25</v>
      </c>
      <c r="AX118" s="30">
        <f>'Argus Download'!AX116</f>
        <v>50.5</v>
      </c>
      <c r="AY118" s="30">
        <f>'Argus Download'!AY116</f>
        <v>53</v>
      </c>
      <c r="AZ118" s="30">
        <f>'Argus Download'!AZ116</f>
        <v>48</v>
      </c>
      <c r="BA118" s="30">
        <f>'Argus Download'!BA116</f>
        <v>130</v>
      </c>
      <c r="BB118" s="30">
        <f>'Argus Download'!BB116</f>
        <v>135</v>
      </c>
      <c r="BC118" s="30">
        <f>'Argus Download'!BC116</f>
        <v>125</v>
      </c>
      <c r="BD118" s="30">
        <f>'Argus Download'!BD116</f>
        <v>27.5</v>
      </c>
      <c r="BE118" s="30">
        <f>'Argus Download'!BE116</f>
        <v>30</v>
      </c>
      <c r="BF118" s="30">
        <f>'Argus Download'!BF116</f>
        <v>25</v>
      </c>
      <c r="BG118" s="30">
        <f>'Argus Download'!BG116</f>
        <v>61</v>
      </c>
      <c r="BH118" s="30">
        <f>'Argus Download'!BH116</f>
        <v>63</v>
      </c>
      <c r="BI118" s="30">
        <f>'Argus Download'!BI116</f>
        <v>59</v>
      </c>
      <c r="BJ118" s="30">
        <f>'Argus Download'!BJ116</f>
        <v>48.5</v>
      </c>
      <c r="BK118" s="30">
        <f>'Argus Download'!BK116</f>
        <v>52</v>
      </c>
      <c r="BL118" s="30">
        <f>'Argus Download'!BL116</f>
        <v>45</v>
      </c>
      <c r="BM118" s="30">
        <f>'Argus Download'!BM116</f>
        <v>120</v>
      </c>
      <c r="BN118" s="30">
        <f>'Argus Download'!BN116</f>
        <v>125</v>
      </c>
      <c r="BO118" s="30">
        <f>'Argus Download'!BO116</f>
        <v>115</v>
      </c>
      <c r="BP118" s="42">
        <f>IF(IF((AF118+BG118)-(((AF118+BG118)/3)+(K118/3)+(('Argus Download'!BP116-15)/3)/3)&gt;5,(((AF118+BG118)/3)+(K118/3)+(('Argus Download'!BP116-15)/3)/3)-(((((AF118+BG118)/3)+(K118/3)+(('Argus Download'!BP116-15)/3)/3)-5)-(AF118+BG118))*0.66,(((AF118+BG118)/3)+(K118/3)+(('Argus Download'!BP116-15)/3)/3))&gt;190,190,IF((AF118+BG118)-(((AF118+BG118)/3)+(K118/3)+(('Argus Download'!BP116-15)/3)/3)&gt;5,(((AF118+BG118)/3)+(K118/3)+(('Argus Download'!BP116-15)/3)/3)-(((((AF118+BG118)/3)+(K118/3)+(('Argus Download'!BP116-15)/3)/3)-5)-(AF118+BG118))*0.66,(((AF118+BG118)/3)+(K118/3)+(('Argus Download'!BP116-15)/3)/3)))</f>
        <v>70.521111111111111</v>
      </c>
      <c r="BQ118" s="42">
        <f>IF(IF((AG118+BH118)-(((AG118+BH118)/3)+(L118/3)+(('Argus Download'!BQ116-15)/3)/3)&gt;5,(((AG118+BH118)/3)+(L118/3)+(('Argus Download'!BQ116-15)/3)/3)-(((((AG118+BH118)/3)+(L118/3)+(('Argus Download'!BQ116-15)/3)/3)-5)-(AG118+BH118))*0.66,(((AG118+BH118)/3)+(L118/3)+(('Argus Download'!BQ116-15)/3)/3))&gt;190,190,IF((AG118+BH118)-(((AG118+BH118)/3)+(L118/3)+(('Argus Download'!BQ116-15)/3)/3)&gt;5,(((AG118+BH118)/3)+(L118/3)+(('Argus Download'!BQ116-15)/3)/3)-(((((AG118+BH118)/3)+(L118/3)+(('Argus Download'!BQ116-15)/3)/3)-5)-(AG118+BH118))*0.66,(((AG118+BH118)/3)+(L118/3)+(('Argus Download'!BQ116-15)/3)/3)))</f>
        <v>76.52</v>
      </c>
      <c r="BR118" s="42">
        <f>IF(IF((AH118+BI118)-(((AH118+BI118)/3)+(M118/3)+(('Argus Download'!BR116-15)/3)/3)&gt;5,(((AH118+BI118)/3)+(M118/3)+(('Argus Download'!BR116-15)/3)/3)-(((((AH118+BI118)/3)+(M118/3)+(('Argus Download'!BR116-15)/3)/3)-5)-(AH118+BI118))*0.66,(((AH118+BI118)/3)+(M118/3)+(('Argus Download'!BR116-15)/3)/3))&gt;190,190,IF((AH118+BI118)-(((AH118+BI118)/3)+(M118/3)+(('Argus Download'!BR116-15)/3)/3)&gt;5,(((AH118+BI118)/3)+(M118/3)+(('Argus Download'!BR116-15)/3)/3)-(((((AH118+BI118)/3)+(M118/3)+(('Argus Download'!BR116-15)/3)/3)-5)-(AH118+BI118))*0.66,(((AH118+BI118)/3)+(M118/3)+(('Argus Download'!BR116-15)/3)/3)))</f>
        <v>64.522222222222226</v>
      </c>
      <c r="BS118" s="42">
        <f t="shared" si="6"/>
        <v>70</v>
      </c>
      <c r="BT118" s="42">
        <f t="shared" si="7"/>
        <v>77</v>
      </c>
      <c r="BU118" s="42">
        <f t="shared" si="8"/>
        <v>63</v>
      </c>
      <c r="BV118" s="46"/>
      <c r="BW118" s="20"/>
      <c r="BX118" s="20"/>
    </row>
    <row r="119" spans="1:76" x14ac:dyDescent="0.25">
      <c r="A119" s="28">
        <f>'Argus Download'!A117</f>
        <v>45379</v>
      </c>
      <c r="B119" s="30">
        <f>'Argus Download'!B117</f>
        <v>127.5</v>
      </c>
      <c r="C119" s="30">
        <f>'Argus Download'!C117</f>
        <v>130</v>
      </c>
      <c r="D119" s="30">
        <f>'Argus Download'!D117</f>
        <v>125</v>
      </c>
      <c r="E119" s="30">
        <f>'Argus Download'!E117</f>
        <v>127.5</v>
      </c>
      <c r="F119" s="30">
        <f>'Argus Download'!F117</f>
        <v>130</v>
      </c>
      <c r="G119" s="30">
        <f>'Argus Download'!G117</f>
        <v>125</v>
      </c>
      <c r="H119" s="30">
        <f>'Argus Download'!H117</f>
        <v>125</v>
      </c>
      <c r="I119" s="30">
        <f>'Argus Download'!I117</f>
        <v>130</v>
      </c>
      <c r="J119" s="30">
        <f>'Argus Download'!J117</f>
        <v>120</v>
      </c>
      <c r="K119" s="30">
        <f>'Argus Download'!K117</f>
        <v>64.5</v>
      </c>
      <c r="L119" s="30">
        <f>'Argus Download'!L117</f>
        <v>70</v>
      </c>
      <c r="M119" s="30">
        <f>'Argus Download'!M117</f>
        <v>59</v>
      </c>
      <c r="N119" s="30">
        <f>'Argus Download'!N117</f>
        <v>110</v>
      </c>
      <c r="O119" s="30">
        <f>'Argus Download'!O117</f>
        <v>140</v>
      </c>
      <c r="P119" s="30">
        <f>'Argus Download'!P117</f>
        <v>80</v>
      </c>
      <c r="Q119" s="30">
        <f>'Argus Download'!Q117</f>
        <v>102</v>
      </c>
      <c r="R119" s="30">
        <f>'Argus Download'!R117</f>
        <v>105</v>
      </c>
      <c r="S119" s="30">
        <f>'Argus Download'!S117</f>
        <v>99</v>
      </c>
      <c r="T119" s="30">
        <f>'Argus Download'!T117</f>
        <v>60</v>
      </c>
      <c r="U119" s="30">
        <f>'Argus Download'!U117</f>
        <v>65</v>
      </c>
      <c r="V119" s="30">
        <f>'Argus Download'!V117</f>
        <v>55</v>
      </c>
      <c r="W119" s="30">
        <f>'Argus Download'!W117</f>
        <v>27.5</v>
      </c>
      <c r="X119" s="30">
        <f>'Argus Download'!X117</f>
        <v>30</v>
      </c>
      <c r="Y119" s="30">
        <f>'Argus Download'!Y117</f>
        <v>25</v>
      </c>
      <c r="Z119" s="30">
        <f>'Argus Download'!Z117</f>
        <v>62.5</v>
      </c>
      <c r="AA119" s="30">
        <f>'Argus Download'!AA117</f>
        <v>65</v>
      </c>
      <c r="AB119" s="30">
        <f>'Argus Download'!AB117</f>
        <v>60</v>
      </c>
      <c r="AC119" s="30">
        <f>'Argus Download'!AC117</f>
        <v>57.5</v>
      </c>
      <c r="AD119" s="30">
        <f>'Argus Download'!AD117</f>
        <v>60</v>
      </c>
      <c r="AE119" s="30">
        <f>'Argus Download'!AE117</f>
        <v>55</v>
      </c>
      <c r="AF119" s="30">
        <f>'Argus Download'!AF117</f>
        <v>9</v>
      </c>
      <c r="AG119" s="30">
        <f>'Argus Download'!AG117</f>
        <v>16</v>
      </c>
      <c r="AH119" s="30">
        <f>'Argus Download'!AH117</f>
        <v>2</v>
      </c>
      <c r="AI119" s="30">
        <f>'Argus Download'!AI117</f>
        <v>27.5</v>
      </c>
      <c r="AJ119" s="30">
        <f>'Argus Download'!AJ117</f>
        <v>30</v>
      </c>
      <c r="AK119" s="30">
        <f>'Argus Download'!AK117</f>
        <v>25</v>
      </c>
      <c r="AL119" s="30">
        <f>'Argus Download'!AL117</f>
        <v>50.5</v>
      </c>
      <c r="AM119" s="30">
        <f>'Argus Download'!AM117</f>
        <v>53</v>
      </c>
      <c r="AN119" s="30">
        <f>'Argus Download'!AN117</f>
        <v>48</v>
      </c>
      <c r="AO119" s="30">
        <f>'Argus Download'!AO117</f>
        <v>67</v>
      </c>
      <c r="AP119" s="30">
        <f>'Argus Download'!AP117</f>
        <v>70</v>
      </c>
      <c r="AQ119" s="30">
        <f>'Argus Download'!AQ117</f>
        <v>64</v>
      </c>
      <c r="AR119" s="30">
        <f>'Argus Download'!AR117</f>
        <v>102.5</v>
      </c>
      <c r="AS119" s="30">
        <f>'Argus Download'!AS117</f>
        <v>110</v>
      </c>
      <c r="AT119" s="30">
        <f>'Argus Download'!AT117</f>
        <v>95</v>
      </c>
      <c r="AU119" s="30">
        <f>'Argus Download'!AU117</f>
        <v>30</v>
      </c>
      <c r="AV119" s="30">
        <f>'Argus Download'!AV117</f>
        <v>35</v>
      </c>
      <c r="AW119" s="30">
        <f>'Argus Download'!AW117</f>
        <v>25</v>
      </c>
      <c r="AX119" s="30">
        <f>'Argus Download'!AX117</f>
        <v>50.5</v>
      </c>
      <c r="AY119" s="30">
        <f>'Argus Download'!AY117</f>
        <v>53</v>
      </c>
      <c r="AZ119" s="30">
        <f>'Argus Download'!AZ117</f>
        <v>48</v>
      </c>
      <c r="BA119" s="30">
        <f>'Argus Download'!BA117</f>
        <v>130</v>
      </c>
      <c r="BB119" s="30">
        <f>'Argus Download'!BB117</f>
        <v>135</v>
      </c>
      <c r="BC119" s="30">
        <f>'Argus Download'!BC117</f>
        <v>125</v>
      </c>
      <c r="BD119" s="30">
        <f>'Argus Download'!BD117</f>
        <v>27.5</v>
      </c>
      <c r="BE119" s="30">
        <f>'Argus Download'!BE117</f>
        <v>30</v>
      </c>
      <c r="BF119" s="30">
        <f>'Argus Download'!BF117</f>
        <v>25</v>
      </c>
      <c r="BG119" s="30">
        <f>'Argus Download'!BG117</f>
        <v>61</v>
      </c>
      <c r="BH119" s="30">
        <f>'Argus Download'!BH117</f>
        <v>63</v>
      </c>
      <c r="BI119" s="30">
        <f>'Argus Download'!BI117</f>
        <v>59</v>
      </c>
      <c r="BJ119" s="30">
        <f>'Argus Download'!BJ117</f>
        <v>48.5</v>
      </c>
      <c r="BK119" s="30">
        <f>'Argus Download'!BK117</f>
        <v>52</v>
      </c>
      <c r="BL119" s="30">
        <f>'Argus Download'!BL117</f>
        <v>45</v>
      </c>
      <c r="BM119" s="30">
        <f>'Argus Download'!BM117</f>
        <v>120</v>
      </c>
      <c r="BN119" s="30">
        <f>'Argus Download'!BN117</f>
        <v>125</v>
      </c>
      <c r="BO119" s="30">
        <f>'Argus Download'!BO117</f>
        <v>115</v>
      </c>
      <c r="BP119" s="42">
        <f>IF(IF((AF119+BG119)-(((AF119+BG119)/3)+(K119/3)+(('Argus Download'!BP117-15)/3)/3)&gt;5,(((AF119+BG119)/3)+(K119/3)+(('Argus Download'!BP117-15)/3)/3)-(((((AF119+BG119)/3)+(K119/3)+(('Argus Download'!BP117-15)/3)/3)-5)-(AF119+BG119))*0.66,(((AF119+BG119)/3)+(K119/3)+(('Argus Download'!BP117-15)/3)/3))&gt;190,190,IF((AF119+BG119)-(((AF119+BG119)/3)+(K119/3)+(('Argus Download'!BP117-15)/3)/3)&gt;5,(((AF119+BG119)/3)+(K119/3)+(('Argus Download'!BP117-15)/3)/3)-(((((AF119+BG119)/3)+(K119/3)+(('Argus Download'!BP117-15)/3)/3)-5)-(AF119+BG119))*0.66,(((AF119+BG119)/3)+(K119/3)+(('Argus Download'!BP117-15)/3)/3)))</f>
        <v>68.351111111111109</v>
      </c>
      <c r="BQ119" s="42">
        <f>IF(IF((AG119+BH119)-(((AG119+BH119)/3)+(L119/3)+(('Argus Download'!BQ117-15)/3)/3)&gt;5,(((AG119+BH119)/3)+(L119/3)+(('Argus Download'!BQ117-15)/3)/3)-(((((AG119+BH119)/3)+(L119/3)+(('Argus Download'!BQ117-15)/3)/3)-5)-(AG119+BH119))*0.66,(((AG119+BH119)/3)+(L119/3)+(('Argus Download'!BQ117-15)/3)/3))&gt;190,190,IF((AG119+BH119)-(((AG119+BH119)/3)+(L119/3)+(('Argus Download'!BQ117-15)/3)/3)&gt;5,(((AG119+BH119)/3)+(L119/3)+(('Argus Download'!BQ117-15)/3)/3)-(((((AG119+BH119)/3)+(L119/3)+(('Argus Download'!BQ117-15)/3)/3)-5)-(AG119+BH119))*0.66,(((AG119+BH119)/3)+(L119/3)+(('Argus Download'!BQ117-15)/3)/3)))</f>
        <v>75.953333333333333</v>
      </c>
      <c r="BR119" s="42">
        <f>IF(IF((AH119+BI119)-(((AH119+BI119)/3)+(M119/3)+(('Argus Download'!BR117-15)/3)/3)&gt;5,(((AH119+BI119)/3)+(M119/3)+(('Argus Download'!BR117-15)/3)/3)-(((((AH119+BI119)/3)+(M119/3)+(('Argus Download'!BR117-15)/3)/3)-5)-(AH119+BI119))*0.66,(((AH119+BI119)/3)+(M119/3)+(('Argus Download'!BR117-15)/3)/3))&gt;190,190,IF((AH119+BI119)-(((AH119+BI119)/3)+(M119/3)+(('Argus Download'!BR117-15)/3)/3)&gt;5,(((AH119+BI119)/3)+(M119/3)+(('Argus Download'!BR117-15)/3)/3)-(((((AH119+BI119)/3)+(M119/3)+(('Argus Download'!BR117-15)/3)/3)-5)-(AH119+BI119))*0.66,(((AH119+BI119)/3)+(M119/3)+(('Argus Download'!BR117-15)/3)/3)))</f>
        <v>60.748888888888892</v>
      </c>
      <c r="BS119" s="42">
        <f t="shared" si="6"/>
        <v>68</v>
      </c>
      <c r="BT119" s="42">
        <f t="shared" si="7"/>
        <v>77</v>
      </c>
      <c r="BU119" s="42">
        <f t="shared" si="8"/>
        <v>59</v>
      </c>
      <c r="BV119" s="46"/>
      <c r="BW119" s="20"/>
      <c r="BX119" s="20"/>
    </row>
    <row r="120" spans="1:76" x14ac:dyDescent="0.25">
      <c r="A120" s="28">
        <f>'Argus Download'!A118</f>
        <v>45372</v>
      </c>
      <c r="B120" s="30">
        <f>'Argus Download'!B118</f>
        <v>127.5</v>
      </c>
      <c r="C120" s="30">
        <f>'Argus Download'!C118</f>
        <v>130</v>
      </c>
      <c r="D120" s="30">
        <f>'Argus Download'!D118</f>
        <v>125</v>
      </c>
      <c r="E120" s="30">
        <f>'Argus Download'!E118</f>
        <v>127.5</v>
      </c>
      <c r="F120" s="30">
        <f>'Argus Download'!F118</f>
        <v>130</v>
      </c>
      <c r="G120" s="30">
        <f>'Argus Download'!G118</f>
        <v>125</v>
      </c>
      <c r="H120" s="30">
        <f>'Argus Download'!H118</f>
        <v>125</v>
      </c>
      <c r="I120" s="30">
        <f>'Argus Download'!I118</f>
        <v>130</v>
      </c>
      <c r="J120" s="30">
        <f>'Argus Download'!J118</f>
        <v>120</v>
      </c>
      <c r="K120" s="30">
        <f>'Argus Download'!K118</f>
        <v>67.5</v>
      </c>
      <c r="L120" s="30">
        <f>'Argus Download'!L118</f>
        <v>70</v>
      </c>
      <c r="M120" s="30">
        <f>'Argus Download'!M118</f>
        <v>65</v>
      </c>
      <c r="N120" s="30">
        <f>'Argus Download'!N118</f>
        <v>110</v>
      </c>
      <c r="O120" s="30">
        <f>'Argus Download'!O118</f>
        <v>140</v>
      </c>
      <c r="P120" s="30">
        <f>'Argus Download'!P118</f>
        <v>80</v>
      </c>
      <c r="Q120" s="30">
        <f>'Argus Download'!Q118</f>
        <v>102</v>
      </c>
      <c r="R120" s="30">
        <f>'Argus Download'!R118</f>
        <v>105</v>
      </c>
      <c r="S120" s="30">
        <f>'Argus Download'!S118</f>
        <v>99</v>
      </c>
      <c r="T120" s="30">
        <f>'Argus Download'!T118</f>
        <v>62.5</v>
      </c>
      <c r="U120" s="30">
        <f>'Argus Download'!U118</f>
        <v>65</v>
      </c>
      <c r="V120" s="30">
        <f>'Argus Download'!V118</f>
        <v>60</v>
      </c>
      <c r="W120" s="30">
        <f>'Argus Download'!W118</f>
        <v>30</v>
      </c>
      <c r="X120" s="30">
        <f>'Argus Download'!X118</f>
        <v>35</v>
      </c>
      <c r="Y120" s="30">
        <f>'Argus Download'!Y118</f>
        <v>25</v>
      </c>
      <c r="Z120" s="30">
        <f>'Argus Download'!Z118</f>
        <v>62.5</v>
      </c>
      <c r="AA120" s="30">
        <f>'Argus Download'!AA118</f>
        <v>65</v>
      </c>
      <c r="AB120" s="30">
        <f>'Argus Download'!AB118</f>
        <v>60</v>
      </c>
      <c r="AC120" s="30">
        <f>'Argus Download'!AC118</f>
        <v>57.5</v>
      </c>
      <c r="AD120" s="30">
        <f>'Argus Download'!AD118</f>
        <v>60</v>
      </c>
      <c r="AE120" s="30">
        <f>'Argus Download'!AE118</f>
        <v>55</v>
      </c>
      <c r="AF120" s="30">
        <f>'Argus Download'!AF118</f>
        <v>13</v>
      </c>
      <c r="AG120" s="30">
        <f>'Argus Download'!AG118</f>
        <v>16</v>
      </c>
      <c r="AH120" s="30">
        <f>'Argus Download'!AH118</f>
        <v>10</v>
      </c>
      <c r="AI120" s="30">
        <f>'Argus Download'!AI118</f>
        <v>27.5</v>
      </c>
      <c r="AJ120" s="30">
        <f>'Argus Download'!AJ118</f>
        <v>30</v>
      </c>
      <c r="AK120" s="30">
        <f>'Argus Download'!AK118</f>
        <v>25</v>
      </c>
      <c r="AL120" s="30">
        <f>'Argus Download'!AL118</f>
        <v>50.5</v>
      </c>
      <c r="AM120" s="30">
        <f>'Argus Download'!AM118</f>
        <v>53</v>
      </c>
      <c r="AN120" s="30">
        <f>'Argus Download'!AN118</f>
        <v>48</v>
      </c>
      <c r="AO120" s="30">
        <f>'Argus Download'!AO118</f>
        <v>67</v>
      </c>
      <c r="AP120" s="30">
        <f>'Argus Download'!AP118</f>
        <v>70</v>
      </c>
      <c r="AQ120" s="30">
        <f>'Argus Download'!AQ118</f>
        <v>64</v>
      </c>
      <c r="AR120" s="30">
        <f>'Argus Download'!AR118</f>
        <v>102.5</v>
      </c>
      <c r="AS120" s="30">
        <f>'Argus Download'!AS118</f>
        <v>110</v>
      </c>
      <c r="AT120" s="30">
        <f>'Argus Download'!AT118</f>
        <v>95</v>
      </c>
      <c r="AU120" s="30">
        <f>'Argus Download'!AU118</f>
        <v>30</v>
      </c>
      <c r="AV120" s="30">
        <f>'Argus Download'!AV118</f>
        <v>35</v>
      </c>
      <c r="AW120" s="30">
        <f>'Argus Download'!AW118</f>
        <v>25</v>
      </c>
      <c r="AX120" s="30">
        <f>'Argus Download'!AX118</f>
        <v>50.5</v>
      </c>
      <c r="AY120" s="30">
        <f>'Argus Download'!AY118</f>
        <v>53</v>
      </c>
      <c r="AZ120" s="30">
        <f>'Argus Download'!AZ118</f>
        <v>48</v>
      </c>
      <c r="BA120" s="30">
        <f>'Argus Download'!BA118</f>
        <v>130</v>
      </c>
      <c r="BB120" s="30">
        <f>'Argus Download'!BB118</f>
        <v>135</v>
      </c>
      <c r="BC120" s="30">
        <f>'Argus Download'!BC118</f>
        <v>125</v>
      </c>
      <c r="BD120" s="30">
        <f>'Argus Download'!BD118</f>
        <v>27.5</v>
      </c>
      <c r="BE120" s="30">
        <f>'Argus Download'!BE118</f>
        <v>30</v>
      </c>
      <c r="BF120" s="30">
        <f>'Argus Download'!BF118</f>
        <v>25</v>
      </c>
      <c r="BG120" s="30">
        <f>'Argus Download'!BG118</f>
        <v>61</v>
      </c>
      <c r="BH120" s="30">
        <f>'Argus Download'!BH118</f>
        <v>63</v>
      </c>
      <c r="BI120" s="30">
        <f>'Argus Download'!BI118</f>
        <v>59</v>
      </c>
      <c r="BJ120" s="30">
        <f>'Argus Download'!BJ118</f>
        <v>48.5</v>
      </c>
      <c r="BK120" s="30">
        <f>'Argus Download'!BK118</f>
        <v>52</v>
      </c>
      <c r="BL120" s="30">
        <f>'Argus Download'!BL118</f>
        <v>45</v>
      </c>
      <c r="BM120" s="30">
        <f>'Argus Download'!BM118</f>
        <v>120</v>
      </c>
      <c r="BN120" s="30">
        <f>'Argus Download'!BN118</f>
        <v>125</v>
      </c>
      <c r="BO120" s="30">
        <f>'Argus Download'!BO118</f>
        <v>115</v>
      </c>
      <c r="BP120" s="42">
        <f>IF(IF((AF120+BG120)-(((AF120+BG120)/3)+(K120/3)+(('Argus Download'!BP118-15)/3)/3)&gt;5,(((AF120+BG120)/3)+(K120/3)+(('Argus Download'!BP118-15)/3)/3)-(((((AF120+BG120)/3)+(K120/3)+(('Argus Download'!BP118-15)/3)/3)-5)-(AF120+BG120))*0.66,(((AF120+BG120)/3)+(K120/3)+(('Argus Download'!BP118-15)/3)/3))&gt;190,190,IF((AF120+BG120)-(((AF120+BG120)/3)+(K120/3)+(('Argus Download'!BP118-15)/3)/3)&gt;5,(((AF120+BG120)/3)+(K120/3)+(('Argus Download'!BP118-15)/3)/3)-(((((AF120+BG120)/3)+(K120/3)+(('Argus Download'!BP118-15)/3)/3)-5)-(AF120+BG120))*0.66,(((AF120+BG120)/3)+(K120/3)+(('Argus Download'!BP118-15)/3)/3)))</f>
        <v>71.595555555555563</v>
      </c>
      <c r="BQ120" s="42">
        <f>IF(IF((AG120+BH120)-(((AG120+BH120)/3)+(L120/3)+(('Argus Download'!BQ118-15)/3)/3)&gt;5,(((AG120+BH120)/3)+(L120/3)+(('Argus Download'!BQ118-15)/3)/3)-(((((AG120+BH120)/3)+(L120/3)+(('Argus Download'!BQ118-15)/3)/3)-5)-(AG120+BH120))*0.66,(((AG120+BH120)/3)+(L120/3)+(('Argus Download'!BQ118-15)/3)/3))&gt;190,190,IF((AG120+BH120)-(((AG120+BH120)/3)+(L120/3)+(('Argus Download'!BQ118-15)/3)/3)&gt;5,(((AG120+BH120)/3)+(L120/3)+(('Argus Download'!BQ118-15)/3)/3)-(((((AG120+BH120)/3)+(L120/3)+(('Argus Download'!BQ118-15)/3)/3)-5)-(AG120+BH120))*0.66,(((AG120+BH120)/3)+(L120/3)+(('Argus Download'!BQ118-15)/3)/3)))</f>
        <v>75.76444444444445</v>
      </c>
      <c r="BR120" s="42">
        <f>IF(IF((AH120+BI120)-(((AH120+BI120)/3)+(M120/3)+(('Argus Download'!BR118-15)/3)/3)&gt;5,(((AH120+BI120)/3)+(M120/3)+(('Argus Download'!BR118-15)/3)/3)-(((((AH120+BI120)/3)+(M120/3)+(('Argus Download'!BR118-15)/3)/3)-5)-(AH120+BI120))*0.66,(((AH120+BI120)/3)+(M120/3)+(('Argus Download'!BR118-15)/3)/3))&gt;190,190,IF((AH120+BI120)-(((AH120+BI120)/3)+(M120/3)+(('Argus Download'!BR118-15)/3)/3)&gt;5,(((AH120+BI120)/3)+(M120/3)+(('Argus Download'!BR118-15)/3)/3)-(((((AH120+BI120)/3)+(M120/3)+(('Argus Download'!BR118-15)/3)/3)-5)-(AH120+BI120))*0.66,(((AH120+BI120)/3)+(M120/3)+(('Argus Download'!BR118-15)/3)/3)))</f>
        <v>67.426666666666677</v>
      </c>
      <c r="BS120" s="42">
        <f t="shared" si="6"/>
        <v>72</v>
      </c>
      <c r="BT120" s="42">
        <f t="shared" si="7"/>
        <v>77</v>
      </c>
      <c r="BU120" s="42">
        <f t="shared" si="8"/>
        <v>67</v>
      </c>
      <c r="BV120" s="46"/>
      <c r="BW120" s="20"/>
      <c r="BX120" s="20"/>
    </row>
    <row r="121" spans="1:76" x14ac:dyDescent="0.25">
      <c r="A121" s="28">
        <f>'Argus Download'!A119</f>
        <v>45365</v>
      </c>
      <c r="B121" s="30">
        <f>'Argus Download'!B119</f>
        <v>125</v>
      </c>
      <c r="C121" s="30">
        <f>'Argus Download'!C119</f>
        <v>130</v>
      </c>
      <c r="D121" s="30">
        <f>'Argus Download'!D119</f>
        <v>120</v>
      </c>
      <c r="E121" s="30">
        <f>'Argus Download'!E119</f>
        <v>127.5</v>
      </c>
      <c r="F121" s="30">
        <f>'Argus Download'!F119</f>
        <v>130</v>
      </c>
      <c r="G121" s="30">
        <f>'Argus Download'!G119</f>
        <v>125</v>
      </c>
      <c r="H121" s="30">
        <f>'Argus Download'!H119</f>
        <v>125</v>
      </c>
      <c r="I121" s="30">
        <f>'Argus Download'!I119</f>
        <v>130</v>
      </c>
      <c r="J121" s="30">
        <f>'Argus Download'!J119</f>
        <v>120</v>
      </c>
      <c r="K121" s="30">
        <f>'Argus Download'!K119</f>
        <v>65</v>
      </c>
      <c r="L121" s="30">
        <f>'Argus Download'!L119</f>
        <v>70</v>
      </c>
      <c r="M121" s="30">
        <f>'Argus Download'!M119</f>
        <v>60</v>
      </c>
      <c r="N121" s="30">
        <f>'Argus Download'!N119</f>
        <v>105</v>
      </c>
      <c r="O121" s="30">
        <f>'Argus Download'!O119</f>
        <v>130</v>
      </c>
      <c r="P121" s="30">
        <f>'Argus Download'!P119</f>
        <v>80</v>
      </c>
      <c r="Q121" s="30">
        <f>'Argus Download'!Q119</f>
        <v>102</v>
      </c>
      <c r="R121" s="30">
        <f>'Argus Download'!R119</f>
        <v>105</v>
      </c>
      <c r="S121" s="30">
        <f>'Argus Download'!S119</f>
        <v>99</v>
      </c>
      <c r="T121" s="30">
        <f>'Argus Download'!T119</f>
        <v>60</v>
      </c>
      <c r="U121" s="30">
        <f>'Argus Download'!U119</f>
        <v>65</v>
      </c>
      <c r="V121" s="30">
        <f>'Argus Download'!V119</f>
        <v>55</v>
      </c>
      <c r="W121" s="30">
        <f>'Argus Download'!W119</f>
        <v>15</v>
      </c>
      <c r="X121" s="30">
        <f>'Argus Download'!X119</f>
        <v>20</v>
      </c>
      <c r="Y121" s="30">
        <f>'Argus Download'!Y119</f>
        <v>10</v>
      </c>
      <c r="Z121" s="30">
        <f>'Argus Download'!Z119</f>
        <v>62.5</v>
      </c>
      <c r="AA121" s="30">
        <f>'Argus Download'!AA119</f>
        <v>65</v>
      </c>
      <c r="AB121" s="30">
        <f>'Argus Download'!AB119</f>
        <v>60</v>
      </c>
      <c r="AC121" s="30">
        <f>'Argus Download'!AC119</f>
        <v>57.5</v>
      </c>
      <c r="AD121" s="30">
        <f>'Argus Download'!AD119</f>
        <v>60</v>
      </c>
      <c r="AE121" s="30">
        <f>'Argus Download'!AE119</f>
        <v>55</v>
      </c>
      <c r="AF121" s="30">
        <f>'Argus Download'!AF119</f>
        <v>10.5</v>
      </c>
      <c r="AG121" s="30">
        <f>'Argus Download'!AG119</f>
        <v>16</v>
      </c>
      <c r="AH121" s="30">
        <f>'Argus Download'!AH119</f>
        <v>5</v>
      </c>
      <c r="AI121" s="30">
        <f>'Argus Download'!AI119</f>
        <v>27.5</v>
      </c>
      <c r="AJ121" s="30">
        <f>'Argus Download'!AJ119</f>
        <v>30</v>
      </c>
      <c r="AK121" s="30">
        <f>'Argus Download'!AK119</f>
        <v>25</v>
      </c>
      <c r="AL121" s="30">
        <f>'Argus Download'!AL119</f>
        <v>50.5</v>
      </c>
      <c r="AM121" s="30">
        <f>'Argus Download'!AM119</f>
        <v>53</v>
      </c>
      <c r="AN121" s="30">
        <f>'Argus Download'!AN119</f>
        <v>48</v>
      </c>
      <c r="AO121" s="30">
        <f>'Argus Download'!AO119</f>
        <v>66</v>
      </c>
      <c r="AP121" s="30">
        <f>'Argus Download'!AP119</f>
        <v>70</v>
      </c>
      <c r="AQ121" s="30">
        <f>'Argus Download'!AQ119</f>
        <v>62</v>
      </c>
      <c r="AR121" s="30">
        <f>'Argus Download'!AR119</f>
        <v>102.5</v>
      </c>
      <c r="AS121" s="30">
        <f>'Argus Download'!AS119</f>
        <v>110</v>
      </c>
      <c r="AT121" s="30">
        <f>'Argus Download'!AT119</f>
        <v>95</v>
      </c>
      <c r="AU121" s="30">
        <f>'Argus Download'!AU119</f>
        <v>30</v>
      </c>
      <c r="AV121" s="30">
        <f>'Argus Download'!AV119</f>
        <v>35</v>
      </c>
      <c r="AW121" s="30">
        <f>'Argus Download'!AW119</f>
        <v>25</v>
      </c>
      <c r="AX121" s="30">
        <f>'Argus Download'!AX119</f>
        <v>50.5</v>
      </c>
      <c r="AY121" s="30">
        <f>'Argus Download'!AY119</f>
        <v>53</v>
      </c>
      <c r="AZ121" s="30">
        <f>'Argus Download'!AZ119</f>
        <v>48</v>
      </c>
      <c r="BA121" s="30">
        <f>'Argus Download'!BA119</f>
        <v>130</v>
      </c>
      <c r="BB121" s="30">
        <f>'Argus Download'!BB119</f>
        <v>135</v>
      </c>
      <c r="BC121" s="30">
        <f>'Argus Download'!BC119</f>
        <v>125</v>
      </c>
      <c r="BD121" s="30">
        <f>'Argus Download'!BD119</f>
        <v>27.5</v>
      </c>
      <c r="BE121" s="30">
        <f>'Argus Download'!BE119</f>
        <v>30</v>
      </c>
      <c r="BF121" s="30">
        <f>'Argus Download'!BF119</f>
        <v>25</v>
      </c>
      <c r="BG121" s="30">
        <f>'Argus Download'!BG119</f>
        <v>59.5</v>
      </c>
      <c r="BH121" s="30">
        <f>'Argus Download'!BH119</f>
        <v>62</v>
      </c>
      <c r="BI121" s="30">
        <f>'Argus Download'!BI119</f>
        <v>57</v>
      </c>
      <c r="BJ121" s="30">
        <f>'Argus Download'!BJ119</f>
        <v>47.5</v>
      </c>
      <c r="BK121" s="30">
        <f>'Argus Download'!BK119</f>
        <v>50</v>
      </c>
      <c r="BL121" s="30">
        <f>'Argus Download'!BL119</f>
        <v>45</v>
      </c>
      <c r="BM121" s="30">
        <f>'Argus Download'!BM119</f>
        <v>120</v>
      </c>
      <c r="BN121" s="30">
        <f>'Argus Download'!BN119</f>
        <v>125</v>
      </c>
      <c r="BO121" s="30">
        <f>'Argus Download'!BO119</f>
        <v>115</v>
      </c>
      <c r="BP121" s="42">
        <f>IF(IF((AF121+BG121)-(((AF121+BG121)/3)+(K121/3)+(('Argus Download'!BP119-15)/3)/3)&gt;5,(((AF121+BG121)/3)+(K121/3)+(('Argus Download'!BP119-15)/3)/3)-(((((AF121+BG121)/3)+(K121/3)+(('Argus Download'!BP119-15)/3)/3)-5)-(AF121+BG121))*0.66,(((AF121+BG121)/3)+(K121/3)+(('Argus Download'!BP119-15)/3)/3))&gt;190,190,IF((AF121+BG121)-(((AF121+BG121)/3)+(K121/3)+(('Argus Download'!BP119-15)/3)/3)&gt;5,(((AF121+BG121)/3)+(K121/3)+(('Argus Download'!BP119-15)/3)/3)-(((((AF121+BG121)/3)+(K121/3)+(('Argus Download'!BP119-15)/3)/3)-5)-(AF121+BG121))*0.66,(((AF121+BG121)/3)+(K121/3)+(('Argus Download'!BP119-15)/3)/3)))</f>
        <v>68.12444444444445</v>
      </c>
      <c r="BQ121" s="42">
        <f>IF(IF((AG121+BH121)-(((AG121+BH121)/3)+(L121/3)+(('Argus Download'!BQ119-15)/3)/3)&gt;5,(((AG121+BH121)/3)+(L121/3)+(('Argus Download'!BQ119-15)/3)/3)-(((((AG121+BH121)/3)+(L121/3)+(('Argus Download'!BQ119-15)/3)/3)-5)-(AG121+BH121))*0.66,(((AG121+BH121)/3)+(L121/3)+(('Argus Download'!BQ119-15)/3)/3))&gt;190,190,IF((AG121+BH121)-(((AG121+BH121)/3)+(L121/3)+(('Argus Download'!BQ119-15)/3)/3)&gt;5,(((AG121+BH121)/3)+(L121/3)+(('Argus Download'!BQ119-15)/3)/3)-(((((AG121+BH121)/3)+(L121/3)+(('Argus Download'!BQ119-15)/3)/3)-5)-(AG121+BH121))*0.66,(((AG121+BH121)/3)+(L121/3)+(('Argus Download'!BQ119-15)/3)/3)))</f>
        <v>74.915555555555557</v>
      </c>
      <c r="BR121" s="42">
        <f>IF(IF((AH121+BI121)-(((AH121+BI121)/3)+(M121/3)+(('Argus Download'!BR119-15)/3)/3)&gt;5,(((AH121+BI121)/3)+(M121/3)+(('Argus Download'!BR119-15)/3)/3)-(((((AH121+BI121)/3)+(M121/3)+(('Argus Download'!BR119-15)/3)/3)-5)-(AH121+BI121))*0.66,(((AH121+BI121)/3)+(M121/3)+(('Argus Download'!BR119-15)/3)/3))&gt;190,190,IF((AH121+BI121)-(((AH121+BI121)/3)+(M121/3)+(('Argus Download'!BR119-15)/3)/3)&gt;5,(((AH121+BI121)/3)+(M121/3)+(('Argus Download'!BR119-15)/3)/3)-(((((AH121+BI121)/3)+(M121/3)+(('Argus Download'!BR119-15)/3)/3)-5)-(AH121+BI121))*0.66,(((AH121+BI121)/3)+(M121/3)+(('Argus Download'!BR119-15)/3)/3)))</f>
        <v>61.333333333333336</v>
      </c>
      <c r="BS121" s="42">
        <f t="shared" si="6"/>
        <v>68</v>
      </c>
      <c r="BT121" s="42">
        <f t="shared" si="7"/>
        <v>76</v>
      </c>
      <c r="BU121" s="42">
        <f t="shared" si="8"/>
        <v>60</v>
      </c>
      <c r="BV121" s="46"/>
      <c r="BW121" s="20"/>
      <c r="BX121" s="20"/>
    </row>
    <row r="122" spans="1:76" x14ac:dyDescent="0.25">
      <c r="A122" s="28">
        <f>'Argus Download'!A120</f>
        <v>45358</v>
      </c>
      <c r="B122" s="30">
        <f>'Argus Download'!B120</f>
        <v>122.5</v>
      </c>
      <c r="C122" s="30">
        <f>'Argus Download'!C120</f>
        <v>125</v>
      </c>
      <c r="D122" s="30">
        <f>'Argus Download'!D120</f>
        <v>120</v>
      </c>
      <c r="E122" s="30">
        <f>'Argus Download'!E120</f>
        <v>127.5</v>
      </c>
      <c r="F122" s="30">
        <f>'Argus Download'!F120</f>
        <v>130</v>
      </c>
      <c r="G122" s="30">
        <f>'Argus Download'!G120</f>
        <v>125</v>
      </c>
      <c r="H122" s="30">
        <f>'Argus Download'!H120</f>
        <v>123.5</v>
      </c>
      <c r="I122" s="30">
        <f>'Argus Download'!I120</f>
        <v>127</v>
      </c>
      <c r="J122" s="30">
        <f>'Argus Download'!J120</f>
        <v>120</v>
      </c>
      <c r="K122" s="30">
        <f>'Argus Download'!K120</f>
        <v>62.5</v>
      </c>
      <c r="L122" s="30">
        <f>'Argus Download'!L120</f>
        <v>65</v>
      </c>
      <c r="M122" s="30">
        <f>'Argus Download'!M120</f>
        <v>60</v>
      </c>
      <c r="N122" s="30">
        <f>'Argus Download'!N120</f>
        <v>102.5</v>
      </c>
      <c r="O122" s="30">
        <f>'Argus Download'!O120</f>
        <v>130</v>
      </c>
      <c r="P122" s="30">
        <f>'Argus Download'!P120</f>
        <v>75</v>
      </c>
      <c r="Q122" s="30">
        <f>'Argus Download'!Q120</f>
        <v>101</v>
      </c>
      <c r="R122" s="30">
        <f>'Argus Download'!R120</f>
        <v>105</v>
      </c>
      <c r="S122" s="30">
        <f>'Argus Download'!S120</f>
        <v>97</v>
      </c>
      <c r="T122" s="30">
        <f>'Argus Download'!T120</f>
        <v>55</v>
      </c>
      <c r="U122" s="30">
        <f>'Argus Download'!U120</f>
        <v>60</v>
      </c>
      <c r="V122" s="30">
        <f>'Argus Download'!V120</f>
        <v>50</v>
      </c>
      <c r="W122" s="30">
        <f>'Argus Download'!W120</f>
        <v>15</v>
      </c>
      <c r="X122" s="30">
        <f>'Argus Download'!X120</f>
        <v>20</v>
      </c>
      <c r="Y122" s="30">
        <f>'Argus Download'!Y120</f>
        <v>10</v>
      </c>
      <c r="Z122" s="30">
        <f>'Argus Download'!Z120</f>
        <v>60</v>
      </c>
      <c r="AA122" s="30">
        <f>'Argus Download'!AA120</f>
        <v>65</v>
      </c>
      <c r="AB122" s="30">
        <f>'Argus Download'!AB120</f>
        <v>55</v>
      </c>
      <c r="AC122" s="30">
        <f>'Argus Download'!AC120</f>
        <v>55</v>
      </c>
      <c r="AD122" s="30">
        <f>'Argus Download'!AD120</f>
        <v>60</v>
      </c>
      <c r="AE122" s="30">
        <f>'Argus Download'!AE120</f>
        <v>50</v>
      </c>
      <c r="AF122" s="30">
        <f>'Argus Download'!AF120</f>
        <v>5</v>
      </c>
      <c r="AG122" s="30">
        <f>'Argus Download'!AG120</f>
        <v>8</v>
      </c>
      <c r="AH122" s="30">
        <f>'Argus Download'!AH120</f>
        <v>2</v>
      </c>
      <c r="AI122" s="30">
        <f>'Argus Download'!AI120</f>
        <v>25</v>
      </c>
      <c r="AJ122" s="30">
        <f>'Argus Download'!AJ120</f>
        <v>30</v>
      </c>
      <c r="AK122" s="30">
        <f>'Argus Download'!AK120</f>
        <v>20</v>
      </c>
      <c r="AL122" s="30">
        <f>'Argus Download'!AL120</f>
        <v>48</v>
      </c>
      <c r="AM122" s="30">
        <f>'Argus Download'!AM120</f>
        <v>51</v>
      </c>
      <c r="AN122" s="30">
        <f>'Argus Download'!AN120</f>
        <v>45</v>
      </c>
      <c r="AO122" s="30">
        <f>'Argus Download'!AO120</f>
        <v>66</v>
      </c>
      <c r="AP122" s="30">
        <f>'Argus Download'!AP120</f>
        <v>70</v>
      </c>
      <c r="AQ122" s="30">
        <f>'Argus Download'!AQ120</f>
        <v>62</v>
      </c>
      <c r="AR122" s="30">
        <f>'Argus Download'!AR120</f>
        <v>102.5</v>
      </c>
      <c r="AS122" s="30">
        <f>'Argus Download'!AS120</f>
        <v>110</v>
      </c>
      <c r="AT122" s="30">
        <f>'Argus Download'!AT120</f>
        <v>95</v>
      </c>
      <c r="AU122" s="30">
        <f>'Argus Download'!AU120</f>
        <v>26</v>
      </c>
      <c r="AV122" s="30">
        <f>'Argus Download'!AV120</f>
        <v>30</v>
      </c>
      <c r="AW122" s="30">
        <f>'Argus Download'!AW120</f>
        <v>22</v>
      </c>
      <c r="AX122" s="30">
        <f>'Argus Download'!AX120</f>
        <v>48</v>
      </c>
      <c r="AY122" s="30">
        <f>'Argus Download'!AY120</f>
        <v>51</v>
      </c>
      <c r="AZ122" s="30">
        <f>'Argus Download'!AZ120</f>
        <v>45</v>
      </c>
      <c r="BA122" s="30">
        <f>'Argus Download'!BA120</f>
        <v>127.5</v>
      </c>
      <c r="BB122" s="30">
        <f>'Argus Download'!BB120</f>
        <v>130</v>
      </c>
      <c r="BC122" s="30">
        <f>'Argus Download'!BC120</f>
        <v>125</v>
      </c>
      <c r="BD122" s="30">
        <f>'Argus Download'!BD120</f>
        <v>27.5</v>
      </c>
      <c r="BE122" s="30">
        <f>'Argus Download'!BE120</f>
        <v>30</v>
      </c>
      <c r="BF122" s="30">
        <f>'Argus Download'!BF120</f>
        <v>25</v>
      </c>
      <c r="BG122" s="30">
        <f>'Argus Download'!BG120</f>
        <v>59</v>
      </c>
      <c r="BH122" s="30">
        <f>'Argus Download'!BH120</f>
        <v>61</v>
      </c>
      <c r="BI122" s="30">
        <f>'Argus Download'!BI120</f>
        <v>57</v>
      </c>
      <c r="BJ122" s="30">
        <f>'Argus Download'!BJ120</f>
        <v>46.5</v>
      </c>
      <c r="BK122" s="30">
        <f>'Argus Download'!BK120</f>
        <v>50</v>
      </c>
      <c r="BL122" s="30">
        <f>'Argus Download'!BL120</f>
        <v>43</v>
      </c>
      <c r="BM122" s="30">
        <f>'Argus Download'!BM120</f>
        <v>120</v>
      </c>
      <c r="BN122" s="30">
        <f>'Argus Download'!BN120</f>
        <v>125</v>
      </c>
      <c r="BO122" s="30">
        <f>'Argus Download'!BO120</f>
        <v>115</v>
      </c>
      <c r="BP122" s="42">
        <f>IF(IF((AF122+BG122)-(((AF122+BG122)/3)+(K122/3)+(('Argus Download'!BP120-15)/3)/3)&gt;5,(((AF122+BG122)/3)+(K122/3)+(('Argus Download'!BP120-15)/3)/3)-(((((AF122+BG122)/3)+(K122/3)+(('Argus Download'!BP120-15)/3)/3)-5)-(AF122+BG122))*0.66,(((AF122+BG122)/3)+(K122/3)+(('Argus Download'!BP120-15)/3)/3))&gt;190,190,IF((AF122+BG122)-(((AF122+BG122)/3)+(K122/3)+(('Argus Download'!BP120-15)/3)/3)&gt;5,(((AF122+BG122)/3)+(K122/3)+(('Argus Download'!BP120-15)/3)/3)-(((((AF122+BG122)/3)+(K122/3)+(('Argus Download'!BP120-15)/3)/3)-5)-(AF122+BG122))*0.66,(((AF122+BG122)/3)+(K122/3)+(('Argus Download'!BP120-15)/3)/3)))</f>
        <v>63.201111111111111</v>
      </c>
      <c r="BQ122" s="42">
        <f>IF(IF((AG122+BH122)-(((AG122+BH122)/3)+(L122/3)+(('Argus Download'!BQ120-15)/3)/3)&gt;5,(((AG122+BH122)/3)+(L122/3)+(('Argus Download'!BQ120-15)/3)/3)-(((((AG122+BH122)/3)+(L122/3)+(('Argus Download'!BQ120-15)/3)/3)-5)-(AG122+BH122))*0.66,(((AG122+BH122)/3)+(L122/3)+(('Argus Download'!BQ120-15)/3)/3))&gt;190,190,IF((AG122+BH122)-(((AG122+BH122)/3)+(L122/3)+(('Argus Download'!BQ120-15)/3)/3)&gt;5,(((AG122+BH122)/3)+(L122/3)+(('Argus Download'!BQ120-15)/3)/3)-(((((AG122+BH122)/3)+(L122/3)+(('Argus Download'!BQ120-15)/3)/3)-5)-(AG122+BH122))*0.66,(((AG122+BH122)/3)+(L122/3)+(('Argus Download'!BQ120-15)/3)/3)))</f>
        <v>67.388888888888886</v>
      </c>
      <c r="BR122" s="42">
        <f>IF(IF((AH122+BI122)-(((AH122+BI122)/3)+(M122/3)+(('Argus Download'!BR120-15)/3)/3)&gt;5,(((AH122+BI122)/3)+(M122/3)+(('Argus Download'!BR120-15)/3)/3)-(((((AH122+BI122)/3)+(M122/3)+(('Argus Download'!BR120-15)/3)/3)-5)-(AH122+BI122))*0.66,(((AH122+BI122)/3)+(M122/3)+(('Argus Download'!BR120-15)/3)/3))&gt;190,190,IF((AH122+BI122)-(((AH122+BI122)/3)+(M122/3)+(('Argus Download'!BR120-15)/3)/3)&gt;5,(((AH122+BI122)/3)+(M122/3)+(('Argus Download'!BR120-15)/3)/3)-(((((AH122+BI122)/3)+(M122/3)+(('Argus Download'!BR120-15)/3)/3)-5)-(AH122+BI122))*0.66,(((AH122+BI122)/3)+(M122/3)+(('Argus Download'!BR120-15)/3)/3)))</f>
        <v>59.013333333333335</v>
      </c>
      <c r="BS122" s="42">
        <f t="shared" si="6"/>
        <v>62</v>
      </c>
      <c r="BT122" s="42">
        <f t="shared" si="7"/>
        <v>67</v>
      </c>
      <c r="BU122" s="42">
        <f t="shared" si="8"/>
        <v>57</v>
      </c>
      <c r="BV122" s="46"/>
      <c r="BW122" s="20"/>
      <c r="BX122" s="20"/>
    </row>
    <row r="123" spans="1:76" x14ac:dyDescent="0.25">
      <c r="A123" s="28">
        <f>'Argus Download'!A121</f>
        <v>45351</v>
      </c>
      <c r="B123" s="30">
        <f>'Argus Download'!B121</f>
        <v>120</v>
      </c>
      <c r="C123" s="30">
        <f>'Argus Download'!C121</f>
        <v>125</v>
      </c>
      <c r="D123" s="30">
        <f>'Argus Download'!D121</f>
        <v>115</v>
      </c>
      <c r="E123" s="30">
        <f>'Argus Download'!E121</f>
        <v>127.5</v>
      </c>
      <c r="F123" s="30">
        <f>'Argus Download'!F121</f>
        <v>130</v>
      </c>
      <c r="G123" s="30">
        <f>'Argus Download'!G121</f>
        <v>125</v>
      </c>
      <c r="H123" s="30">
        <f>'Argus Download'!H121</f>
        <v>122.5</v>
      </c>
      <c r="I123" s="30">
        <f>'Argus Download'!I121</f>
        <v>125</v>
      </c>
      <c r="J123" s="30">
        <f>'Argus Download'!J121</f>
        <v>120</v>
      </c>
      <c r="K123" s="30">
        <f>'Argus Download'!K121</f>
        <v>60</v>
      </c>
      <c r="L123" s="30">
        <f>'Argus Download'!L121</f>
        <v>65</v>
      </c>
      <c r="M123" s="30">
        <f>'Argus Download'!M121</f>
        <v>55</v>
      </c>
      <c r="N123" s="30">
        <f>'Argus Download'!N121</f>
        <v>101.5</v>
      </c>
      <c r="O123" s="30">
        <f>'Argus Download'!O121</f>
        <v>130</v>
      </c>
      <c r="P123" s="30">
        <f>'Argus Download'!P121</f>
        <v>73</v>
      </c>
      <c r="Q123" s="30">
        <f>'Argus Download'!Q121</f>
        <v>100</v>
      </c>
      <c r="R123" s="30">
        <f>'Argus Download'!R121</f>
        <v>105</v>
      </c>
      <c r="S123" s="30">
        <f>'Argus Download'!S121</f>
        <v>95</v>
      </c>
      <c r="T123" s="30">
        <f>'Argus Download'!T121</f>
        <v>50</v>
      </c>
      <c r="U123" s="30">
        <f>'Argus Download'!U121</f>
        <v>55</v>
      </c>
      <c r="V123" s="30">
        <f>'Argus Download'!V121</f>
        <v>45</v>
      </c>
      <c r="W123" s="30">
        <f>'Argus Download'!W121</f>
        <v>15</v>
      </c>
      <c r="X123" s="30">
        <f>'Argus Download'!X121</f>
        <v>20</v>
      </c>
      <c r="Y123" s="30">
        <f>'Argus Download'!Y121</f>
        <v>10</v>
      </c>
      <c r="Z123" s="30">
        <f>'Argus Download'!Z121</f>
        <v>57.5</v>
      </c>
      <c r="AA123" s="30">
        <f>'Argus Download'!AA121</f>
        <v>60</v>
      </c>
      <c r="AB123" s="30">
        <f>'Argus Download'!AB121</f>
        <v>55</v>
      </c>
      <c r="AC123" s="30">
        <f>'Argus Download'!AC121</f>
        <v>52.5</v>
      </c>
      <c r="AD123" s="30">
        <f>'Argus Download'!AD121</f>
        <v>55</v>
      </c>
      <c r="AE123" s="30">
        <f>'Argus Download'!AE121</f>
        <v>50</v>
      </c>
      <c r="AF123" s="30">
        <f>'Argus Download'!AF121</f>
        <v>7.5</v>
      </c>
      <c r="AG123" s="30">
        <f>'Argus Download'!AG121</f>
        <v>10</v>
      </c>
      <c r="AH123" s="30">
        <f>'Argus Download'!AH121</f>
        <v>5</v>
      </c>
      <c r="AI123" s="30">
        <f>'Argus Download'!AI121</f>
        <v>25</v>
      </c>
      <c r="AJ123" s="30">
        <f>'Argus Download'!AJ121</f>
        <v>30</v>
      </c>
      <c r="AK123" s="30">
        <f>'Argus Download'!AK121</f>
        <v>20</v>
      </c>
      <c r="AL123" s="30">
        <f>'Argus Download'!AL121</f>
        <v>48</v>
      </c>
      <c r="AM123" s="30">
        <f>'Argus Download'!AM121</f>
        <v>51</v>
      </c>
      <c r="AN123" s="30">
        <f>'Argus Download'!AN121</f>
        <v>45</v>
      </c>
      <c r="AO123" s="30">
        <f>'Argus Download'!AO121</f>
        <v>66</v>
      </c>
      <c r="AP123" s="30">
        <f>'Argus Download'!AP121</f>
        <v>70</v>
      </c>
      <c r="AQ123" s="30">
        <f>'Argus Download'!AQ121</f>
        <v>62</v>
      </c>
      <c r="AR123" s="30">
        <f>'Argus Download'!AR121</f>
        <v>102.5</v>
      </c>
      <c r="AS123" s="30">
        <f>'Argus Download'!AS121</f>
        <v>110</v>
      </c>
      <c r="AT123" s="30">
        <f>'Argus Download'!AT121</f>
        <v>95</v>
      </c>
      <c r="AU123" s="30">
        <f>'Argus Download'!AU121</f>
        <v>26</v>
      </c>
      <c r="AV123" s="30">
        <f>'Argus Download'!AV121</f>
        <v>30</v>
      </c>
      <c r="AW123" s="30">
        <f>'Argus Download'!AW121</f>
        <v>22</v>
      </c>
      <c r="AX123" s="30">
        <f>'Argus Download'!AX121</f>
        <v>48</v>
      </c>
      <c r="AY123" s="30">
        <f>'Argus Download'!AY121</f>
        <v>51</v>
      </c>
      <c r="AZ123" s="30">
        <f>'Argus Download'!AZ121</f>
        <v>45</v>
      </c>
      <c r="BA123" s="30">
        <f>'Argus Download'!BA121</f>
        <v>127.5</v>
      </c>
      <c r="BB123" s="30">
        <f>'Argus Download'!BB121</f>
        <v>130</v>
      </c>
      <c r="BC123" s="30">
        <f>'Argus Download'!BC121</f>
        <v>125</v>
      </c>
      <c r="BD123" s="30">
        <f>'Argus Download'!BD121</f>
        <v>27.5</v>
      </c>
      <c r="BE123" s="30">
        <f>'Argus Download'!BE121</f>
        <v>30</v>
      </c>
      <c r="BF123" s="30">
        <f>'Argus Download'!BF121</f>
        <v>25</v>
      </c>
      <c r="BG123" s="30">
        <f>'Argus Download'!BG121</f>
        <v>59</v>
      </c>
      <c r="BH123" s="30">
        <f>'Argus Download'!BH121</f>
        <v>61</v>
      </c>
      <c r="BI123" s="30">
        <f>'Argus Download'!BI121</f>
        <v>57</v>
      </c>
      <c r="BJ123" s="30">
        <f>'Argus Download'!BJ121</f>
        <v>46.5</v>
      </c>
      <c r="BK123" s="30">
        <f>'Argus Download'!BK121</f>
        <v>50</v>
      </c>
      <c r="BL123" s="30">
        <f>'Argus Download'!BL121</f>
        <v>43</v>
      </c>
      <c r="BM123" s="30">
        <f>'Argus Download'!BM121</f>
        <v>120</v>
      </c>
      <c r="BN123" s="30">
        <f>'Argus Download'!BN121</f>
        <v>125</v>
      </c>
      <c r="BO123" s="30">
        <f>'Argus Download'!BO121</f>
        <v>115</v>
      </c>
      <c r="BP123" s="42">
        <f>IF(IF((AF123+BG123)-(((AF123+BG123)/3)+(K123/3)+(('Argus Download'!BP121-15)/3)/3)&gt;5,(((AF123+BG123)/3)+(K123/3)+(('Argus Download'!BP121-15)/3)/3)-(((((AF123+BG123)/3)+(K123/3)+(('Argus Download'!BP121-15)/3)/3)-5)-(AF123+BG123))*0.66,(((AF123+BG123)/3)+(K123/3)+(('Argus Download'!BP121-15)/3)/3))&gt;190,190,IF((AF123+BG123)-(((AF123+BG123)/3)+(K123/3)+(('Argus Download'!BP121-15)/3)/3)&gt;5,(((AF123+BG123)/3)+(K123/3)+(('Argus Download'!BP121-15)/3)/3)-(((((AF123+BG123)/3)+(K123/3)+(('Argus Download'!BP121-15)/3)/3)-5)-(AF123+BG123))*0.66,(((AF123+BG123)/3)+(K123/3)+(('Argus Download'!BP121-15)/3)/3)))</f>
        <v>64.851111111111109</v>
      </c>
      <c r="BQ123" s="42">
        <f>IF(IF((AG123+BH123)-(((AG123+BH123)/3)+(L123/3)+(('Argus Download'!BQ121-15)/3)/3)&gt;5,(((AG123+BH123)/3)+(L123/3)+(('Argus Download'!BQ121-15)/3)/3)-(((((AG123+BH123)/3)+(L123/3)+(('Argus Download'!BQ121-15)/3)/3)-5)-(AG123+BH123))*0.66,(((AG123+BH123)/3)+(L123/3)+(('Argus Download'!BQ121-15)/3)/3))&gt;190,190,IF((AG123+BH123)-(((AG123+BH123)/3)+(L123/3)+(('Argus Download'!BQ121-15)/3)/3)&gt;5,(((AG123+BH123)/3)+(L123/3)+(('Argus Download'!BQ121-15)/3)/3)-(((((AG123+BH123)/3)+(L123/3)+(('Argus Download'!BQ121-15)/3)/3)-5)-(AG123+BH123))*0.66,(((AG123+BH123)/3)+(L123/3)+(('Argus Download'!BQ121-15)/3)/3)))</f>
        <v>68.935555555555553</v>
      </c>
      <c r="BR123" s="42">
        <f>IF(IF((AH123+BI123)-(((AH123+BI123)/3)+(M123/3)+(('Argus Download'!BR121-15)/3)/3)&gt;5,(((AH123+BI123)/3)+(M123/3)+(('Argus Download'!BR121-15)/3)/3)-(((((AH123+BI123)/3)+(M123/3)+(('Argus Download'!BR121-15)/3)/3)-5)-(AH123+BI123))*0.66,(((AH123+BI123)/3)+(M123/3)+(('Argus Download'!BR121-15)/3)/3))&gt;190,190,IF((AH123+BI123)-(((AH123+BI123)/3)+(M123/3)+(('Argus Download'!BR121-15)/3)/3)&gt;5,(((AH123+BI123)/3)+(M123/3)+(('Argus Download'!BR121-15)/3)/3)-(((((AH123+BI123)/3)+(M123/3)+(('Argus Download'!BR121-15)/3)/3)-5)-(AH123+BI123))*0.66,(((AH123+BI123)/3)+(M123/3)+(('Argus Download'!BR121-15)/3)/3)))</f>
        <v>60.766666666666666</v>
      </c>
      <c r="BS123" s="42">
        <f t="shared" si="6"/>
        <v>64.5</v>
      </c>
      <c r="BT123" s="42">
        <f t="shared" si="7"/>
        <v>69</v>
      </c>
      <c r="BU123" s="42">
        <f t="shared" si="8"/>
        <v>60</v>
      </c>
      <c r="BV123" s="46"/>
      <c r="BW123" s="20"/>
      <c r="BX123" s="20"/>
    </row>
    <row r="124" spans="1:76" x14ac:dyDescent="0.25">
      <c r="A124" s="28">
        <f>'Argus Download'!A122</f>
        <v>45344</v>
      </c>
      <c r="B124" s="30">
        <f>'Argus Download'!B122</f>
        <v>120</v>
      </c>
      <c r="C124" s="30">
        <f>'Argus Download'!C122</f>
        <v>125</v>
      </c>
      <c r="D124" s="30">
        <f>'Argus Download'!D122</f>
        <v>115</v>
      </c>
      <c r="E124" s="30">
        <f>'Argus Download'!E122</f>
        <v>127.5</v>
      </c>
      <c r="F124" s="30">
        <f>'Argus Download'!F122</f>
        <v>130</v>
      </c>
      <c r="G124" s="30">
        <f>'Argus Download'!G122</f>
        <v>125</v>
      </c>
      <c r="H124" s="30">
        <f>'Argus Download'!H122</f>
        <v>125</v>
      </c>
      <c r="I124" s="30">
        <f>'Argus Download'!I122</f>
        <v>130</v>
      </c>
      <c r="J124" s="30">
        <f>'Argus Download'!J122</f>
        <v>120</v>
      </c>
      <c r="K124" s="30">
        <f>'Argus Download'!K122</f>
        <v>60</v>
      </c>
      <c r="L124" s="30">
        <f>'Argus Download'!L122</f>
        <v>65</v>
      </c>
      <c r="M124" s="30">
        <f>'Argus Download'!M122</f>
        <v>55</v>
      </c>
      <c r="N124" s="30">
        <f>'Argus Download'!N122</f>
        <v>96.5</v>
      </c>
      <c r="O124" s="30">
        <f>'Argus Download'!O122</f>
        <v>120</v>
      </c>
      <c r="P124" s="30">
        <f>'Argus Download'!P122</f>
        <v>73</v>
      </c>
      <c r="Q124" s="30">
        <f>'Argus Download'!Q122</f>
        <v>100</v>
      </c>
      <c r="R124" s="30">
        <f>'Argus Download'!R122</f>
        <v>105</v>
      </c>
      <c r="S124" s="30">
        <f>'Argus Download'!S122</f>
        <v>95</v>
      </c>
      <c r="T124" s="30">
        <f>'Argus Download'!T122</f>
        <v>50</v>
      </c>
      <c r="U124" s="30">
        <f>'Argus Download'!U122</f>
        <v>55</v>
      </c>
      <c r="V124" s="30">
        <f>'Argus Download'!V122</f>
        <v>45</v>
      </c>
      <c r="W124" s="30">
        <f>'Argus Download'!W122</f>
        <v>13</v>
      </c>
      <c r="X124" s="30">
        <f>'Argus Download'!X122</f>
        <v>16</v>
      </c>
      <c r="Y124" s="30">
        <f>'Argus Download'!Y122</f>
        <v>10</v>
      </c>
      <c r="Z124" s="30">
        <f>'Argus Download'!Z122</f>
        <v>52.5</v>
      </c>
      <c r="AA124" s="30">
        <f>'Argus Download'!AA122</f>
        <v>55</v>
      </c>
      <c r="AB124" s="30">
        <f>'Argus Download'!AB122</f>
        <v>50</v>
      </c>
      <c r="AC124" s="30">
        <f>'Argus Download'!AC122</f>
        <v>47.5</v>
      </c>
      <c r="AD124" s="30">
        <f>'Argus Download'!AD122</f>
        <v>50</v>
      </c>
      <c r="AE124" s="30">
        <f>'Argus Download'!AE122</f>
        <v>45</v>
      </c>
      <c r="AF124" s="30">
        <f>'Argus Download'!AF122</f>
        <v>7.5</v>
      </c>
      <c r="AG124" s="30">
        <f>'Argus Download'!AG122</f>
        <v>10</v>
      </c>
      <c r="AH124" s="30">
        <f>'Argus Download'!AH122</f>
        <v>5</v>
      </c>
      <c r="AI124" s="30">
        <f>'Argus Download'!AI122</f>
        <v>25</v>
      </c>
      <c r="AJ124" s="30">
        <f>'Argus Download'!AJ122</f>
        <v>30</v>
      </c>
      <c r="AK124" s="30">
        <f>'Argus Download'!AK122</f>
        <v>20</v>
      </c>
      <c r="AL124" s="30">
        <f>'Argus Download'!AL122</f>
        <v>50</v>
      </c>
      <c r="AM124" s="30">
        <f>'Argus Download'!AM122</f>
        <v>52</v>
      </c>
      <c r="AN124" s="30">
        <f>'Argus Download'!AN122</f>
        <v>48</v>
      </c>
      <c r="AO124" s="30">
        <f>'Argus Download'!AO122</f>
        <v>68</v>
      </c>
      <c r="AP124" s="30">
        <f>'Argus Download'!AP122</f>
        <v>71</v>
      </c>
      <c r="AQ124" s="30">
        <f>'Argus Download'!AQ122</f>
        <v>65</v>
      </c>
      <c r="AR124" s="30">
        <f>'Argus Download'!AR122</f>
        <v>111.5</v>
      </c>
      <c r="AS124" s="30">
        <f>'Argus Download'!AS122</f>
        <v>120</v>
      </c>
      <c r="AT124" s="30">
        <f>'Argus Download'!AT122</f>
        <v>103</v>
      </c>
      <c r="AU124" s="30">
        <f>'Argus Download'!AU122</f>
        <v>26</v>
      </c>
      <c r="AV124" s="30">
        <f>'Argus Download'!AV122</f>
        <v>30</v>
      </c>
      <c r="AW124" s="30">
        <f>'Argus Download'!AW122</f>
        <v>22</v>
      </c>
      <c r="AX124" s="30">
        <f>'Argus Download'!AX122</f>
        <v>50</v>
      </c>
      <c r="AY124" s="30">
        <f>'Argus Download'!AY122</f>
        <v>52</v>
      </c>
      <c r="AZ124" s="30">
        <f>'Argus Download'!AZ122</f>
        <v>48</v>
      </c>
      <c r="BA124" s="30">
        <f>'Argus Download'!BA122</f>
        <v>127.5</v>
      </c>
      <c r="BB124" s="30">
        <f>'Argus Download'!BB122</f>
        <v>130</v>
      </c>
      <c r="BC124" s="30">
        <f>'Argus Download'!BC122</f>
        <v>125</v>
      </c>
      <c r="BD124" s="30">
        <f>'Argus Download'!BD122</f>
        <v>27.5</v>
      </c>
      <c r="BE124" s="30">
        <f>'Argus Download'!BE122</f>
        <v>30</v>
      </c>
      <c r="BF124" s="30">
        <f>'Argus Download'!BF122</f>
        <v>25</v>
      </c>
      <c r="BG124" s="30">
        <f>'Argus Download'!BG122</f>
        <v>59</v>
      </c>
      <c r="BH124" s="30">
        <f>'Argus Download'!BH122</f>
        <v>61</v>
      </c>
      <c r="BI124" s="30">
        <f>'Argus Download'!BI122</f>
        <v>57</v>
      </c>
      <c r="BJ124" s="30">
        <f>'Argus Download'!BJ122</f>
        <v>46.5</v>
      </c>
      <c r="BK124" s="30">
        <f>'Argus Download'!BK122</f>
        <v>50</v>
      </c>
      <c r="BL124" s="30">
        <f>'Argus Download'!BL122</f>
        <v>43</v>
      </c>
      <c r="BM124" s="30">
        <f>'Argus Download'!BM122</f>
        <v>120</v>
      </c>
      <c r="BN124" s="30">
        <f>'Argus Download'!BN122</f>
        <v>125</v>
      </c>
      <c r="BO124" s="30">
        <f>'Argus Download'!BO122</f>
        <v>115</v>
      </c>
      <c r="BP124" s="42">
        <f>IF(IF((AF124+BG124)-(((AF124+BG124)/3)+(K124/3)+(('Argus Download'!BP122-15)/3)/3)&gt;5,(((AF124+BG124)/3)+(K124/3)+(('Argus Download'!BP122-15)/3)/3)-(((((AF124+BG124)/3)+(K124/3)+(('Argus Download'!BP122-15)/3)/3)-5)-(AF124+BG124))*0.66,(((AF124+BG124)/3)+(K124/3)+(('Argus Download'!BP122-15)/3)/3))&gt;190,190,IF((AF124+BG124)-(((AF124+BG124)/3)+(K124/3)+(('Argus Download'!BP122-15)/3)/3)&gt;5,(((AF124+BG124)/3)+(K124/3)+(('Argus Download'!BP122-15)/3)/3)-(((((AF124+BG124)/3)+(K124/3)+(('Argus Download'!BP122-15)/3)/3)-5)-(AF124+BG124))*0.66,(((AF124+BG124)/3)+(K124/3)+(('Argus Download'!BP122-15)/3)/3)))</f>
        <v>64.662222222222226</v>
      </c>
      <c r="BQ124" s="42">
        <f>IF(IF((AG124+BH124)-(((AG124+BH124)/3)+(L124/3)+(('Argus Download'!BQ122-15)/3)/3)&gt;5,(((AG124+BH124)/3)+(L124/3)+(('Argus Download'!BQ122-15)/3)/3)-(((((AG124+BH124)/3)+(L124/3)+(('Argus Download'!BQ122-15)/3)/3)-5)-(AG124+BH124))*0.66,(((AG124+BH124)/3)+(L124/3)+(('Argus Download'!BQ122-15)/3)/3))&gt;190,190,IF((AG124+BH124)-(((AG124+BH124)/3)+(L124/3)+(('Argus Download'!BQ122-15)/3)/3)&gt;5,(((AG124+BH124)/3)+(L124/3)+(('Argus Download'!BQ122-15)/3)/3)-(((((AG124+BH124)/3)+(L124/3)+(('Argus Download'!BQ122-15)/3)/3)-5)-(AG124+BH124))*0.66,(((AG124+BH124)/3)+(L124/3)+(('Argus Download'!BQ122-15)/3)/3)))</f>
        <v>68.74666666666667</v>
      </c>
      <c r="BR124" s="42">
        <f>IF(IF((AH124+BI124)-(((AH124+BI124)/3)+(M124/3)+(('Argus Download'!BR122-15)/3)/3)&gt;5,(((AH124+BI124)/3)+(M124/3)+(('Argus Download'!BR122-15)/3)/3)-(((((AH124+BI124)/3)+(M124/3)+(('Argus Download'!BR122-15)/3)/3)-5)-(AH124+BI124))*0.66,(((AH124+BI124)/3)+(M124/3)+(('Argus Download'!BR122-15)/3)/3))&gt;190,190,IF((AH124+BI124)-(((AH124+BI124)/3)+(M124/3)+(('Argus Download'!BR122-15)/3)/3)&gt;5,(((AH124+BI124)/3)+(M124/3)+(('Argus Download'!BR122-15)/3)/3)-(((((AH124+BI124)/3)+(M124/3)+(('Argus Download'!BR122-15)/3)/3)-5)-(AH124+BI124))*0.66,(((AH124+BI124)/3)+(M124/3)+(('Argus Download'!BR122-15)/3)/3)))</f>
        <v>60.577777777777783</v>
      </c>
      <c r="BS124" s="42">
        <f t="shared" si="6"/>
        <v>64.5</v>
      </c>
      <c r="BT124" s="42">
        <f t="shared" si="7"/>
        <v>69</v>
      </c>
      <c r="BU124" s="42">
        <f t="shared" si="8"/>
        <v>60</v>
      </c>
      <c r="BV124" s="46"/>
      <c r="BW124" s="20"/>
      <c r="BX124" s="20"/>
    </row>
    <row r="125" spans="1:76" x14ac:dyDescent="0.25">
      <c r="A125" s="28">
        <f>'Argus Download'!A123</f>
        <v>45337</v>
      </c>
      <c r="B125" s="30">
        <f>'Argus Download'!B123</f>
        <v>120</v>
      </c>
      <c r="C125" s="30">
        <f>'Argus Download'!C123</f>
        <v>125</v>
      </c>
      <c r="D125" s="30">
        <f>'Argus Download'!D123</f>
        <v>115</v>
      </c>
      <c r="E125" s="30">
        <f>'Argus Download'!E123</f>
        <v>127.5</v>
      </c>
      <c r="F125" s="30">
        <f>'Argus Download'!F123</f>
        <v>130</v>
      </c>
      <c r="G125" s="30">
        <f>'Argus Download'!G123</f>
        <v>125</v>
      </c>
      <c r="H125" s="30">
        <f>'Argus Download'!H123</f>
        <v>125</v>
      </c>
      <c r="I125" s="30">
        <f>'Argus Download'!I123</f>
        <v>130</v>
      </c>
      <c r="J125" s="30">
        <f>'Argus Download'!J123</f>
        <v>120</v>
      </c>
      <c r="K125" s="30">
        <f>'Argus Download'!K123</f>
        <v>60</v>
      </c>
      <c r="L125" s="30">
        <f>'Argus Download'!L123</f>
        <v>65</v>
      </c>
      <c r="M125" s="30">
        <f>'Argus Download'!M123</f>
        <v>55</v>
      </c>
      <c r="N125" s="30">
        <f>'Argus Download'!N123</f>
        <v>96.5</v>
      </c>
      <c r="O125" s="30">
        <f>'Argus Download'!O123</f>
        <v>120</v>
      </c>
      <c r="P125" s="30">
        <f>'Argus Download'!P123</f>
        <v>73</v>
      </c>
      <c r="Q125" s="30">
        <f>'Argus Download'!Q123</f>
        <v>100</v>
      </c>
      <c r="R125" s="30">
        <f>'Argus Download'!R123</f>
        <v>105</v>
      </c>
      <c r="S125" s="30">
        <f>'Argus Download'!S123</f>
        <v>95</v>
      </c>
      <c r="T125" s="30">
        <f>'Argus Download'!T123</f>
        <v>44.5</v>
      </c>
      <c r="U125" s="30">
        <f>'Argus Download'!U123</f>
        <v>50</v>
      </c>
      <c r="V125" s="30">
        <f>'Argus Download'!V123</f>
        <v>39</v>
      </c>
      <c r="W125" s="30">
        <f>'Argus Download'!W123</f>
        <v>12</v>
      </c>
      <c r="X125" s="30">
        <f>'Argus Download'!X123</f>
        <v>15</v>
      </c>
      <c r="Y125" s="30">
        <f>'Argus Download'!Y123</f>
        <v>9</v>
      </c>
      <c r="Z125" s="30">
        <f>'Argus Download'!Z123</f>
        <v>47.5</v>
      </c>
      <c r="AA125" s="30">
        <f>'Argus Download'!AA123</f>
        <v>50</v>
      </c>
      <c r="AB125" s="30">
        <f>'Argus Download'!AB123</f>
        <v>45</v>
      </c>
      <c r="AC125" s="30">
        <f>'Argus Download'!AC123</f>
        <v>42.5</v>
      </c>
      <c r="AD125" s="30">
        <f>'Argus Download'!AD123</f>
        <v>45</v>
      </c>
      <c r="AE125" s="30">
        <f>'Argus Download'!AE123</f>
        <v>40</v>
      </c>
      <c r="AF125" s="30">
        <f>'Argus Download'!AF123</f>
        <v>5</v>
      </c>
      <c r="AG125" s="30">
        <f>'Argus Download'!AG123</f>
        <v>6</v>
      </c>
      <c r="AH125" s="30">
        <f>'Argus Download'!AH123</f>
        <v>4</v>
      </c>
      <c r="AI125" s="30">
        <f>'Argus Download'!AI123</f>
        <v>25</v>
      </c>
      <c r="AJ125" s="30">
        <f>'Argus Download'!AJ123</f>
        <v>30</v>
      </c>
      <c r="AK125" s="30">
        <f>'Argus Download'!AK123</f>
        <v>20</v>
      </c>
      <c r="AL125" s="30">
        <f>'Argus Download'!AL123</f>
        <v>50</v>
      </c>
      <c r="AM125" s="30">
        <f>'Argus Download'!AM123</f>
        <v>52</v>
      </c>
      <c r="AN125" s="30">
        <f>'Argus Download'!AN123</f>
        <v>48</v>
      </c>
      <c r="AO125" s="30">
        <f>'Argus Download'!AO123</f>
        <v>70</v>
      </c>
      <c r="AP125" s="30">
        <f>'Argus Download'!AP123</f>
        <v>73</v>
      </c>
      <c r="AQ125" s="30">
        <f>'Argus Download'!AQ123</f>
        <v>67</v>
      </c>
      <c r="AR125" s="30">
        <f>'Argus Download'!AR123</f>
        <v>111.5</v>
      </c>
      <c r="AS125" s="30">
        <f>'Argus Download'!AS123</f>
        <v>120</v>
      </c>
      <c r="AT125" s="30">
        <f>'Argus Download'!AT123</f>
        <v>103</v>
      </c>
      <c r="AU125" s="30">
        <f>'Argus Download'!AU123</f>
        <v>25.5</v>
      </c>
      <c r="AV125" s="30">
        <f>'Argus Download'!AV123</f>
        <v>29</v>
      </c>
      <c r="AW125" s="30">
        <f>'Argus Download'!AW123</f>
        <v>22</v>
      </c>
      <c r="AX125" s="30">
        <f>'Argus Download'!AX123</f>
        <v>50</v>
      </c>
      <c r="AY125" s="30">
        <f>'Argus Download'!AY123</f>
        <v>52</v>
      </c>
      <c r="AZ125" s="30">
        <f>'Argus Download'!AZ123</f>
        <v>48</v>
      </c>
      <c r="BA125" s="30">
        <f>'Argus Download'!BA123</f>
        <v>127.5</v>
      </c>
      <c r="BB125" s="30">
        <f>'Argus Download'!BB123</f>
        <v>130</v>
      </c>
      <c r="BC125" s="30">
        <f>'Argus Download'!BC123</f>
        <v>125</v>
      </c>
      <c r="BD125" s="30">
        <f>'Argus Download'!BD123</f>
        <v>27.5</v>
      </c>
      <c r="BE125" s="30">
        <f>'Argus Download'!BE123</f>
        <v>30</v>
      </c>
      <c r="BF125" s="30">
        <f>'Argus Download'!BF123</f>
        <v>25</v>
      </c>
      <c r="BG125" s="30">
        <f>'Argus Download'!BG123</f>
        <v>59</v>
      </c>
      <c r="BH125" s="30">
        <f>'Argus Download'!BH123</f>
        <v>61</v>
      </c>
      <c r="BI125" s="30">
        <f>'Argus Download'!BI123</f>
        <v>57</v>
      </c>
      <c r="BJ125" s="30">
        <f>'Argus Download'!BJ123</f>
        <v>45</v>
      </c>
      <c r="BK125" s="30">
        <f>'Argus Download'!BK123</f>
        <v>50</v>
      </c>
      <c r="BL125" s="30">
        <f>'Argus Download'!BL123</f>
        <v>40</v>
      </c>
      <c r="BM125" s="30">
        <f>'Argus Download'!BM123</f>
        <v>120</v>
      </c>
      <c r="BN125" s="30">
        <f>'Argus Download'!BN123</f>
        <v>125</v>
      </c>
      <c r="BO125" s="30">
        <f>'Argus Download'!BO123</f>
        <v>115</v>
      </c>
      <c r="BP125" s="42">
        <f>IF(IF((AF125+BG125)-(((AF125+BG125)/3)+(K125/3)+(('Argus Download'!BP123-15)/3)/3)&gt;5,(((AF125+BG125)/3)+(K125/3)+(('Argus Download'!BP123-15)/3)/3)-(((((AF125+BG125)/3)+(K125/3)+(('Argus Download'!BP123-15)/3)/3)-5)-(AF125+BG125))*0.66,(((AF125+BG125)/3)+(K125/3)+(('Argus Download'!BP123-15)/3)/3))&gt;190,190,IF((AF125+BG125)-(((AF125+BG125)/3)+(K125/3)+(('Argus Download'!BP123-15)/3)/3)&gt;5,(((AF125+BG125)/3)+(K125/3)+(('Argus Download'!BP123-15)/3)/3)-(((((AF125+BG125)/3)+(K125/3)+(('Argus Download'!BP123-15)/3)/3)-5)-(AF125+BG125))*0.66,(((AF125+BG125)/3)+(K125/3)+(('Argus Download'!BP123-15)/3)/3)))</f>
        <v>62.558888888888887</v>
      </c>
      <c r="BQ125" s="42">
        <f>IF(IF((AG125+BH125)-(((AG125+BH125)/3)+(L125/3)+(('Argus Download'!BQ123-15)/3)/3)&gt;5,(((AG125+BH125)/3)+(L125/3)+(('Argus Download'!BQ123-15)/3)/3)-(((((AG125+BH125)/3)+(L125/3)+(('Argus Download'!BQ123-15)/3)/3)-5)-(AG125+BH125))*0.66,(((AG125+BH125)/3)+(L125/3)+(('Argus Download'!BQ123-15)/3)/3))&gt;190,190,IF((AG125+BH125)-(((AG125+BH125)/3)+(L125/3)+(('Argus Download'!BQ123-15)/3)/3)&gt;5,(((AG125+BH125)/3)+(L125/3)+(('Argus Download'!BQ123-15)/3)/3)-(((((AG125+BH125)/3)+(L125/3)+(('Argus Download'!BQ123-15)/3)/3)-5)-(AG125+BH125))*0.66,(((AG125+BH125)/3)+(L125/3)+(('Argus Download'!BQ123-15)/3)/3)))</f>
        <v>65.464444444444439</v>
      </c>
      <c r="BR125" s="42">
        <f>IF(IF((AH125+BI125)-(((AH125+BI125)/3)+(M125/3)+(('Argus Download'!BR123-15)/3)/3)&gt;5,(((AH125+BI125)/3)+(M125/3)+(('Argus Download'!BR123-15)/3)/3)-(((((AH125+BI125)/3)+(M125/3)+(('Argus Download'!BR123-15)/3)/3)-5)-(AH125+BI125))*0.66,(((AH125+BI125)/3)+(M125/3)+(('Argus Download'!BR123-15)/3)/3))&gt;190,190,IF((AH125+BI125)-(((AH125+BI125)/3)+(M125/3)+(('Argus Download'!BR123-15)/3)/3)&gt;5,(((AH125+BI125)/3)+(M125/3)+(('Argus Download'!BR123-15)/3)/3)-(((((AH125+BI125)/3)+(M125/3)+(('Argus Download'!BR123-15)/3)/3)-5)-(AH125+BI125))*0.66,(((AH125+BI125)/3)+(M125/3)+(('Argus Download'!BR123-15)/3)/3)))</f>
        <v>59.653333333333336</v>
      </c>
      <c r="BS125" s="42">
        <f t="shared" si="6"/>
        <v>62</v>
      </c>
      <c r="BT125" s="42">
        <f t="shared" si="7"/>
        <v>65</v>
      </c>
      <c r="BU125" s="42">
        <f t="shared" si="8"/>
        <v>59</v>
      </c>
      <c r="BV125" s="46"/>
      <c r="BW125" s="20"/>
      <c r="BX125" s="20"/>
    </row>
    <row r="126" spans="1:76" x14ac:dyDescent="0.25">
      <c r="A126" s="28">
        <f>'Argus Download'!A124</f>
        <v>45330</v>
      </c>
      <c r="B126" s="30">
        <f>'Argus Download'!B124</f>
        <v>120</v>
      </c>
      <c r="C126" s="30">
        <f>'Argus Download'!C124</f>
        <v>125</v>
      </c>
      <c r="D126" s="30">
        <f>'Argus Download'!D124</f>
        <v>115</v>
      </c>
      <c r="E126" s="30">
        <f>'Argus Download'!E124</f>
        <v>127.5</v>
      </c>
      <c r="F126" s="30">
        <f>'Argus Download'!F124</f>
        <v>130</v>
      </c>
      <c r="G126" s="30">
        <f>'Argus Download'!G124</f>
        <v>125</v>
      </c>
      <c r="H126" s="30">
        <f>'Argus Download'!H124</f>
        <v>125</v>
      </c>
      <c r="I126" s="30">
        <f>'Argus Download'!I124</f>
        <v>130</v>
      </c>
      <c r="J126" s="30">
        <f>'Argus Download'!J124</f>
        <v>120</v>
      </c>
      <c r="K126" s="30">
        <f>'Argus Download'!K124</f>
        <v>60</v>
      </c>
      <c r="L126" s="30">
        <f>'Argus Download'!L124</f>
        <v>65</v>
      </c>
      <c r="M126" s="30">
        <f>'Argus Download'!M124</f>
        <v>55</v>
      </c>
      <c r="N126" s="30">
        <f>'Argus Download'!N124</f>
        <v>96.5</v>
      </c>
      <c r="O126" s="30">
        <f>'Argus Download'!O124</f>
        <v>120</v>
      </c>
      <c r="P126" s="30">
        <f>'Argus Download'!P124</f>
        <v>73</v>
      </c>
      <c r="Q126" s="30">
        <f>'Argus Download'!Q124</f>
        <v>100</v>
      </c>
      <c r="R126" s="30">
        <f>'Argus Download'!R124</f>
        <v>105</v>
      </c>
      <c r="S126" s="30">
        <f>'Argus Download'!S124</f>
        <v>95</v>
      </c>
      <c r="T126" s="30">
        <f>'Argus Download'!T124</f>
        <v>44.5</v>
      </c>
      <c r="U126" s="30">
        <f>'Argus Download'!U124</f>
        <v>50</v>
      </c>
      <c r="V126" s="30">
        <f>'Argus Download'!V124</f>
        <v>39</v>
      </c>
      <c r="W126" s="30">
        <f>'Argus Download'!W124</f>
        <v>12</v>
      </c>
      <c r="X126" s="30">
        <f>'Argus Download'!X124</f>
        <v>15</v>
      </c>
      <c r="Y126" s="30">
        <f>'Argus Download'!Y124</f>
        <v>9</v>
      </c>
      <c r="Z126" s="30">
        <f>'Argus Download'!Z124</f>
        <v>47.5</v>
      </c>
      <c r="AA126" s="30">
        <f>'Argus Download'!AA124</f>
        <v>50</v>
      </c>
      <c r="AB126" s="30">
        <f>'Argus Download'!AB124</f>
        <v>45</v>
      </c>
      <c r="AC126" s="30">
        <f>'Argus Download'!AC124</f>
        <v>42.5</v>
      </c>
      <c r="AD126" s="30">
        <f>'Argus Download'!AD124</f>
        <v>45</v>
      </c>
      <c r="AE126" s="30">
        <f>'Argus Download'!AE124</f>
        <v>40</v>
      </c>
      <c r="AF126" s="30">
        <f>'Argus Download'!AF124</f>
        <v>5</v>
      </c>
      <c r="AG126" s="30">
        <f>'Argus Download'!AG124</f>
        <v>6</v>
      </c>
      <c r="AH126" s="30">
        <f>'Argus Download'!AH124</f>
        <v>4</v>
      </c>
      <c r="AI126" s="30">
        <f>'Argus Download'!AI124</f>
        <v>25</v>
      </c>
      <c r="AJ126" s="30">
        <f>'Argus Download'!AJ124</f>
        <v>30</v>
      </c>
      <c r="AK126" s="30">
        <f>'Argus Download'!AK124</f>
        <v>20</v>
      </c>
      <c r="AL126" s="30">
        <f>'Argus Download'!AL124</f>
        <v>49</v>
      </c>
      <c r="AM126" s="30">
        <f>'Argus Download'!AM124</f>
        <v>51</v>
      </c>
      <c r="AN126" s="30">
        <f>'Argus Download'!AN124</f>
        <v>47</v>
      </c>
      <c r="AO126" s="30">
        <f>'Argus Download'!AO124</f>
        <v>71</v>
      </c>
      <c r="AP126" s="30">
        <f>'Argus Download'!AP124</f>
        <v>75</v>
      </c>
      <c r="AQ126" s="30">
        <f>'Argus Download'!AQ124</f>
        <v>67</v>
      </c>
      <c r="AR126" s="30">
        <f>'Argus Download'!AR124</f>
        <v>111.5</v>
      </c>
      <c r="AS126" s="30">
        <f>'Argus Download'!AS124</f>
        <v>120</v>
      </c>
      <c r="AT126" s="30">
        <f>'Argus Download'!AT124</f>
        <v>103</v>
      </c>
      <c r="AU126" s="30">
        <f>'Argus Download'!AU124</f>
        <v>25.5</v>
      </c>
      <c r="AV126" s="30">
        <f>'Argus Download'!AV124</f>
        <v>29</v>
      </c>
      <c r="AW126" s="30">
        <f>'Argus Download'!AW124</f>
        <v>22</v>
      </c>
      <c r="AX126" s="30">
        <f>'Argus Download'!AX124</f>
        <v>50</v>
      </c>
      <c r="AY126" s="30">
        <f>'Argus Download'!AY124</f>
        <v>52</v>
      </c>
      <c r="AZ126" s="30">
        <f>'Argus Download'!AZ124</f>
        <v>48</v>
      </c>
      <c r="BA126" s="30">
        <f>'Argus Download'!BA124</f>
        <v>125</v>
      </c>
      <c r="BB126" s="30">
        <f>'Argus Download'!BB124</f>
        <v>130</v>
      </c>
      <c r="BC126" s="30">
        <f>'Argus Download'!BC124</f>
        <v>120</v>
      </c>
      <c r="BD126" s="30">
        <f>'Argus Download'!BD124</f>
        <v>27.5</v>
      </c>
      <c r="BE126" s="30">
        <f>'Argus Download'!BE124</f>
        <v>30</v>
      </c>
      <c r="BF126" s="30">
        <f>'Argus Download'!BF124</f>
        <v>25</v>
      </c>
      <c r="BG126" s="30">
        <f>'Argus Download'!BG124</f>
        <v>59</v>
      </c>
      <c r="BH126" s="30">
        <f>'Argus Download'!BH124</f>
        <v>61</v>
      </c>
      <c r="BI126" s="30">
        <f>'Argus Download'!BI124</f>
        <v>57</v>
      </c>
      <c r="BJ126" s="30">
        <f>'Argus Download'!BJ124</f>
        <v>45</v>
      </c>
      <c r="BK126" s="30">
        <f>'Argus Download'!BK124</f>
        <v>50</v>
      </c>
      <c r="BL126" s="30">
        <f>'Argus Download'!BL124</f>
        <v>40</v>
      </c>
      <c r="BM126" s="30">
        <f>'Argus Download'!BM124</f>
        <v>120</v>
      </c>
      <c r="BN126" s="30">
        <f>'Argus Download'!BN124</f>
        <v>125</v>
      </c>
      <c r="BO126" s="30">
        <f>'Argus Download'!BO124</f>
        <v>115</v>
      </c>
      <c r="BP126" s="42">
        <f>IF(IF((AF126+BG126)-(((AF126+BG126)/3)+(K126/3)+(('Argus Download'!BP124-15)/3)/3)&gt;5,(((AF126+BG126)/3)+(K126/3)+(('Argus Download'!BP124-15)/3)/3)-(((((AF126+BG126)/3)+(K126/3)+(('Argus Download'!BP124-15)/3)/3)-5)-(AF126+BG126))*0.66,(((AF126+BG126)/3)+(K126/3)+(('Argus Download'!BP124-15)/3)/3))&gt;190,190,IF((AF126+BG126)-(((AF126+BG126)/3)+(K126/3)+(('Argus Download'!BP124-15)/3)/3)&gt;5,(((AF126+BG126)/3)+(K126/3)+(('Argus Download'!BP124-15)/3)/3)-(((((AF126+BG126)/3)+(K126/3)+(('Argus Download'!BP124-15)/3)/3)-5)-(AF126+BG126))*0.66,(((AF126+BG126)/3)+(K126/3)+(('Argus Download'!BP124-15)/3)/3)))</f>
        <v>62.558888888888887</v>
      </c>
      <c r="BQ126" s="42">
        <f>IF(IF((AG126+BH126)-(((AG126+BH126)/3)+(L126/3)+(('Argus Download'!BQ124-15)/3)/3)&gt;5,(((AG126+BH126)/3)+(L126/3)+(('Argus Download'!BQ124-15)/3)/3)-(((((AG126+BH126)/3)+(L126/3)+(('Argus Download'!BQ124-15)/3)/3)-5)-(AG126+BH126))*0.66,(((AG126+BH126)/3)+(L126/3)+(('Argus Download'!BQ124-15)/3)/3))&gt;190,190,IF((AG126+BH126)-(((AG126+BH126)/3)+(L126/3)+(('Argus Download'!BQ124-15)/3)/3)&gt;5,(((AG126+BH126)/3)+(L126/3)+(('Argus Download'!BQ124-15)/3)/3)-(((((AG126+BH126)/3)+(L126/3)+(('Argus Download'!BQ124-15)/3)/3)-5)-(AG126+BH126))*0.66,(((AG126+BH126)/3)+(L126/3)+(('Argus Download'!BQ124-15)/3)/3)))</f>
        <v>65.464444444444439</v>
      </c>
      <c r="BR126" s="42">
        <f>IF(IF((AH126+BI126)-(((AH126+BI126)/3)+(M126/3)+(('Argus Download'!BR124-15)/3)/3)&gt;5,(((AH126+BI126)/3)+(M126/3)+(('Argus Download'!BR124-15)/3)/3)-(((((AH126+BI126)/3)+(M126/3)+(('Argus Download'!BR124-15)/3)/3)-5)-(AH126+BI126))*0.66,(((AH126+BI126)/3)+(M126/3)+(('Argus Download'!BR124-15)/3)/3))&gt;190,190,IF((AH126+BI126)-(((AH126+BI126)/3)+(M126/3)+(('Argus Download'!BR124-15)/3)/3)&gt;5,(((AH126+BI126)/3)+(M126/3)+(('Argus Download'!BR124-15)/3)/3)-(((((AH126+BI126)/3)+(M126/3)+(('Argus Download'!BR124-15)/3)/3)-5)-(AH126+BI126))*0.66,(((AH126+BI126)/3)+(M126/3)+(('Argus Download'!BR124-15)/3)/3)))</f>
        <v>59.653333333333336</v>
      </c>
      <c r="BS126" s="42">
        <f t="shared" si="6"/>
        <v>62</v>
      </c>
      <c r="BT126" s="42">
        <f t="shared" si="7"/>
        <v>65</v>
      </c>
      <c r="BU126" s="42">
        <f t="shared" si="8"/>
        <v>59</v>
      </c>
      <c r="BV126" s="46"/>
      <c r="BW126" s="20"/>
      <c r="BX126" s="20"/>
    </row>
    <row r="127" spans="1:76" x14ac:dyDescent="0.25">
      <c r="A127" s="28">
        <f>'Argus Download'!A125</f>
        <v>45323</v>
      </c>
      <c r="B127" s="30">
        <f>'Argus Download'!B125</f>
        <v>120</v>
      </c>
      <c r="C127" s="30">
        <f>'Argus Download'!C125</f>
        <v>125</v>
      </c>
      <c r="D127" s="30">
        <f>'Argus Download'!D125</f>
        <v>115</v>
      </c>
      <c r="E127" s="30">
        <f>'Argus Download'!E125</f>
        <v>127.5</v>
      </c>
      <c r="F127" s="30">
        <f>'Argus Download'!F125</f>
        <v>130</v>
      </c>
      <c r="G127" s="30">
        <f>'Argus Download'!G125</f>
        <v>125</v>
      </c>
      <c r="H127" s="30">
        <f>'Argus Download'!H125</f>
        <v>130</v>
      </c>
      <c r="I127" s="30">
        <f>'Argus Download'!I125</f>
        <v>135</v>
      </c>
      <c r="J127" s="30">
        <f>'Argus Download'!J125</f>
        <v>125</v>
      </c>
      <c r="K127" s="30">
        <f>'Argus Download'!K125</f>
        <v>60</v>
      </c>
      <c r="L127" s="30">
        <f>'Argus Download'!L125</f>
        <v>65</v>
      </c>
      <c r="M127" s="30">
        <f>'Argus Download'!M125</f>
        <v>55</v>
      </c>
      <c r="N127" s="30">
        <f>'Argus Download'!N125</f>
        <v>95</v>
      </c>
      <c r="O127" s="30">
        <f>'Argus Download'!O125</f>
        <v>120</v>
      </c>
      <c r="P127" s="30">
        <f>'Argus Download'!P125</f>
        <v>70</v>
      </c>
      <c r="Q127" s="30">
        <f>'Argus Download'!Q125</f>
        <v>100</v>
      </c>
      <c r="R127" s="30">
        <f>'Argus Download'!R125</f>
        <v>105</v>
      </c>
      <c r="S127" s="30">
        <f>'Argus Download'!S125</f>
        <v>95</v>
      </c>
      <c r="T127" s="30">
        <f>'Argus Download'!T125</f>
        <v>44.5</v>
      </c>
      <c r="U127" s="30">
        <f>'Argus Download'!U125</f>
        <v>50</v>
      </c>
      <c r="V127" s="30">
        <f>'Argus Download'!V125</f>
        <v>39</v>
      </c>
      <c r="W127" s="30">
        <f>'Argus Download'!W125</f>
        <v>15</v>
      </c>
      <c r="X127" s="30">
        <f>'Argus Download'!X125</f>
        <v>20</v>
      </c>
      <c r="Y127" s="30">
        <f>'Argus Download'!Y125</f>
        <v>10</v>
      </c>
      <c r="Z127" s="30">
        <f>'Argus Download'!Z125</f>
        <v>45</v>
      </c>
      <c r="AA127" s="30">
        <f>'Argus Download'!AA125</f>
        <v>50</v>
      </c>
      <c r="AB127" s="30">
        <f>'Argus Download'!AB125</f>
        <v>40</v>
      </c>
      <c r="AC127" s="30">
        <f>'Argus Download'!AC125</f>
        <v>40</v>
      </c>
      <c r="AD127" s="30">
        <f>'Argus Download'!AD125</f>
        <v>45</v>
      </c>
      <c r="AE127" s="30">
        <f>'Argus Download'!AE125</f>
        <v>35</v>
      </c>
      <c r="AF127" s="30">
        <f>'Argus Download'!AF125</f>
        <v>5</v>
      </c>
      <c r="AG127" s="30">
        <f>'Argus Download'!AG125</f>
        <v>6</v>
      </c>
      <c r="AH127" s="30">
        <f>'Argus Download'!AH125</f>
        <v>4</v>
      </c>
      <c r="AI127" s="30">
        <f>'Argus Download'!AI125</f>
        <v>25</v>
      </c>
      <c r="AJ127" s="30">
        <f>'Argus Download'!AJ125</f>
        <v>30</v>
      </c>
      <c r="AK127" s="30">
        <f>'Argus Download'!AK125</f>
        <v>20</v>
      </c>
      <c r="AL127" s="30">
        <f>'Argus Download'!AL125</f>
        <v>47.5</v>
      </c>
      <c r="AM127" s="30">
        <f>'Argus Download'!AM125</f>
        <v>50</v>
      </c>
      <c r="AN127" s="30">
        <f>'Argus Download'!AN125</f>
        <v>45</v>
      </c>
      <c r="AO127" s="30">
        <f>'Argus Download'!AO125</f>
        <v>70.5</v>
      </c>
      <c r="AP127" s="30">
        <f>'Argus Download'!AP125</f>
        <v>75</v>
      </c>
      <c r="AQ127" s="30">
        <f>'Argus Download'!AQ125</f>
        <v>66</v>
      </c>
      <c r="AR127" s="30">
        <f>'Argus Download'!AR125</f>
        <v>111.5</v>
      </c>
      <c r="AS127" s="30">
        <f>'Argus Download'!AS125</f>
        <v>120</v>
      </c>
      <c r="AT127" s="30">
        <f>'Argus Download'!AT125</f>
        <v>103</v>
      </c>
      <c r="AU127" s="30">
        <f>'Argus Download'!AU125</f>
        <v>27</v>
      </c>
      <c r="AV127" s="30">
        <f>'Argus Download'!AV125</f>
        <v>29</v>
      </c>
      <c r="AW127" s="30">
        <f>'Argus Download'!AW125</f>
        <v>25</v>
      </c>
      <c r="AX127" s="30">
        <f>'Argus Download'!AX125</f>
        <v>49</v>
      </c>
      <c r="AY127" s="30">
        <f>'Argus Download'!AY125</f>
        <v>52</v>
      </c>
      <c r="AZ127" s="30">
        <f>'Argus Download'!AZ125</f>
        <v>46</v>
      </c>
      <c r="BA127" s="30">
        <f>'Argus Download'!BA125</f>
        <v>125</v>
      </c>
      <c r="BB127" s="30">
        <f>'Argus Download'!BB125</f>
        <v>130</v>
      </c>
      <c r="BC127" s="30">
        <f>'Argus Download'!BC125</f>
        <v>120</v>
      </c>
      <c r="BD127" s="30">
        <f>'Argus Download'!BD125</f>
        <v>27.5</v>
      </c>
      <c r="BE127" s="30">
        <f>'Argus Download'!BE125</f>
        <v>30</v>
      </c>
      <c r="BF127" s="30">
        <f>'Argus Download'!BF125</f>
        <v>25</v>
      </c>
      <c r="BG127" s="30">
        <f>'Argus Download'!BG125</f>
        <v>58</v>
      </c>
      <c r="BH127" s="30">
        <f>'Argus Download'!BH125</f>
        <v>60</v>
      </c>
      <c r="BI127" s="30">
        <f>'Argus Download'!BI125</f>
        <v>56</v>
      </c>
      <c r="BJ127" s="30">
        <f>'Argus Download'!BJ125</f>
        <v>45</v>
      </c>
      <c r="BK127" s="30">
        <f>'Argus Download'!BK125</f>
        <v>50</v>
      </c>
      <c r="BL127" s="30">
        <f>'Argus Download'!BL125</f>
        <v>40</v>
      </c>
      <c r="BM127" s="30">
        <f>'Argus Download'!BM125</f>
        <v>120</v>
      </c>
      <c r="BN127" s="30">
        <f>'Argus Download'!BN125</f>
        <v>125</v>
      </c>
      <c r="BO127" s="30">
        <f>'Argus Download'!BO125</f>
        <v>115</v>
      </c>
      <c r="BP127" s="42">
        <f>IF(IF((AF127+BG127)-(((AF127+BG127)/3)+(K127/3)+(('Argus Download'!BP125-15)/3)/3)&gt;5,(((AF127+BG127)/3)+(K127/3)+(('Argus Download'!BP125-15)/3)/3)-(((((AF127+BG127)/3)+(K127/3)+(('Argus Download'!BP125-15)/3)/3)-5)-(AF127+BG127))*0.66,(((AF127+BG127)/3)+(K127/3)+(('Argus Download'!BP125-15)/3)/3))&gt;190,190,IF((AF127+BG127)-(((AF127+BG127)/3)+(K127/3)+(('Argus Download'!BP125-15)/3)/3)&gt;5,(((AF127+BG127)/3)+(K127/3)+(('Argus Download'!BP125-15)/3)/3)-(((((AF127+BG127)/3)+(K127/3)+(('Argus Download'!BP125-15)/3)/3)-5)-(AF127+BG127))*0.66,(((AF127+BG127)/3)+(K127/3)+(('Argus Download'!BP125-15)/3)/3)))</f>
        <v>61.785555555555554</v>
      </c>
      <c r="BQ127" s="42">
        <f>IF(IF((AG127+BH127)-(((AG127+BH127)/3)+(L127/3)+(('Argus Download'!BQ125-15)/3)/3)&gt;5,(((AG127+BH127)/3)+(L127/3)+(('Argus Download'!BQ125-15)/3)/3)-(((((AG127+BH127)/3)+(L127/3)+(('Argus Download'!BQ125-15)/3)/3)-5)-(AG127+BH127))*0.66,(((AG127+BH127)/3)+(L127/3)+(('Argus Download'!BQ125-15)/3)/3))&gt;190,190,IF((AG127+BH127)-(((AG127+BH127)/3)+(L127/3)+(('Argus Download'!BQ125-15)/3)/3)&gt;5,(((AG127+BH127)/3)+(L127/3)+(('Argus Download'!BQ125-15)/3)/3)-(((((AG127+BH127)/3)+(L127/3)+(('Argus Download'!BQ125-15)/3)/3)-5)-(AG127+BH127))*0.66,(((AG127+BH127)/3)+(L127/3)+(('Argus Download'!BQ125-15)/3)/3)))</f>
        <v>64.691111111111113</v>
      </c>
      <c r="BR127" s="42">
        <f>IF(IF((AH127+BI127)-(((AH127+BI127)/3)+(M127/3)+(('Argus Download'!BR125-15)/3)/3)&gt;5,(((AH127+BI127)/3)+(M127/3)+(('Argus Download'!BR125-15)/3)/3)-(((((AH127+BI127)/3)+(M127/3)+(('Argus Download'!BR125-15)/3)/3)-5)-(AH127+BI127))*0.66,(((AH127+BI127)/3)+(M127/3)+(('Argus Download'!BR125-15)/3)/3))&gt;190,190,IF((AH127+BI127)-(((AH127+BI127)/3)+(M127/3)+(('Argus Download'!BR125-15)/3)/3)&gt;5,(((AH127+BI127)/3)+(M127/3)+(('Argus Download'!BR125-15)/3)/3)-(((((AH127+BI127)/3)+(M127/3)+(('Argus Download'!BR125-15)/3)/3)-5)-(AH127+BI127))*0.66,(((AH127+BI127)/3)+(M127/3)+(('Argus Download'!BR125-15)/3)/3)))</f>
        <v>58.879999999999995</v>
      </c>
      <c r="BS127" s="42">
        <f t="shared" si="6"/>
        <v>61</v>
      </c>
      <c r="BT127" s="42">
        <f t="shared" si="7"/>
        <v>64</v>
      </c>
      <c r="BU127" s="42">
        <f t="shared" si="8"/>
        <v>58</v>
      </c>
      <c r="BV127" s="46"/>
      <c r="BW127" s="20"/>
      <c r="BX127" s="20"/>
    </row>
  </sheetData>
  <mergeCells count="8">
    <mergeCell ref="B1:S1"/>
    <mergeCell ref="T1:AK1"/>
    <mergeCell ref="AL1:BC1"/>
    <mergeCell ref="BD1:BR1"/>
    <mergeCell ref="BS2:BU2"/>
    <mergeCell ref="BS1:CE1"/>
    <mergeCell ref="BP2:BR2"/>
    <mergeCell ref="BV2:BX2"/>
  </mergeCells>
  <pageMargins left="0.7" right="0.7" top="0.75" bottom="0.75" header="0.3" footer="0.3"/>
  <pageSetup orientation="portrait" r:id="rId1"/>
  <customProperties>
    <customPr name="GUID" r:id="rId2"/>
  </customProperties>
  <ignoredErrors>
    <ignoredError sqref="A5:BX127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3F174F-F9BB-4EB2-81CA-891118B3DF2B}">
  <sheetPr>
    <tabColor theme="9"/>
  </sheetPr>
  <dimension ref="A1:BR423"/>
  <sheetViews>
    <sheetView topLeftCell="F1" zoomScale="175" zoomScaleNormal="175" workbookViewId="0">
      <selection activeCell="F1" sqref="F1"/>
    </sheetView>
  </sheetViews>
  <sheetFormatPr defaultColWidth="9.140625" defaultRowHeight="15" x14ac:dyDescent="0.25"/>
  <cols>
    <col min="1" max="1" width="40" style="22" customWidth="1"/>
    <col min="2" max="70" width="23.7109375" style="22" customWidth="1"/>
    <col min="71" max="16384" width="9.140625" style="22"/>
  </cols>
  <sheetData>
    <row r="1" spans="1:70" x14ac:dyDescent="0.25">
      <c r="A1" s="126" t="s">
        <v>417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  <c r="W1" s="56"/>
      <c r="X1" s="56"/>
      <c r="Y1" s="56"/>
      <c r="Z1" s="56"/>
      <c r="AA1" s="56"/>
      <c r="AB1" s="56"/>
      <c r="AC1" s="56"/>
      <c r="AD1" s="56"/>
      <c r="AE1" s="56"/>
      <c r="AF1" s="56"/>
      <c r="AG1" s="56"/>
      <c r="AH1" s="56"/>
      <c r="AI1" s="56"/>
      <c r="AJ1" s="56"/>
      <c r="AK1" s="56"/>
      <c r="AL1" s="56"/>
      <c r="AM1" s="56"/>
      <c r="AN1" s="56"/>
      <c r="AO1" s="56"/>
      <c r="AP1" s="56"/>
      <c r="AQ1" s="56"/>
      <c r="AR1" s="56"/>
      <c r="AS1" s="56"/>
      <c r="AT1" s="56"/>
      <c r="AU1" s="56"/>
      <c r="AV1" s="56"/>
      <c r="AW1" s="56"/>
      <c r="AX1" s="56"/>
      <c r="AY1" s="56"/>
      <c r="AZ1" s="56"/>
      <c r="BA1" s="56"/>
      <c r="BB1" s="56"/>
      <c r="BC1" s="56"/>
      <c r="BD1" s="56"/>
      <c r="BE1" s="56"/>
      <c r="BF1" s="56"/>
      <c r="BG1" s="56"/>
      <c r="BH1" s="56"/>
      <c r="BI1" s="56"/>
      <c r="BJ1" s="56"/>
      <c r="BK1" s="56"/>
      <c r="BL1" s="56"/>
      <c r="BM1" s="56"/>
      <c r="BN1" s="56"/>
      <c r="BO1" s="56"/>
      <c r="BP1" s="56"/>
      <c r="BQ1" s="56"/>
      <c r="BR1" s="56"/>
    </row>
    <row r="2" spans="1:70" ht="75" x14ac:dyDescent="0.25">
      <c r="A2" s="56" t="s">
        <v>142</v>
      </c>
      <c r="B2" s="56" t="s">
        <v>143</v>
      </c>
      <c r="C2" s="56" t="s">
        <v>144</v>
      </c>
      <c r="D2" s="56" t="s">
        <v>145</v>
      </c>
      <c r="E2" s="56" t="s">
        <v>146</v>
      </c>
      <c r="F2" s="56" t="s">
        <v>147</v>
      </c>
      <c r="G2" s="56" t="s">
        <v>148</v>
      </c>
      <c r="H2" s="56" t="s">
        <v>149</v>
      </c>
      <c r="I2" s="56" t="s">
        <v>150</v>
      </c>
      <c r="J2" s="56" t="s">
        <v>151</v>
      </c>
      <c r="K2" s="56" t="s">
        <v>152</v>
      </c>
      <c r="L2" s="56" t="s">
        <v>153</v>
      </c>
      <c r="M2" s="56" t="s">
        <v>154</v>
      </c>
      <c r="N2" s="56" t="s">
        <v>155</v>
      </c>
      <c r="O2" s="56" t="s">
        <v>156</v>
      </c>
      <c r="P2" s="56" t="s">
        <v>157</v>
      </c>
      <c r="Q2" s="56" t="s">
        <v>158</v>
      </c>
      <c r="R2" s="56" t="s">
        <v>159</v>
      </c>
      <c r="S2" s="56" t="s">
        <v>160</v>
      </c>
      <c r="T2" s="56" t="s">
        <v>161</v>
      </c>
      <c r="U2" s="56" t="s">
        <v>162</v>
      </c>
      <c r="V2" s="56" t="s">
        <v>163</v>
      </c>
      <c r="W2" s="56" t="s">
        <v>164</v>
      </c>
      <c r="X2" s="56" t="s">
        <v>165</v>
      </c>
      <c r="Y2" s="56" t="s">
        <v>166</v>
      </c>
      <c r="Z2" s="56" t="s">
        <v>167</v>
      </c>
      <c r="AA2" s="56" t="s">
        <v>168</v>
      </c>
      <c r="AB2" s="56" t="s">
        <v>169</v>
      </c>
      <c r="AC2" s="56" t="s">
        <v>170</v>
      </c>
      <c r="AD2" s="56" t="s">
        <v>171</v>
      </c>
      <c r="AE2" s="56" t="s">
        <v>172</v>
      </c>
      <c r="AF2" s="56" t="s">
        <v>173</v>
      </c>
      <c r="AG2" s="56" t="s">
        <v>174</v>
      </c>
      <c r="AH2" s="56" t="s">
        <v>175</v>
      </c>
      <c r="AI2" s="56" t="s">
        <v>262</v>
      </c>
      <c r="AJ2" s="56" t="s">
        <v>263</v>
      </c>
      <c r="AK2" s="56" t="s">
        <v>264</v>
      </c>
      <c r="AL2" s="56" t="s">
        <v>265</v>
      </c>
      <c r="AM2" s="56" t="s">
        <v>266</v>
      </c>
      <c r="AN2" s="56" t="s">
        <v>267</v>
      </c>
      <c r="AO2" s="56" t="s">
        <v>268</v>
      </c>
      <c r="AP2" s="56" t="s">
        <v>269</v>
      </c>
      <c r="AQ2" s="56" t="s">
        <v>270</v>
      </c>
      <c r="AR2" s="56" t="s">
        <v>271</v>
      </c>
      <c r="AS2" s="56" t="s">
        <v>272</v>
      </c>
      <c r="AT2" s="56" t="s">
        <v>273</v>
      </c>
      <c r="AU2" s="56" t="s">
        <v>274</v>
      </c>
      <c r="AV2" s="56" t="s">
        <v>275</v>
      </c>
      <c r="AW2" s="56" t="s">
        <v>276</v>
      </c>
      <c r="AX2" s="56" t="s">
        <v>277</v>
      </c>
      <c r="AY2" s="56" t="s">
        <v>278</v>
      </c>
      <c r="AZ2" s="56" t="s">
        <v>279</v>
      </c>
      <c r="BA2" s="56" t="s">
        <v>280</v>
      </c>
      <c r="BB2" s="56" t="s">
        <v>281</v>
      </c>
      <c r="BC2" s="56" t="s">
        <v>282</v>
      </c>
      <c r="BD2" s="56" t="s">
        <v>283</v>
      </c>
      <c r="BE2" s="56" t="s">
        <v>284</v>
      </c>
      <c r="BF2" s="56" t="s">
        <v>285</v>
      </c>
      <c r="BG2" s="56" t="s">
        <v>286</v>
      </c>
      <c r="BH2" s="56" t="s">
        <v>287</v>
      </c>
      <c r="BI2" s="56" t="s">
        <v>288</v>
      </c>
      <c r="BJ2" s="56" t="s">
        <v>289</v>
      </c>
      <c r="BK2" s="56" t="s">
        <v>290</v>
      </c>
      <c r="BL2" s="56" t="s">
        <v>291</v>
      </c>
      <c r="BM2" s="56" t="s">
        <v>292</v>
      </c>
      <c r="BN2" s="56" t="s">
        <v>293</v>
      </c>
      <c r="BO2" s="56" t="s">
        <v>294</v>
      </c>
      <c r="BP2" s="56" t="s">
        <v>176</v>
      </c>
      <c r="BQ2" s="56" t="s">
        <v>177</v>
      </c>
      <c r="BR2" s="56" t="s">
        <v>178</v>
      </c>
    </row>
    <row r="3" spans="1:70" x14ac:dyDescent="0.25">
      <c r="A3" s="57">
        <v>46191</v>
      </c>
      <c r="B3" s="58">
        <v>470</v>
      </c>
      <c r="C3" s="59">
        <v>480</v>
      </c>
      <c r="D3" s="59">
        <v>460</v>
      </c>
      <c r="E3" s="58">
        <v>168.5</v>
      </c>
      <c r="F3" s="59">
        <v>175</v>
      </c>
      <c r="G3" s="59">
        <v>162</v>
      </c>
      <c r="H3" s="58">
        <v>485</v>
      </c>
      <c r="I3" s="59">
        <v>495</v>
      </c>
      <c r="J3" s="59">
        <v>475</v>
      </c>
      <c r="K3" s="58">
        <v>400</v>
      </c>
      <c r="L3" s="59">
        <v>410</v>
      </c>
      <c r="M3" s="59">
        <v>390</v>
      </c>
      <c r="N3" s="58">
        <v>420</v>
      </c>
      <c r="O3" s="59">
        <v>430</v>
      </c>
      <c r="P3" s="59">
        <v>410</v>
      </c>
      <c r="Q3" s="58">
        <v>417.5</v>
      </c>
      <c r="R3" s="59">
        <v>425</v>
      </c>
      <c r="S3" s="59">
        <v>410</v>
      </c>
      <c r="T3" s="58">
        <v>432.5</v>
      </c>
      <c r="U3" s="59">
        <v>445</v>
      </c>
      <c r="V3" s="59">
        <v>420</v>
      </c>
      <c r="W3" s="58">
        <v>382.5</v>
      </c>
      <c r="X3" s="59">
        <v>385</v>
      </c>
      <c r="Y3" s="59">
        <v>380</v>
      </c>
      <c r="Z3" s="58">
        <v>382.5</v>
      </c>
      <c r="AA3" s="59">
        <v>385</v>
      </c>
      <c r="AB3" s="59">
        <v>380</v>
      </c>
      <c r="AC3" s="58">
        <v>380</v>
      </c>
      <c r="AD3" s="59">
        <v>385</v>
      </c>
      <c r="AE3" s="59">
        <v>375</v>
      </c>
      <c r="AF3" s="58">
        <v>382.5</v>
      </c>
      <c r="AG3" s="59">
        <v>385</v>
      </c>
      <c r="AH3" s="59">
        <v>380</v>
      </c>
      <c r="AI3" s="58">
        <v>38.5</v>
      </c>
      <c r="AJ3" s="59">
        <v>45</v>
      </c>
      <c r="AK3" s="59">
        <v>32</v>
      </c>
      <c r="AL3" s="58">
        <v>52.5</v>
      </c>
      <c r="AM3" s="59">
        <v>55</v>
      </c>
      <c r="AN3" s="59">
        <v>50</v>
      </c>
      <c r="AO3" s="58">
        <v>72.5</v>
      </c>
      <c r="AP3" s="59">
        <v>75</v>
      </c>
      <c r="AQ3" s="59">
        <v>70</v>
      </c>
      <c r="AR3" s="58">
        <v>100</v>
      </c>
      <c r="AS3" s="59">
        <v>105</v>
      </c>
      <c r="AT3" s="59">
        <v>95</v>
      </c>
      <c r="AU3" s="58">
        <v>35</v>
      </c>
      <c r="AV3" s="59">
        <v>37</v>
      </c>
      <c r="AW3" s="59">
        <v>33</v>
      </c>
      <c r="AX3" s="58">
        <v>52</v>
      </c>
      <c r="AY3" s="59">
        <v>55</v>
      </c>
      <c r="AZ3" s="59">
        <v>49</v>
      </c>
      <c r="BA3" s="58">
        <v>107</v>
      </c>
      <c r="BB3" s="59">
        <v>112</v>
      </c>
      <c r="BC3" s="59">
        <v>102</v>
      </c>
      <c r="BD3" s="56"/>
      <c r="BE3" s="56"/>
      <c r="BF3" s="56"/>
      <c r="BG3" s="58">
        <v>51.5</v>
      </c>
      <c r="BH3" s="59">
        <v>54</v>
      </c>
      <c r="BI3" s="59">
        <v>49</v>
      </c>
      <c r="BJ3" s="58">
        <v>40</v>
      </c>
      <c r="BK3" s="59">
        <v>43</v>
      </c>
      <c r="BL3" s="59">
        <v>37</v>
      </c>
      <c r="BM3" s="58">
        <v>87.5</v>
      </c>
      <c r="BN3" s="59">
        <v>90</v>
      </c>
      <c r="BO3" s="59">
        <v>85</v>
      </c>
      <c r="BP3" s="58">
        <v>1050</v>
      </c>
      <c r="BQ3" s="59">
        <v>1100</v>
      </c>
      <c r="BR3" s="59">
        <v>1000</v>
      </c>
    </row>
    <row r="4" spans="1:70" x14ac:dyDescent="0.25">
      <c r="A4" s="57">
        <v>46184</v>
      </c>
      <c r="B4" s="58">
        <v>470</v>
      </c>
      <c r="C4" s="59">
        <v>480</v>
      </c>
      <c r="D4" s="59">
        <v>460</v>
      </c>
      <c r="E4" s="58">
        <v>168.5</v>
      </c>
      <c r="F4" s="59">
        <v>175</v>
      </c>
      <c r="G4" s="59">
        <v>162</v>
      </c>
      <c r="H4" s="58">
        <v>485</v>
      </c>
      <c r="I4" s="59">
        <v>495</v>
      </c>
      <c r="J4" s="59">
        <v>475</v>
      </c>
      <c r="K4" s="58">
        <v>400</v>
      </c>
      <c r="L4" s="59">
        <v>410</v>
      </c>
      <c r="M4" s="59">
        <v>390</v>
      </c>
      <c r="N4" s="58">
        <v>417.5</v>
      </c>
      <c r="O4" s="59">
        <v>425</v>
      </c>
      <c r="P4" s="59">
        <v>410</v>
      </c>
      <c r="Q4" s="58">
        <v>412.5</v>
      </c>
      <c r="R4" s="59">
        <v>425</v>
      </c>
      <c r="S4" s="59">
        <v>400</v>
      </c>
      <c r="T4" s="58">
        <v>410</v>
      </c>
      <c r="U4" s="59">
        <v>420</v>
      </c>
      <c r="V4" s="59">
        <v>400</v>
      </c>
      <c r="W4" s="58">
        <v>382.5</v>
      </c>
      <c r="X4" s="59">
        <v>385</v>
      </c>
      <c r="Y4" s="59">
        <v>380</v>
      </c>
      <c r="Z4" s="58">
        <v>380</v>
      </c>
      <c r="AA4" s="59">
        <v>385</v>
      </c>
      <c r="AB4" s="59">
        <v>375</v>
      </c>
      <c r="AC4" s="58">
        <v>380</v>
      </c>
      <c r="AD4" s="59">
        <v>385</v>
      </c>
      <c r="AE4" s="59">
        <v>375</v>
      </c>
      <c r="AF4" s="58">
        <v>382.5</v>
      </c>
      <c r="AG4" s="59">
        <v>385</v>
      </c>
      <c r="AH4" s="59">
        <v>380</v>
      </c>
      <c r="AI4" s="58">
        <v>32.5</v>
      </c>
      <c r="AJ4" s="59">
        <v>35</v>
      </c>
      <c r="AK4" s="59">
        <v>30</v>
      </c>
      <c r="AL4" s="58">
        <v>55</v>
      </c>
      <c r="AM4" s="59">
        <v>58</v>
      </c>
      <c r="AN4" s="59">
        <v>52</v>
      </c>
      <c r="AO4" s="58">
        <v>72.5</v>
      </c>
      <c r="AP4" s="59">
        <v>75</v>
      </c>
      <c r="AQ4" s="59">
        <v>70</v>
      </c>
      <c r="AR4" s="58">
        <v>105</v>
      </c>
      <c r="AS4" s="59">
        <v>110</v>
      </c>
      <c r="AT4" s="59">
        <v>100</v>
      </c>
      <c r="AU4" s="58">
        <v>37.5</v>
      </c>
      <c r="AV4" s="59">
        <v>40</v>
      </c>
      <c r="AW4" s="59">
        <v>35</v>
      </c>
      <c r="AX4" s="58">
        <v>52.5</v>
      </c>
      <c r="AY4" s="59">
        <v>55</v>
      </c>
      <c r="AZ4" s="59">
        <v>50</v>
      </c>
      <c r="BA4" s="58">
        <v>110</v>
      </c>
      <c r="BB4" s="59">
        <v>115</v>
      </c>
      <c r="BC4" s="59">
        <v>105</v>
      </c>
      <c r="BD4" s="56"/>
      <c r="BE4" s="56"/>
      <c r="BF4" s="56"/>
      <c r="BG4" s="58">
        <v>51.5</v>
      </c>
      <c r="BH4" s="59">
        <v>54</v>
      </c>
      <c r="BI4" s="59">
        <v>49</v>
      </c>
      <c r="BJ4" s="58">
        <v>41</v>
      </c>
      <c r="BK4" s="59">
        <v>43</v>
      </c>
      <c r="BL4" s="59">
        <v>39</v>
      </c>
      <c r="BM4" s="58">
        <v>105</v>
      </c>
      <c r="BN4" s="59">
        <v>110</v>
      </c>
      <c r="BO4" s="59">
        <v>100</v>
      </c>
      <c r="BP4" s="58">
        <v>1050</v>
      </c>
      <c r="BQ4" s="59">
        <v>1100</v>
      </c>
      <c r="BR4" s="59">
        <v>1000</v>
      </c>
    </row>
    <row r="5" spans="1:70" x14ac:dyDescent="0.25">
      <c r="A5" s="57">
        <v>46177</v>
      </c>
      <c r="B5" s="58">
        <v>445</v>
      </c>
      <c r="C5" s="59">
        <v>450</v>
      </c>
      <c r="D5" s="59">
        <v>440</v>
      </c>
      <c r="E5" s="58">
        <v>168.5</v>
      </c>
      <c r="F5" s="59">
        <v>175</v>
      </c>
      <c r="G5" s="59">
        <v>162</v>
      </c>
      <c r="H5" s="58">
        <v>470</v>
      </c>
      <c r="I5" s="59">
        <v>475</v>
      </c>
      <c r="J5" s="59">
        <v>465</v>
      </c>
      <c r="K5" s="58">
        <v>390</v>
      </c>
      <c r="L5" s="59">
        <v>395</v>
      </c>
      <c r="M5" s="59">
        <v>385</v>
      </c>
      <c r="N5" s="58">
        <v>390</v>
      </c>
      <c r="O5" s="59">
        <v>400</v>
      </c>
      <c r="P5" s="59">
        <v>380</v>
      </c>
      <c r="Q5" s="58">
        <v>395</v>
      </c>
      <c r="R5" s="59">
        <v>400</v>
      </c>
      <c r="S5" s="59">
        <v>390</v>
      </c>
      <c r="T5" s="58">
        <v>400</v>
      </c>
      <c r="U5" s="59">
        <v>420</v>
      </c>
      <c r="V5" s="59">
        <v>380</v>
      </c>
      <c r="W5" s="58">
        <v>355</v>
      </c>
      <c r="X5" s="59">
        <v>360</v>
      </c>
      <c r="Y5" s="59">
        <v>350</v>
      </c>
      <c r="Z5" s="58">
        <v>365</v>
      </c>
      <c r="AA5" s="59">
        <v>370</v>
      </c>
      <c r="AB5" s="59">
        <v>360</v>
      </c>
      <c r="AC5" s="58">
        <v>355</v>
      </c>
      <c r="AD5" s="59">
        <v>360</v>
      </c>
      <c r="AE5" s="59">
        <v>350</v>
      </c>
      <c r="AF5" s="58">
        <v>355</v>
      </c>
      <c r="AG5" s="59">
        <v>360</v>
      </c>
      <c r="AH5" s="59">
        <v>350</v>
      </c>
      <c r="AI5" s="58">
        <v>35</v>
      </c>
      <c r="AJ5" s="59">
        <v>40</v>
      </c>
      <c r="AK5" s="59">
        <v>30</v>
      </c>
      <c r="AL5" s="58">
        <v>55</v>
      </c>
      <c r="AM5" s="59">
        <v>60</v>
      </c>
      <c r="AN5" s="59">
        <v>50</v>
      </c>
      <c r="AO5" s="58">
        <v>77.5</v>
      </c>
      <c r="AP5" s="59">
        <v>80</v>
      </c>
      <c r="AQ5" s="59">
        <v>75</v>
      </c>
      <c r="AR5" s="58">
        <v>110</v>
      </c>
      <c r="AS5" s="59">
        <v>115</v>
      </c>
      <c r="AT5" s="59">
        <v>105</v>
      </c>
      <c r="AU5" s="58">
        <v>40</v>
      </c>
      <c r="AV5" s="59">
        <v>45</v>
      </c>
      <c r="AW5" s="59">
        <v>35</v>
      </c>
      <c r="AX5" s="58">
        <v>52.5</v>
      </c>
      <c r="AY5" s="59">
        <v>55</v>
      </c>
      <c r="AZ5" s="59">
        <v>50</v>
      </c>
      <c r="BA5" s="58">
        <v>107.5</v>
      </c>
      <c r="BB5" s="59">
        <v>115</v>
      </c>
      <c r="BC5" s="59">
        <v>100</v>
      </c>
      <c r="BD5" s="56"/>
      <c r="BE5" s="56"/>
      <c r="BF5" s="56"/>
      <c r="BG5" s="58">
        <v>51.5</v>
      </c>
      <c r="BH5" s="59">
        <v>54</v>
      </c>
      <c r="BI5" s="59">
        <v>49</v>
      </c>
      <c r="BJ5" s="58">
        <v>41</v>
      </c>
      <c r="BK5" s="59">
        <v>43</v>
      </c>
      <c r="BL5" s="59">
        <v>39</v>
      </c>
      <c r="BM5" s="58">
        <v>105</v>
      </c>
      <c r="BN5" s="59">
        <v>110</v>
      </c>
      <c r="BO5" s="59">
        <v>100</v>
      </c>
      <c r="BP5" s="58">
        <v>1050</v>
      </c>
      <c r="BQ5" s="59">
        <v>1100</v>
      </c>
      <c r="BR5" s="59">
        <v>1000</v>
      </c>
    </row>
    <row r="6" spans="1:70" x14ac:dyDescent="0.25">
      <c r="A6" s="57">
        <v>46170</v>
      </c>
      <c r="B6" s="58">
        <v>440</v>
      </c>
      <c r="C6" s="59">
        <v>450</v>
      </c>
      <c r="D6" s="59">
        <v>430</v>
      </c>
      <c r="E6" s="58">
        <v>168.5</v>
      </c>
      <c r="F6" s="59">
        <v>175</v>
      </c>
      <c r="G6" s="59">
        <v>162</v>
      </c>
      <c r="H6" s="58">
        <v>470</v>
      </c>
      <c r="I6" s="59">
        <v>475</v>
      </c>
      <c r="J6" s="59">
        <v>465</v>
      </c>
      <c r="K6" s="58">
        <v>380</v>
      </c>
      <c r="L6" s="59">
        <v>385</v>
      </c>
      <c r="M6" s="59">
        <v>375</v>
      </c>
      <c r="N6" s="58">
        <v>390</v>
      </c>
      <c r="O6" s="59">
        <v>400</v>
      </c>
      <c r="P6" s="59">
        <v>380</v>
      </c>
      <c r="Q6" s="58">
        <v>390</v>
      </c>
      <c r="R6" s="59">
        <v>400</v>
      </c>
      <c r="S6" s="59">
        <v>380</v>
      </c>
      <c r="T6" s="58">
        <v>390</v>
      </c>
      <c r="U6" s="59">
        <v>400</v>
      </c>
      <c r="V6" s="59">
        <v>380</v>
      </c>
      <c r="W6" s="58">
        <v>345</v>
      </c>
      <c r="X6" s="59">
        <v>350</v>
      </c>
      <c r="Y6" s="59">
        <v>340</v>
      </c>
      <c r="Z6" s="58">
        <v>350</v>
      </c>
      <c r="AA6" s="59">
        <v>360</v>
      </c>
      <c r="AB6" s="59">
        <v>340</v>
      </c>
      <c r="AC6" s="58">
        <v>350</v>
      </c>
      <c r="AD6" s="59">
        <v>360</v>
      </c>
      <c r="AE6" s="59">
        <v>340</v>
      </c>
      <c r="AF6" s="58">
        <v>345</v>
      </c>
      <c r="AG6" s="59">
        <v>350</v>
      </c>
      <c r="AH6" s="59">
        <v>340</v>
      </c>
      <c r="AI6" s="58">
        <v>35</v>
      </c>
      <c r="AJ6" s="59">
        <v>40</v>
      </c>
      <c r="AK6" s="59">
        <v>30</v>
      </c>
      <c r="AL6" s="58">
        <v>55</v>
      </c>
      <c r="AM6" s="59">
        <v>60</v>
      </c>
      <c r="AN6" s="59">
        <v>50</v>
      </c>
      <c r="AO6" s="58">
        <v>77.5</v>
      </c>
      <c r="AP6" s="59">
        <v>80</v>
      </c>
      <c r="AQ6" s="59">
        <v>75</v>
      </c>
      <c r="AR6" s="58">
        <v>110</v>
      </c>
      <c r="AS6" s="59">
        <v>115</v>
      </c>
      <c r="AT6" s="59">
        <v>105</v>
      </c>
      <c r="AU6" s="58">
        <v>40</v>
      </c>
      <c r="AV6" s="59">
        <v>45</v>
      </c>
      <c r="AW6" s="59">
        <v>35</v>
      </c>
      <c r="AX6" s="58">
        <v>52.5</v>
      </c>
      <c r="AY6" s="59">
        <v>55</v>
      </c>
      <c r="AZ6" s="59">
        <v>50</v>
      </c>
      <c r="BA6" s="58">
        <v>102.5</v>
      </c>
      <c r="BB6" s="59">
        <v>110</v>
      </c>
      <c r="BC6" s="59">
        <v>95</v>
      </c>
      <c r="BD6" s="56"/>
      <c r="BE6" s="56"/>
      <c r="BF6" s="56"/>
      <c r="BG6" s="58">
        <v>49.5</v>
      </c>
      <c r="BH6" s="59">
        <v>52</v>
      </c>
      <c r="BI6" s="59">
        <v>47</v>
      </c>
      <c r="BJ6" s="58">
        <v>39</v>
      </c>
      <c r="BK6" s="59">
        <v>41</v>
      </c>
      <c r="BL6" s="59">
        <v>37</v>
      </c>
      <c r="BM6" s="58">
        <v>95</v>
      </c>
      <c r="BN6" s="59">
        <v>100</v>
      </c>
      <c r="BO6" s="59">
        <v>90</v>
      </c>
      <c r="BP6" s="58">
        <v>1050</v>
      </c>
      <c r="BQ6" s="59">
        <v>1100</v>
      </c>
      <c r="BR6" s="59">
        <v>1000</v>
      </c>
    </row>
    <row r="7" spans="1:70" x14ac:dyDescent="0.25">
      <c r="A7" s="57">
        <v>46163</v>
      </c>
      <c r="B7" s="58">
        <v>435</v>
      </c>
      <c r="C7" s="59">
        <v>440</v>
      </c>
      <c r="D7" s="59">
        <v>430</v>
      </c>
      <c r="E7" s="58">
        <v>168.5</v>
      </c>
      <c r="F7" s="59">
        <v>175</v>
      </c>
      <c r="G7" s="59">
        <v>162</v>
      </c>
      <c r="H7" s="58">
        <v>470</v>
      </c>
      <c r="I7" s="59">
        <v>475</v>
      </c>
      <c r="J7" s="59">
        <v>465</v>
      </c>
      <c r="K7" s="58">
        <v>380</v>
      </c>
      <c r="L7" s="59">
        <v>385</v>
      </c>
      <c r="M7" s="59">
        <v>375</v>
      </c>
      <c r="N7" s="58">
        <v>390</v>
      </c>
      <c r="O7" s="59">
        <v>400</v>
      </c>
      <c r="P7" s="59">
        <v>380</v>
      </c>
      <c r="Q7" s="58">
        <v>390</v>
      </c>
      <c r="R7" s="59">
        <v>400</v>
      </c>
      <c r="S7" s="59">
        <v>380</v>
      </c>
      <c r="T7" s="58">
        <v>390</v>
      </c>
      <c r="U7" s="59">
        <v>400</v>
      </c>
      <c r="V7" s="59">
        <v>380</v>
      </c>
      <c r="W7" s="58">
        <v>345</v>
      </c>
      <c r="X7" s="59">
        <v>350</v>
      </c>
      <c r="Y7" s="59">
        <v>340</v>
      </c>
      <c r="Z7" s="58">
        <v>350</v>
      </c>
      <c r="AA7" s="59">
        <v>360</v>
      </c>
      <c r="AB7" s="59">
        <v>340</v>
      </c>
      <c r="AC7" s="58">
        <v>350</v>
      </c>
      <c r="AD7" s="59">
        <v>360</v>
      </c>
      <c r="AE7" s="59">
        <v>340</v>
      </c>
      <c r="AF7" s="58">
        <v>345</v>
      </c>
      <c r="AG7" s="59">
        <v>350</v>
      </c>
      <c r="AH7" s="59">
        <v>340</v>
      </c>
      <c r="AI7" s="58">
        <v>35</v>
      </c>
      <c r="AJ7" s="59">
        <v>40</v>
      </c>
      <c r="AK7" s="59">
        <v>30</v>
      </c>
      <c r="AL7" s="58">
        <v>55</v>
      </c>
      <c r="AM7" s="59">
        <v>60</v>
      </c>
      <c r="AN7" s="59">
        <v>50</v>
      </c>
      <c r="AO7" s="58">
        <v>77.5</v>
      </c>
      <c r="AP7" s="59">
        <v>80</v>
      </c>
      <c r="AQ7" s="59">
        <v>75</v>
      </c>
      <c r="AR7" s="58">
        <v>110</v>
      </c>
      <c r="AS7" s="59">
        <v>115</v>
      </c>
      <c r="AT7" s="59">
        <v>105</v>
      </c>
      <c r="AU7" s="58">
        <v>40</v>
      </c>
      <c r="AV7" s="59">
        <v>45</v>
      </c>
      <c r="AW7" s="59">
        <v>35</v>
      </c>
      <c r="AX7" s="58">
        <v>52.5</v>
      </c>
      <c r="AY7" s="59">
        <v>55</v>
      </c>
      <c r="AZ7" s="59">
        <v>50</v>
      </c>
      <c r="BA7" s="58">
        <v>102.5</v>
      </c>
      <c r="BB7" s="59">
        <v>110</v>
      </c>
      <c r="BC7" s="59">
        <v>95</v>
      </c>
      <c r="BD7" s="56"/>
      <c r="BE7" s="56"/>
      <c r="BF7" s="56"/>
      <c r="BG7" s="58">
        <v>49.5</v>
      </c>
      <c r="BH7" s="59">
        <v>52</v>
      </c>
      <c r="BI7" s="59">
        <v>47</v>
      </c>
      <c r="BJ7" s="58">
        <v>39</v>
      </c>
      <c r="BK7" s="59">
        <v>41</v>
      </c>
      <c r="BL7" s="59">
        <v>37</v>
      </c>
      <c r="BM7" s="58">
        <v>95</v>
      </c>
      <c r="BN7" s="59">
        <v>100</v>
      </c>
      <c r="BO7" s="59">
        <v>90</v>
      </c>
      <c r="BP7" s="58">
        <v>995</v>
      </c>
      <c r="BQ7" s="59">
        <v>1000</v>
      </c>
      <c r="BR7" s="59">
        <v>990</v>
      </c>
    </row>
    <row r="8" spans="1:70" x14ac:dyDescent="0.25">
      <c r="A8" s="57">
        <v>46156</v>
      </c>
      <c r="B8" s="58">
        <v>430</v>
      </c>
      <c r="C8" s="59">
        <v>435</v>
      </c>
      <c r="D8" s="59">
        <v>425</v>
      </c>
      <c r="E8" s="58">
        <v>168.5</v>
      </c>
      <c r="F8" s="59">
        <v>175</v>
      </c>
      <c r="G8" s="59">
        <v>162</v>
      </c>
      <c r="H8" s="58">
        <v>470</v>
      </c>
      <c r="I8" s="59">
        <v>475</v>
      </c>
      <c r="J8" s="59">
        <v>465</v>
      </c>
      <c r="K8" s="58">
        <v>370</v>
      </c>
      <c r="L8" s="59">
        <v>380</v>
      </c>
      <c r="M8" s="59">
        <v>360</v>
      </c>
      <c r="N8" s="58">
        <v>390</v>
      </c>
      <c r="O8" s="59">
        <v>400</v>
      </c>
      <c r="P8" s="59">
        <v>380</v>
      </c>
      <c r="Q8" s="58">
        <v>380</v>
      </c>
      <c r="R8" s="59">
        <v>390</v>
      </c>
      <c r="S8" s="59">
        <v>370</v>
      </c>
      <c r="T8" s="58">
        <v>390</v>
      </c>
      <c r="U8" s="59">
        <v>400</v>
      </c>
      <c r="V8" s="59">
        <v>380</v>
      </c>
      <c r="W8" s="58">
        <v>340</v>
      </c>
      <c r="X8" s="59">
        <v>350</v>
      </c>
      <c r="Y8" s="59">
        <v>330</v>
      </c>
      <c r="Z8" s="58">
        <v>350</v>
      </c>
      <c r="AA8" s="59">
        <v>360</v>
      </c>
      <c r="AB8" s="59">
        <v>340</v>
      </c>
      <c r="AC8" s="58">
        <v>350</v>
      </c>
      <c r="AD8" s="59">
        <v>360</v>
      </c>
      <c r="AE8" s="59">
        <v>340</v>
      </c>
      <c r="AF8" s="58">
        <v>340</v>
      </c>
      <c r="AG8" s="59">
        <v>350</v>
      </c>
      <c r="AH8" s="59">
        <v>330</v>
      </c>
      <c r="AI8" s="58">
        <v>35</v>
      </c>
      <c r="AJ8" s="59">
        <v>40</v>
      </c>
      <c r="AK8" s="59">
        <v>30</v>
      </c>
      <c r="AL8" s="58">
        <v>55</v>
      </c>
      <c r="AM8" s="59">
        <v>60</v>
      </c>
      <c r="AN8" s="59">
        <v>50</v>
      </c>
      <c r="AO8" s="58">
        <v>77.5</v>
      </c>
      <c r="AP8" s="59">
        <v>80</v>
      </c>
      <c r="AQ8" s="59">
        <v>75</v>
      </c>
      <c r="AR8" s="58">
        <v>110</v>
      </c>
      <c r="AS8" s="59">
        <v>115</v>
      </c>
      <c r="AT8" s="59">
        <v>105</v>
      </c>
      <c r="AU8" s="58">
        <v>40</v>
      </c>
      <c r="AV8" s="59">
        <v>45</v>
      </c>
      <c r="AW8" s="59">
        <v>35</v>
      </c>
      <c r="AX8" s="58">
        <v>52.5</v>
      </c>
      <c r="AY8" s="59">
        <v>55</v>
      </c>
      <c r="AZ8" s="59">
        <v>50</v>
      </c>
      <c r="BA8" s="58">
        <v>115</v>
      </c>
      <c r="BB8" s="59">
        <v>120</v>
      </c>
      <c r="BC8" s="59">
        <v>110</v>
      </c>
      <c r="BD8" s="56"/>
      <c r="BE8" s="56"/>
      <c r="BF8" s="56"/>
      <c r="BG8" s="58">
        <v>50</v>
      </c>
      <c r="BH8" s="59">
        <v>55</v>
      </c>
      <c r="BI8" s="59">
        <v>45</v>
      </c>
      <c r="BJ8" s="58">
        <v>39</v>
      </c>
      <c r="BK8" s="59">
        <v>43</v>
      </c>
      <c r="BL8" s="59">
        <v>35</v>
      </c>
      <c r="BM8" s="58">
        <v>105</v>
      </c>
      <c r="BN8" s="59">
        <v>110</v>
      </c>
      <c r="BO8" s="59">
        <v>100</v>
      </c>
      <c r="BP8" s="58">
        <v>925</v>
      </c>
      <c r="BQ8" s="59">
        <v>930</v>
      </c>
      <c r="BR8" s="59">
        <v>920</v>
      </c>
    </row>
    <row r="9" spans="1:70" x14ac:dyDescent="0.25">
      <c r="A9" s="57">
        <v>46149</v>
      </c>
      <c r="B9" s="58">
        <v>425</v>
      </c>
      <c r="C9" s="59">
        <v>430</v>
      </c>
      <c r="D9" s="59">
        <v>420</v>
      </c>
      <c r="E9" s="58">
        <v>168.5</v>
      </c>
      <c r="F9" s="59">
        <v>175</v>
      </c>
      <c r="G9" s="59">
        <v>162</v>
      </c>
      <c r="H9" s="58">
        <v>455</v>
      </c>
      <c r="I9" s="59">
        <v>460</v>
      </c>
      <c r="J9" s="59">
        <v>450</v>
      </c>
      <c r="K9" s="58">
        <v>360</v>
      </c>
      <c r="L9" s="59">
        <v>365</v>
      </c>
      <c r="M9" s="59">
        <v>355</v>
      </c>
      <c r="N9" s="58">
        <v>390</v>
      </c>
      <c r="O9" s="59">
        <v>400</v>
      </c>
      <c r="P9" s="59">
        <v>380</v>
      </c>
      <c r="Q9" s="58">
        <v>367.5</v>
      </c>
      <c r="R9" s="59">
        <v>375</v>
      </c>
      <c r="S9" s="59">
        <v>360</v>
      </c>
      <c r="T9" s="58">
        <v>370</v>
      </c>
      <c r="U9" s="59">
        <v>385</v>
      </c>
      <c r="V9" s="59">
        <v>355</v>
      </c>
      <c r="W9" s="58">
        <v>320</v>
      </c>
      <c r="X9" s="59">
        <v>330</v>
      </c>
      <c r="Y9" s="59">
        <v>310</v>
      </c>
      <c r="Z9" s="58">
        <v>350</v>
      </c>
      <c r="AA9" s="59">
        <v>360</v>
      </c>
      <c r="AB9" s="59">
        <v>340</v>
      </c>
      <c r="AC9" s="58">
        <v>350</v>
      </c>
      <c r="AD9" s="59">
        <v>360</v>
      </c>
      <c r="AE9" s="59">
        <v>340</v>
      </c>
      <c r="AF9" s="58">
        <v>320</v>
      </c>
      <c r="AG9" s="59">
        <v>330</v>
      </c>
      <c r="AH9" s="59">
        <v>310</v>
      </c>
      <c r="AI9" s="58">
        <v>35</v>
      </c>
      <c r="AJ9" s="59">
        <v>40</v>
      </c>
      <c r="AK9" s="59">
        <v>30</v>
      </c>
      <c r="AL9" s="58">
        <v>55</v>
      </c>
      <c r="AM9" s="59">
        <v>60</v>
      </c>
      <c r="AN9" s="59">
        <v>50</v>
      </c>
      <c r="AO9" s="58">
        <v>77.5</v>
      </c>
      <c r="AP9" s="59">
        <v>80</v>
      </c>
      <c r="AQ9" s="59">
        <v>75</v>
      </c>
      <c r="AR9" s="58">
        <v>110</v>
      </c>
      <c r="AS9" s="59">
        <v>115</v>
      </c>
      <c r="AT9" s="59">
        <v>105</v>
      </c>
      <c r="AU9" s="58">
        <v>40</v>
      </c>
      <c r="AV9" s="59">
        <v>45</v>
      </c>
      <c r="AW9" s="59">
        <v>35</v>
      </c>
      <c r="AX9" s="58">
        <v>54</v>
      </c>
      <c r="AY9" s="59">
        <v>58</v>
      </c>
      <c r="AZ9" s="59">
        <v>50</v>
      </c>
      <c r="BA9" s="58">
        <v>116</v>
      </c>
      <c r="BB9" s="59">
        <v>122</v>
      </c>
      <c r="BC9" s="59">
        <v>110</v>
      </c>
      <c r="BD9" s="56"/>
      <c r="BE9" s="56"/>
      <c r="BF9" s="56"/>
      <c r="BG9" s="58">
        <v>50</v>
      </c>
      <c r="BH9" s="59">
        <v>55</v>
      </c>
      <c r="BI9" s="59">
        <v>45</v>
      </c>
      <c r="BJ9" s="58">
        <v>39</v>
      </c>
      <c r="BK9" s="59">
        <v>43</v>
      </c>
      <c r="BL9" s="59">
        <v>35</v>
      </c>
      <c r="BM9" s="58">
        <v>110</v>
      </c>
      <c r="BN9" s="59">
        <v>115</v>
      </c>
      <c r="BO9" s="59">
        <v>105</v>
      </c>
      <c r="BP9" s="58">
        <v>875</v>
      </c>
      <c r="BQ9" s="59">
        <v>900</v>
      </c>
      <c r="BR9" s="59">
        <v>850</v>
      </c>
    </row>
    <row r="10" spans="1:70" x14ac:dyDescent="0.25">
      <c r="A10" s="57">
        <v>46142</v>
      </c>
      <c r="B10" s="58">
        <v>420</v>
      </c>
      <c r="C10" s="59">
        <v>430</v>
      </c>
      <c r="D10" s="59">
        <v>410</v>
      </c>
      <c r="E10" s="58">
        <v>168.5</v>
      </c>
      <c r="F10" s="59">
        <v>175</v>
      </c>
      <c r="G10" s="59">
        <v>162</v>
      </c>
      <c r="H10" s="58">
        <v>455</v>
      </c>
      <c r="I10" s="59">
        <v>460</v>
      </c>
      <c r="J10" s="59">
        <v>450</v>
      </c>
      <c r="K10" s="58">
        <v>360</v>
      </c>
      <c r="L10" s="59">
        <v>365</v>
      </c>
      <c r="M10" s="59">
        <v>355</v>
      </c>
      <c r="N10" s="58">
        <v>390</v>
      </c>
      <c r="O10" s="59">
        <v>400</v>
      </c>
      <c r="P10" s="59">
        <v>380</v>
      </c>
      <c r="Q10" s="58">
        <v>355</v>
      </c>
      <c r="R10" s="59">
        <v>360</v>
      </c>
      <c r="S10" s="59">
        <v>350</v>
      </c>
      <c r="T10" s="58">
        <v>370</v>
      </c>
      <c r="U10" s="59">
        <v>385</v>
      </c>
      <c r="V10" s="59">
        <v>355</v>
      </c>
      <c r="W10" s="58">
        <v>320</v>
      </c>
      <c r="X10" s="59">
        <v>330</v>
      </c>
      <c r="Y10" s="59">
        <v>310</v>
      </c>
      <c r="Z10" s="58">
        <v>350</v>
      </c>
      <c r="AA10" s="59">
        <v>360</v>
      </c>
      <c r="AB10" s="59">
        <v>340</v>
      </c>
      <c r="AC10" s="58">
        <v>350</v>
      </c>
      <c r="AD10" s="59">
        <v>360</v>
      </c>
      <c r="AE10" s="59">
        <v>340</v>
      </c>
      <c r="AF10" s="58">
        <v>320</v>
      </c>
      <c r="AG10" s="59">
        <v>330</v>
      </c>
      <c r="AH10" s="59">
        <v>310</v>
      </c>
      <c r="AI10" s="58">
        <v>35</v>
      </c>
      <c r="AJ10" s="59">
        <v>40</v>
      </c>
      <c r="AK10" s="59">
        <v>30</v>
      </c>
      <c r="AL10" s="58">
        <v>55</v>
      </c>
      <c r="AM10" s="59">
        <v>60</v>
      </c>
      <c r="AN10" s="59">
        <v>50</v>
      </c>
      <c r="AO10" s="58">
        <v>77.5</v>
      </c>
      <c r="AP10" s="59">
        <v>80</v>
      </c>
      <c r="AQ10" s="59">
        <v>75</v>
      </c>
      <c r="AR10" s="58">
        <v>110</v>
      </c>
      <c r="AS10" s="59">
        <v>115</v>
      </c>
      <c r="AT10" s="59">
        <v>105</v>
      </c>
      <c r="AU10" s="58">
        <v>40</v>
      </c>
      <c r="AV10" s="59">
        <v>45</v>
      </c>
      <c r="AW10" s="59">
        <v>35</v>
      </c>
      <c r="AX10" s="58">
        <v>54</v>
      </c>
      <c r="AY10" s="59">
        <v>58</v>
      </c>
      <c r="AZ10" s="59">
        <v>50</v>
      </c>
      <c r="BA10" s="58">
        <v>116</v>
      </c>
      <c r="BB10" s="59">
        <v>122</v>
      </c>
      <c r="BC10" s="59">
        <v>110</v>
      </c>
      <c r="BD10" s="56"/>
      <c r="BE10" s="56"/>
      <c r="BF10" s="56"/>
      <c r="BG10" s="58">
        <v>50</v>
      </c>
      <c r="BH10" s="59">
        <v>55</v>
      </c>
      <c r="BI10" s="59">
        <v>45</v>
      </c>
      <c r="BJ10" s="58">
        <v>39</v>
      </c>
      <c r="BK10" s="59">
        <v>43</v>
      </c>
      <c r="BL10" s="59">
        <v>35</v>
      </c>
      <c r="BM10" s="58">
        <v>110</v>
      </c>
      <c r="BN10" s="59">
        <v>115</v>
      </c>
      <c r="BO10" s="59">
        <v>105</v>
      </c>
      <c r="BP10" s="58">
        <v>875</v>
      </c>
      <c r="BQ10" s="59">
        <v>900</v>
      </c>
      <c r="BR10" s="59">
        <v>850</v>
      </c>
    </row>
    <row r="11" spans="1:70" x14ac:dyDescent="0.25">
      <c r="A11" s="57">
        <v>46135</v>
      </c>
      <c r="B11" s="58">
        <v>405</v>
      </c>
      <c r="C11" s="59">
        <v>420</v>
      </c>
      <c r="D11" s="59">
        <v>390</v>
      </c>
      <c r="E11" s="58">
        <v>168.5</v>
      </c>
      <c r="F11" s="59">
        <v>175</v>
      </c>
      <c r="G11" s="59">
        <v>162</v>
      </c>
      <c r="H11" s="58">
        <v>435</v>
      </c>
      <c r="I11" s="59">
        <v>450</v>
      </c>
      <c r="J11" s="59">
        <v>420</v>
      </c>
      <c r="K11" s="58">
        <v>360</v>
      </c>
      <c r="L11" s="59">
        <v>365</v>
      </c>
      <c r="M11" s="59">
        <v>355</v>
      </c>
      <c r="N11" s="58">
        <v>360</v>
      </c>
      <c r="O11" s="59">
        <v>385</v>
      </c>
      <c r="P11" s="59">
        <v>335</v>
      </c>
      <c r="Q11" s="58">
        <v>355</v>
      </c>
      <c r="R11" s="59">
        <v>360</v>
      </c>
      <c r="S11" s="59">
        <v>350</v>
      </c>
      <c r="T11" s="58">
        <v>370</v>
      </c>
      <c r="U11" s="59">
        <v>385</v>
      </c>
      <c r="V11" s="59">
        <v>355</v>
      </c>
      <c r="W11" s="58">
        <v>305</v>
      </c>
      <c r="X11" s="59">
        <v>310</v>
      </c>
      <c r="Y11" s="59">
        <v>300</v>
      </c>
      <c r="Z11" s="58">
        <v>325</v>
      </c>
      <c r="AA11" s="59">
        <v>350</v>
      </c>
      <c r="AB11" s="59">
        <v>300</v>
      </c>
      <c r="AC11" s="58">
        <v>325</v>
      </c>
      <c r="AD11" s="59">
        <v>350</v>
      </c>
      <c r="AE11" s="59">
        <v>300</v>
      </c>
      <c r="AF11" s="58">
        <v>305</v>
      </c>
      <c r="AG11" s="59">
        <v>310</v>
      </c>
      <c r="AH11" s="59">
        <v>300</v>
      </c>
      <c r="AI11" s="58">
        <v>35</v>
      </c>
      <c r="AJ11" s="59">
        <v>40</v>
      </c>
      <c r="AK11" s="59">
        <v>30</v>
      </c>
      <c r="AL11" s="58">
        <v>55</v>
      </c>
      <c r="AM11" s="59">
        <v>60</v>
      </c>
      <c r="AN11" s="59">
        <v>50</v>
      </c>
      <c r="AO11" s="58">
        <v>80</v>
      </c>
      <c r="AP11" s="59">
        <v>85</v>
      </c>
      <c r="AQ11" s="59">
        <v>75</v>
      </c>
      <c r="AR11" s="58">
        <v>110</v>
      </c>
      <c r="AS11" s="59">
        <v>115</v>
      </c>
      <c r="AT11" s="59">
        <v>105</v>
      </c>
      <c r="AU11" s="58">
        <v>40</v>
      </c>
      <c r="AV11" s="59">
        <v>45</v>
      </c>
      <c r="AW11" s="59">
        <v>35</v>
      </c>
      <c r="AX11" s="58">
        <v>54</v>
      </c>
      <c r="AY11" s="59">
        <v>58</v>
      </c>
      <c r="AZ11" s="59">
        <v>50</v>
      </c>
      <c r="BA11" s="58">
        <v>116</v>
      </c>
      <c r="BB11" s="59">
        <v>122</v>
      </c>
      <c r="BC11" s="59">
        <v>110</v>
      </c>
      <c r="BD11" s="56"/>
      <c r="BE11" s="56"/>
      <c r="BF11" s="56"/>
      <c r="BG11" s="58">
        <v>52.5</v>
      </c>
      <c r="BH11" s="59">
        <v>55</v>
      </c>
      <c r="BI11" s="59">
        <v>50</v>
      </c>
      <c r="BJ11" s="58">
        <v>43</v>
      </c>
      <c r="BK11" s="59">
        <v>45</v>
      </c>
      <c r="BL11" s="59">
        <v>41</v>
      </c>
      <c r="BM11" s="58">
        <v>110</v>
      </c>
      <c r="BN11" s="59">
        <v>115</v>
      </c>
      <c r="BO11" s="59">
        <v>105</v>
      </c>
      <c r="BP11" s="58">
        <v>798</v>
      </c>
      <c r="BQ11" s="59">
        <v>800</v>
      </c>
      <c r="BR11" s="59">
        <v>796</v>
      </c>
    </row>
    <row r="12" spans="1:70" x14ac:dyDescent="0.25">
      <c r="A12" s="57">
        <v>46128</v>
      </c>
      <c r="B12" s="58">
        <v>375</v>
      </c>
      <c r="C12" s="59">
        <v>400</v>
      </c>
      <c r="D12" s="59">
        <v>350</v>
      </c>
      <c r="E12" s="58">
        <v>168.5</v>
      </c>
      <c r="F12" s="59">
        <v>175</v>
      </c>
      <c r="G12" s="59">
        <v>162</v>
      </c>
      <c r="H12" s="58">
        <v>425</v>
      </c>
      <c r="I12" s="59">
        <v>450</v>
      </c>
      <c r="J12" s="59">
        <v>400</v>
      </c>
      <c r="K12" s="58">
        <v>360</v>
      </c>
      <c r="L12" s="59">
        <v>365</v>
      </c>
      <c r="M12" s="59">
        <v>355</v>
      </c>
      <c r="N12" s="58">
        <v>315</v>
      </c>
      <c r="O12" s="59">
        <v>345</v>
      </c>
      <c r="P12" s="59">
        <v>285</v>
      </c>
      <c r="Q12" s="58">
        <v>335</v>
      </c>
      <c r="R12" s="59">
        <v>360</v>
      </c>
      <c r="S12" s="59">
        <v>310</v>
      </c>
      <c r="T12" s="58">
        <v>350</v>
      </c>
      <c r="U12" s="59">
        <v>355</v>
      </c>
      <c r="V12" s="59">
        <v>345</v>
      </c>
      <c r="W12" s="58">
        <v>300</v>
      </c>
      <c r="X12" s="59">
        <v>310</v>
      </c>
      <c r="Y12" s="59">
        <v>290</v>
      </c>
      <c r="Z12" s="58">
        <v>275</v>
      </c>
      <c r="AA12" s="59">
        <v>300</v>
      </c>
      <c r="AB12" s="59">
        <v>250</v>
      </c>
      <c r="AC12" s="58">
        <v>275</v>
      </c>
      <c r="AD12" s="59">
        <v>300</v>
      </c>
      <c r="AE12" s="59">
        <v>250</v>
      </c>
      <c r="AF12" s="58">
        <v>300</v>
      </c>
      <c r="AG12" s="59">
        <v>310</v>
      </c>
      <c r="AH12" s="59">
        <v>290</v>
      </c>
      <c r="AI12" s="58">
        <v>35</v>
      </c>
      <c r="AJ12" s="59">
        <v>40</v>
      </c>
      <c r="AK12" s="59">
        <v>30</v>
      </c>
      <c r="AL12" s="58">
        <v>55</v>
      </c>
      <c r="AM12" s="59">
        <v>60</v>
      </c>
      <c r="AN12" s="59">
        <v>50</v>
      </c>
      <c r="AO12" s="58">
        <v>82.5</v>
      </c>
      <c r="AP12" s="59">
        <v>85</v>
      </c>
      <c r="AQ12" s="59">
        <v>80</v>
      </c>
      <c r="AR12" s="58">
        <v>110</v>
      </c>
      <c r="AS12" s="59">
        <v>115</v>
      </c>
      <c r="AT12" s="59">
        <v>105</v>
      </c>
      <c r="AU12" s="58">
        <v>40</v>
      </c>
      <c r="AV12" s="59">
        <v>45</v>
      </c>
      <c r="AW12" s="59">
        <v>35</v>
      </c>
      <c r="AX12" s="58">
        <v>54</v>
      </c>
      <c r="AY12" s="59">
        <v>58</v>
      </c>
      <c r="AZ12" s="59">
        <v>50</v>
      </c>
      <c r="BA12" s="58">
        <v>116</v>
      </c>
      <c r="BB12" s="59">
        <v>122</v>
      </c>
      <c r="BC12" s="59">
        <v>110</v>
      </c>
      <c r="BD12" s="56"/>
      <c r="BE12" s="56"/>
      <c r="BF12" s="56"/>
      <c r="BG12" s="58">
        <v>52.5</v>
      </c>
      <c r="BH12" s="59">
        <v>55</v>
      </c>
      <c r="BI12" s="59">
        <v>50</v>
      </c>
      <c r="BJ12" s="58">
        <v>43</v>
      </c>
      <c r="BK12" s="59">
        <v>45</v>
      </c>
      <c r="BL12" s="59">
        <v>41</v>
      </c>
      <c r="BM12" s="58">
        <v>110</v>
      </c>
      <c r="BN12" s="59">
        <v>115</v>
      </c>
      <c r="BO12" s="59">
        <v>105</v>
      </c>
      <c r="BP12" s="58">
        <v>798</v>
      </c>
      <c r="BQ12" s="59">
        <v>800</v>
      </c>
      <c r="BR12" s="59">
        <v>796</v>
      </c>
    </row>
    <row r="13" spans="1:70" x14ac:dyDescent="0.25">
      <c r="A13" s="57">
        <v>46121</v>
      </c>
      <c r="B13" s="58">
        <v>295</v>
      </c>
      <c r="C13" s="59">
        <v>300</v>
      </c>
      <c r="D13" s="59">
        <v>290</v>
      </c>
      <c r="E13" s="58">
        <v>168.5</v>
      </c>
      <c r="F13" s="59">
        <v>175</v>
      </c>
      <c r="G13" s="59">
        <v>162</v>
      </c>
      <c r="H13" s="58">
        <v>295</v>
      </c>
      <c r="I13" s="59">
        <v>310</v>
      </c>
      <c r="J13" s="59">
        <v>280</v>
      </c>
      <c r="K13" s="58">
        <v>255</v>
      </c>
      <c r="L13" s="59">
        <v>260</v>
      </c>
      <c r="M13" s="59">
        <v>250</v>
      </c>
      <c r="N13" s="58">
        <v>242.5</v>
      </c>
      <c r="O13" s="59">
        <v>250</v>
      </c>
      <c r="P13" s="59">
        <v>235</v>
      </c>
      <c r="Q13" s="58">
        <v>250</v>
      </c>
      <c r="R13" s="59">
        <v>255</v>
      </c>
      <c r="S13" s="59">
        <v>245</v>
      </c>
      <c r="T13" s="58">
        <v>277.5</v>
      </c>
      <c r="U13" s="59">
        <v>295</v>
      </c>
      <c r="V13" s="59">
        <v>260</v>
      </c>
      <c r="W13" s="58">
        <v>220</v>
      </c>
      <c r="X13" s="59">
        <v>225</v>
      </c>
      <c r="Y13" s="59">
        <v>215</v>
      </c>
      <c r="Z13" s="58">
        <v>200</v>
      </c>
      <c r="AA13" s="59">
        <v>210</v>
      </c>
      <c r="AB13" s="59">
        <v>190</v>
      </c>
      <c r="AC13" s="58">
        <v>200</v>
      </c>
      <c r="AD13" s="59">
        <v>210</v>
      </c>
      <c r="AE13" s="59">
        <v>190</v>
      </c>
      <c r="AF13" s="58">
        <v>205</v>
      </c>
      <c r="AG13" s="59">
        <v>210</v>
      </c>
      <c r="AH13" s="59">
        <v>200</v>
      </c>
      <c r="AI13" s="58">
        <v>35</v>
      </c>
      <c r="AJ13" s="59">
        <v>40</v>
      </c>
      <c r="AK13" s="59">
        <v>30</v>
      </c>
      <c r="AL13" s="58">
        <v>55</v>
      </c>
      <c r="AM13" s="59">
        <v>60</v>
      </c>
      <c r="AN13" s="59">
        <v>50</v>
      </c>
      <c r="AO13" s="58">
        <v>77.5</v>
      </c>
      <c r="AP13" s="59">
        <v>80</v>
      </c>
      <c r="AQ13" s="59">
        <v>75</v>
      </c>
      <c r="AR13" s="58">
        <v>107.5</v>
      </c>
      <c r="AS13" s="59">
        <v>110</v>
      </c>
      <c r="AT13" s="59">
        <v>105</v>
      </c>
      <c r="AU13" s="58">
        <v>40</v>
      </c>
      <c r="AV13" s="59">
        <v>45</v>
      </c>
      <c r="AW13" s="59">
        <v>35</v>
      </c>
      <c r="AX13" s="58">
        <v>52.5</v>
      </c>
      <c r="AY13" s="59">
        <v>55</v>
      </c>
      <c r="AZ13" s="59">
        <v>50</v>
      </c>
      <c r="BA13" s="58">
        <v>116</v>
      </c>
      <c r="BB13" s="59">
        <v>122</v>
      </c>
      <c r="BC13" s="59">
        <v>110</v>
      </c>
      <c r="BD13" s="56"/>
      <c r="BE13" s="56"/>
      <c r="BF13" s="56"/>
      <c r="BG13" s="58">
        <v>52.5</v>
      </c>
      <c r="BH13" s="59">
        <v>55</v>
      </c>
      <c r="BI13" s="59">
        <v>50</v>
      </c>
      <c r="BJ13" s="58">
        <v>43</v>
      </c>
      <c r="BK13" s="59">
        <v>45</v>
      </c>
      <c r="BL13" s="59">
        <v>41</v>
      </c>
      <c r="BM13" s="58">
        <v>110</v>
      </c>
      <c r="BN13" s="59">
        <v>115</v>
      </c>
      <c r="BO13" s="59">
        <v>105</v>
      </c>
      <c r="BP13" s="58">
        <v>798</v>
      </c>
      <c r="BQ13" s="59">
        <v>800</v>
      </c>
      <c r="BR13" s="59">
        <v>796</v>
      </c>
    </row>
    <row r="14" spans="1:70" x14ac:dyDescent="0.25">
      <c r="A14" s="57">
        <v>46114</v>
      </c>
      <c r="B14" s="58">
        <v>280</v>
      </c>
      <c r="C14" s="59">
        <v>285</v>
      </c>
      <c r="D14" s="59">
        <v>275</v>
      </c>
      <c r="E14" s="58">
        <v>168.5</v>
      </c>
      <c r="F14" s="59">
        <v>175</v>
      </c>
      <c r="G14" s="59">
        <v>162</v>
      </c>
      <c r="H14" s="58">
        <v>275</v>
      </c>
      <c r="I14" s="59">
        <v>300</v>
      </c>
      <c r="J14" s="59">
        <v>250</v>
      </c>
      <c r="K14" s="58">
        <v>240</v>
      </c>
      <c r="L14" s="59">
        <v>245</v>
      </c>
      <c r="M14" s="59">
        <v>235</v>
      </c>
      <c r="N14" s="58">
        <v>242.5</v>
      </c>
      <c r="O14" s="59">
        <v>250</v>
      </c>
      <c r="P14" s="59">
        <v>235</v>
      </c>
      <c r="Q14" s="58">
        <v>245</v>
      </c>
      <c r="R14" s="59">
        <v>250</v>
      </c>
      <c r="S14" s="59">
        <v>240</v>
      </c>
      <c r="T14" s="58">
        <v>270</v>
      </c>
      <c r="U14" s="59">
        <v>295</v>
      </c>
      <c r="V14" s="59">
        <v>245</v>
      </c>
      <c r="W14" s="58">
        <v>210</v>
      </c>
      <c r="X14" s="59">
        <v>220</v>
      </c>
      <c r="Y14" s="59">
        <v>200</v>
      </c>
      <c r="Z14" s="58">
        <v>200</v>
      </c>
      <c r="AA14" s="59">
        <v>210</v>
      </c>
      <c r="AB14" s="59">
        <v>190</v>
      </c>
      <c r="AC14" s="58">
        <v>200</v>
      </c>
      <c r="AD14" s="59">
        <v>210</v>
      </c>
      <c r="AE14" s="59">
        <v>190</v>
      </c>
      <c r="AF14" s="58">
        <v>195</v>
      </c>
      <c r="AG14" s="59">
        <v>200</v>
      </c>
      <c r="AH14" s="59">
        <v>190</v>
      </c>
      <c r="AI14" s="58">
        <v>35</v>
      </c>
      <c r="AJ14" s="59">
        <v>40</v>
      </c>
      <c r="AK14" s="59">
        <v>30</v>
      </c>
      <c r="AL14" s="58">
        <v>55</v>
      </c>
      <c r="AM14" s="59">
        <v>60</v>
      </c>
      <c r="AN14" s="59">
        <v>50</v>
      </c>
      <c r="AO14" s="58">
        <v>77.5</v>
      </c>
      <c r="AP14" s="59">
        <v>80</v>
      </c>
      <c r="AQ14" s="59">
        <v>75</v>
      </c>
      <c r="AR14" s="58">
        <v>107.5</v>
      </c>
      <c r="AS14" s="59">
        <v>110</v>
      </c>
      <c r="AT14" s="59">
        <v>105</v>
      </c>
      <c r="AU14" s="58">
        <v>40</v>
      </c>
      <c r="AV14" s="59">
        <v>45</v>
      </c>
      <c r="AW14" s="59">
        <v>35</v>
      </c>
      <c r="AX14" s="58">
        <v>52.5</v>
      </c>
      <c r="AY14" s="59">
        <v>55</v>
      </c>
      <c r="AZ14" s="59">
        <v>50</v>
      </c>
      <c r="BA14" s="58">
        <v>116</v>
      </c>
      <c r="BB14" s="59">
        <v>122</v>
      </c>
      <c r="BC14" s="59">
        <v>110</v>
      </c>
      <c r="BD14" s="56"/>
      <c r="BE14" s="56"/>
      <c r="BF14" s="56"/>
      <c r="BG14" s="58">
        <v>52.5</v>
      </c>
      <c r="BH14" s="59">
        <v>55</v>
      </c>
      <c r="BI14" s="59">
        <v>50</v>
      </c>
      <c r="BJ14" s="58">
        <v>43</v>
      </c>
      <c r="BK14" s="59">
        <v>45</v>
      </c>
      <c r="BL14" s="59">
        <v>41</v>
      </c>
      <c r="BM14" s="58">
        <v>110</v>
      </c>
      <c r="BN14" s="59">
        <v>115</v>
      </c>
      <c r="BO14" s="59">
        <v>105</v>
      </c>
      <c r="BP14" s="58">
        <v>705</v>
      </c>
      <c r="BQ14" s="59">
        <v>710</v>
      </c>
      <c r="BR14" s="59">
        <v>700</v>
      </c>
    </row>
    <row r="15" spans="1:70" x14ac:dyDescent="0.25">
      <c r="A15" s="57">
        <v>46107</v>
      </c>
      <c r="B15" s="58">
        <v>275</v>
      </c>
      <c r="C15" s="59">
        <v>280</v>
      </c>
      <c r="D15" s="59">
        <v>270</v>
      </c>
      <c r="E15" s="58">
        <v>168.5</v>
      </c>
      <c r="F15" s="59">
        <v>175</v>
      </c>
      <c r="G15" s="59">
        <v>162</v>
      </c>
      <c r="H15" s="58">
        <v>237.5</v>
      </c>
      <c r="I15" s="59">
        <v>245</v>
      </c>
      <c r="J15" s="59">
        <v>230</v>
      </c>
      <c r="K15" s="58">
        <v>192.5</v>
      </c>
      <c r="L15" s="59">
        <v>195</v>
      </c>
      <c r="M15" s="59">
        <v>190</v>
      </c>
      <c r="N15" s="58">
        <v>210</v>
      </c>
      <c r="O15" s="59">
        <v>240</v>
      </c>
      <c r="P15" s="59">
        <v>180</v>
      </c>
      <c r="Q15" s="58">
        <v>195</v>
      </c>
      <c r="R15" s="59">
        <v>200</v>
      </c>
      <c r="S15" s="59">
        <v>190</v>
      </c>
      <c r="T15" s="58">
        <v>182.5</v>
      </c>
      <c r="U15" s="59">
        <v>185</v>
      </c>
      <c r="V15" s="59">
        <v>180</v>
      </c>
      <c r="W15" s="58">
        <v>155</v>
      </c>
      <c r="X15" s="59">
        <v>160</v>
      </c>
      <c r="Y15" s="59">
        <v>150</v>
      </c>
      <c r="Z15" s="58">
        <v>145</v>
      </c>
      <c r="AA15" s="59">
        <v>150</v>
      </c>
      <c r="AB15" s="59">
        <v>140</v>
      </c>
      <c r="AC15" s="58">
        <v>145</v>
      </c>
      <c r="AD15" s="59">
        <v>150</v>
      </c>
      <c r="AE15" s="59">
        <v>140</v>
      </c>
      <c r="AF15" s="58">
        <v>147.5</v>
      </c>
      <c r="AG15" s="59">
        <v>150</v>
      </c>
      <c r="AH15" s="59">
        <v>145</v>
      </c>
      <c r="AI15" s="58">
        <v>35</v>
      </c>
      <c r="AJ15" s="59">
        <v>40</v>
      </c>
      <c r="AK15" s="59">
        <v>30</v>
      </c>
      <c r="AL15" s="58">
        <v>55</v>
      </c>
      <c r="AM15" s="59">
        <v>60</v>
      </c>
      <c r="AN15" s="59">
        <v>50</v>
      </c>
      <c r="AO15" s="58">
        <v>77.5</v>
      </c>
      <c r="AP15" s="59">
        <v>80</v>
      </c>
      <c r="AQ15" s="59">
        <v>75</v>
      </c>
      <c r="AR15" s="58">
        <v>107.5</v>
      </c>
      <c r="AS15" s="59">
        <v>110</v>
      </c>
      <c r="AT15" s="59">
        <v>105</v>
      </c>
      <c r="AU15" s="58">
        <v>40</v>
      </c>
      <c r="AV15" s="59">
        <v>45</v>
      </c>
      <c r="AW15" s="59">
        <v>35</v>
      </c>
      <c r="AX15" s="58">
        <v>52.5</v>
      </c>
      <c r="AY15" s="59">
        <v>55</v>
      </c>
      <c r="AZ15" s="59">
        <v>50</v>
      </c>
      <c r="BA15" s="58">
        <v>112.5</v>
      </c>
      <c r="BB15" s="59">
        <v>120</v>
      </c>
      <c r="BC15" s="59">
        <v>105</v>
      </c>
      <c r="BD15" s="56"/>
      <c r="BE15" s="56"/>
      <c r="BF15" s="56"/>
      <c r="BG15" s="58">
        <v>52.5</v>
      </c>
      <c r="BH15" s="59">
        <v>55</v>
      </c>
      <c r="BI15" s="59">
        <v>50</v>
      </c>
      <c r="BJ15" s="58">
        <v>44</v>
      </c>
      <c r="BK15" s="59">
        <v>48</v>
      </c>
      <c r="BL15" s="59">
        <v>40</v>
      </c>
      <c r="BM15" s="58">
        <v>105</v>
      </c>
      <c r="BN15" s="59">
        <v>110</v>
      </c>
      <c r="BO15" s="59">
        <v>100</v>
      </c>
      <c r="BP15" s="58">
        <v>596.5</v>
      </c>
      <c r="BQ15" s="59">
        <v>598</v>
      </c>
      <c r="BR15" s="59">
        <v>595</v>
      </c>
    </row>
    <row r="16" spans="1:70" x14ac:dyDescent="0.25">
      <c r="A16" s="57">
        <v>46100</v>
      </c>
      <c r="B16" s="58">
        <v>205</v>
      </c>
      <c r="C16" s="59">
        <v>210</v>
      </c>
      <c r="D16" s="59">
        <v>200</v>
      </c>
      <c r="E16" s="58">
        <v>168.5</v>
      </c>
      <c r="F16" s="59">
        <v>175</v>
      </c>
      <c r="G16" s="59">
        <v>162</v>
      </c>
      <c r="H16" s="58">
        <v>237.5</v>
      </c>
      <c r="I16" s="59">
        <v>245</v>
      </c>
      <c r="J16" s="59">
        <v>230</v>
      </c>
      <c r="K16" s="58">
        <v>192</v>
      </c>
      <c r="L16" s="59">
        <v>195</v>
      </c>
      <c r="M16" s="59">
        <v>189</v>
      </c>
      <c r="N16" s="58">
        <v>210</v>
      </c>
      <c r="O16" s="59">
        <v>240</v>
      </c>
      <c r="P16" s="59">
        <v>180</v>
      </c>
      <c r="Q16" s="58">
        <v>185</v>
      </c>
      <c r="R16" s="59">
        <v>190</v>
      </c>
      <c r="S16" s="59">
        <v>180</v>
      </c>
      <c r="T16" s="58">
        <v>180</v>
      </c>
      <c r="U16" s="59">
        <v>185</v>
      </c>
      <c r="V16" s="59">
        <v>175</v>
      </c>
      <c r="W16" s="58">
        <v>155</v>
      </c>
      <c r="X16" s="59">
        <v>160</v>
      </c>
      <c r="Y16" s="59">
        <v>150</v>
      </c>
      <c r="Z16" s="58">
        <v>142.5</v>
      </c>
      <c r="AA16" s="59">
        <v>145</v>
      </c>
      <c r="AB16" s="59">
        <v>140</v>
      </c>
      <c r="AC16" s="58">
        <v>142.5</v>
      </c>
      <c r="AD16" s="59">
        <v>145</v>
      </c>
      <c r="AE16" s="59">
        <v>140</v>
      </c>
      <c r="AF16" s="58">
        <v>142.5</v>
      </c>
      <c r="AG16" s="59">
        <v>145</v>
      </c>
      <c r="AH16" s="59">
        <v>140</v>
      </c>
      <c r="AI16" s="58">
        <v>35</v>
      </c>
      <c r="AJ16" s="59">
        <v>40</v>
      </c>
      <c r="AK16" s="59">
        <v>30</v>
      </c>
      <c r="AL16" s="58">
        <v>55</v>
      </c>
      <c r="AM16" s="59">
        <v>60</v>
      </c>
      <c r="AN16" s="59">
        <v>50</v>
      </c>
      <c r="AO16" s="58">
        <v>75</v>
      </c>
      <c r="AP16" s="59">
        <v>80</v>
      </c>
      <c r="AQ16" s="59">
        <v>70</v>
      </c>
      <c r="AR16" s="58">
        <v>105</v>
      </c>
      <c r="AS16" s="59">
        <v>110</v>
      </c>
      <c r="AT16" s="59">
        <v>100</v>
      </c>
      <c r="AU16" s="58">
        <v>45</v>
      </c>
      <c r="AV16" s="59">
        <v>50</v>
      </c>
      <c r="AW16" s="59">
        <v>40</v>
      </c>
      <c r="AX16" s="58">
        <v>50</v>
      </c>
      <c r="AY16" s="59">
        <v>55</v>
      </c>
      <c r="AZ16" s="59">
        <v>45</v>
      </c>
      <c r="BA16" s="58">
        <v>105</v>
      </c>
      <c r="BB16" s="59">
        <v>110</v>
      </c>
      <c r="BC16" s="59">
        <v>100</v>
      </c>
      <c r="BD16" s="56"/>
      <c r="BE16" s="56"/>
      <c r="BF16" s="56"/>
      <c r="BG16" s="58">
        <v>52.5</v>
      </c>
      <c r="BH16" s="59">
        <v>55</v>
      </c>
      <c r="BI16" s="59">
        <v>50</v>
      </c>
      <c r="BJ16" s="58">
        <v>45</v>
      </c>
      <c r="BK16" s="59">
        <v>48</v>
      </c>
      <c r="BL16" s="59">
        <v>42</v>
      </c>
      <c r="BM16" s="58">
        <v>95</v>
      </c>
      <c r="BN16" s="59">
        <v>100</v>
      </c>
      <c r="BO16" s="59">
        <v>90</v>
      </c>
      <c r="BP16" s="58">
        <v>590.5</v>
      </c>
      <c r="BQ16" s="59">
        <v>596</v>
      </c>
      <c r="BR16" s="59">
        <v>585</v>
      </c>
    </row>
    <row r="17" spans="1:70" x14ac:dyDescent="0.25">
      <c r="A17" s="57">
        <v>46093</v>
      </c>
      <c r="B17" s="58">
        <v>190</v>
      </c>
      <c r="C17" s="59">
        <v>195</v>
      </c>
      <c r="D17" s="59">
        <v>185</v>
      </c>
      <c r="E17" s="58">
        <v>168.5</v>
      </c>
      <c r="F17" s="59">
        <v>175</v>
      </c>
      <c r="G17" s="59">
        <v>162</v>
      </c>
      <c r="H17" s="58">
        <v>205</v>
      </c>
      <c r="I17" s="59">
        <v>210</v>
      </c>
      <c r="J17" s="59">
        <v>200</v>
      </c>
      <c r="K17" s="58">
        <v>182.5</v>
      </c>
      <c r="L17" s="59">
        <v>185</v>
      </c>
      <c r="M17" s="59">
        <v>180</v>
      </c>
      <c r="N17" s="58">
        <v>200</v>
      </c>
      <c r="O17" s="59">
        <v>240</v>
      </c>
      <c r="P17" s="59">
        <v>160</v>
      </c>
      <c r="Q17" s="58">
        <v>170</v>
      </c>
      <c r="R17" s="59">
        <v>175</v>
      </c>
      <c r="S17" s="59">
        <v>165</v>
      </c>
      <c r="T17" s="58">
        <v>169</v>
      </c>
      <c r="U17" s="59">
        <v>170</v>
      </c>
      <c r="V17" s="59">
        <v>168</v>
      </c>
      <c r="W17" s="58">
        <v>145</v>
      </c>
      <c r="X17" s="59">
        <v>150</v>
      </c>
      <c r="Y17" s="59">
        <v>140</v>
      </c>
      <c r="Z17" s="58">
        <v>134</v>
      </c>
      <c r="AA17" s="59">
        <v>138</v>
      </c>
      <c r="AB17" s="59">
        <v>130</v>
      </c>
      <c r="AC17" s="58">
        <v>134</v>
      </c>
      <c r="AD17" s="59">
        <v>138</v>
      </c>
      <c r="AE17" s="59">
        <v>130</v>
      </c>
      <c r="AF17" s="58">
        <v>142.5</v>
      </c>
      <c r="AG17" s="59">
        <v>145</v>
      </c>
      <c r="AH17" s="59">
        <v>140</v>
      </c>
      <c r="AI17" s="58">
        <v>32.5</v>
      </c>
      <c r="AJ17" s="59">
        <v>35</v>
      </c>
      <c r="AK17" s="59">
        <v>30</v>
      </c>
      <c r="AL17" s="58">
        <v>52.5</v>
      </c>
      <c r="AM17" s="59">
        <v>55</v>
      </c>
      <c r="AN17" s="59">
        <v>50</v>
      </c>
      <c r="AO17" s="58">
        <v>62.5</v>
      </c>
      <c r="AP17" s="59">
        <v>65</v>
      </c>
      <c r="AQ17" s="59">
        <v>60</v>
      </c>
      <c r="AR17" s="58">
        <v>100</v>
      </c>
      <c r="AS17" s="59">
        <v>105</v>
      </c>
      <c r="AT17" s="59">
        <v>95</v>
      </c>
      <c r="AU17" s="58">
        <v>35</v>
      </c>
      <c r="AV17" s="59">
        <v>40</v>
      </c>
      <c r="AW17" s="59">
        <v>30</v>
      </c>
      <c r="AX17" s="58">
        <v>47.5</v>
      </c>
      <c r="AY17" s="59">
        <v>50</v>
      </c>
      <c r="AZ17" s="59">
        <v>45</v>
      </c>
      <c r="BA17" s="58">
        <v>98.5</v>
      </c>
      <c r="BB17" s="59">
        <v>102</v>
      </c>
      <c r="BC17" s="59">
        <v>95</v>
      </c>
      <c r="BD17" s="56"/>
      <c r="BE17" s="56"/>
      <c r="BF17" s="56"/>
      <c r="BG17" s="58">
        <v>52.5</v>
      </c>
      <c r="BH17" s="59">
        <v>55</v>
      </c>
      <c r="BI17" s="59">
        <v>50</v>
      </c>
      <c r="BJ17" s="58">
        <v>49.5</v>
      </c>
      <c r="BK17" s="59">
        <v>52</v>
      </c>
      <c r="BL17" s="59">
        <v>47</v>
      </c>
      <c r="BM17" s="58">
        <v>95</v>
      </c>
      <c r="BN17" s="59">
        <v>100</v>
      </c>
      <c r="BO17" s="59">
        <v>90</v>
      </c>
      <c r="BP17" s="58">
        <v>545</v>
      </c>
      <c r="BQ17" s="59">
        <v>550</v>
      </c>
      <c r="BR17" s="59">
        <v>540</v>
      </c>
    </row>
    <row r="18" spans="1:70" x14ac:dyDescent="0.25">
      <c r="A18" s="57">
        <v>46086</v>
      </c>
      <c r="B18" s="58">
        <v>182.5</v>
      </c>
      <c r="C18" s="59">
        <v>185</v>
      </c>
      <c r="D18" s="59">
        <v>180</v>
      </c>
      <c r="E18" s="58">
        <v>168.5</v>
      </c>
      <c r="F18" s="59">
        <v>175</v>
      </c>
      <c r="G18" s="59">
        <v>162</v>
      </c>
      <c r="H18" s="58">
        <v>197.5</v>
      </c>
      <c r="I18" s="59">
        <v>200</v>
      </c>
      <c r="J18" s="59">
        <v>195</v>
      </c>
      <c r="K18" s="58">
        <v>181.5</v>
      </c>
      <c r="L18" s="59">
        <v>185</v>
      </c>
      <c r="M18" s="59">
        <v>178</v>
      </c>
      <c r="N18" s="58">
        <v>182.5</v>
      </c>
      <c r="O18" s="59">
        <v>220</v>
      </c>
      <c r="P18" s="59">
        <v>145</v>
      </c>
      <c r="Q18" s="58">
        <v>162.5</v>
      </c>
      <c r="R18" s="59">
        <v>165</v>
      </c>
      <c r="S18" s="59">
        <v>160</v>
      </c>
      <c r="T18" s="58">
        <v>167.5</v>
      </c>
      <c r="U18" s="59">
        <v>170</v>
      </c>
      <c r="V18" s="59">
        <v>165</v>
      </c>
      <c r="W18" s="58">
        <v>142.5</v>
      </c>
      <c r="X18" s="59">
        <v>145</v>
      </c>
      <c r="Y18" s="59">
        <v>140</v>
      </c>
      <c r="Z18" s="58">
        <v>130</v>
      </c>
      <c r="AA18" s="59">
        <v>135</v>
      </c>
      <c r="AB18" s="59">
        <v>125</v>
      </c>
      <c r="AC18" s="58">
        <v>130</v>
      </c>
      <c r="AD18" s="59">
        <v>135</v>
      </c>
      <c r="AE18" s="59">
        <v>125</v>
      </c>
      <c r="AF18" s="58">
        <v>142.5</v>
      </c>
      <c r="AG18" s="59">
        <v>145</v>
      </c>
      <c r="AH18" s="59">
        <v>140</v>
      </c>
      <c r="AI18" s="58">
        <v>22</v>
      </c>
      <c r="AJ18" s="59">
        <v>23</v>
      </c>
      <c r="AK18" s="59">
        <v>21</v>
      </c>
      <c r="AL18" s="58">
        <v>34</v>
      </c>
      <c r="AM18" s="59">
        <v>36</v>
      </c>
      <c r="AN18" s="59">
        <v>32</v>
      </c>
      <c r="AO18" s="58">
        <v>43</v>
      </c>
      <c r="AP18" s="59">
        <v>44</v>
      </c>
      <c r="AQ18" s="59">
        <v>42</v>
      </c>
      <c r="AR18" s="58">
        <v>77</v>
      </c>
      <c r="AS18" s="59">
        <v>82</v>
      </c>
      <c r="AT18" s="59">
        <v>72</v>
      </c>
      <c r="AU18" s="58">
        <v>22</v>
      </c>
      <c r="AV18" s="59">
        <v>23</v>
      </c>
      <c r="AW18" s="59">
        <v>21</v>
      </c>
      <c r="AX18" s="58">
        <v>33.5</v>
      </c>
      <c r="AY18" s="59">
        <v>35</v>
      </c>
      <c r="AZ18" s="59">
        <v>32</v>
      </c>
      <c r="BA18" s="58">
        <v>88</v>
      </c>
      <c r="BB18" s="59">
        <v>91</v>
      </c>
      <c r="BC18" s="59">
        <v>85</v>
      </c>
      <c r="BD18" s="56"/>
      <c r="BE18" s="56"/>
      <c r="BF18" s="56"/>
      <c r="BG18" s="58">
        <v>40</v>
      </c>
      <c r="BH18" s="59">
        <v>42</v>
      </c>
      <c r="BI18" s="59">
        <v>38</v>
      </c>
      <c r="BJ18" s="58">
        <v>29</v>
      </c>
      <c r="BK18" s="59">
        <v>31</v>
      </c>
      <c r="BL18" s="59">
        <v>27</v>
      </c>
      <c r="BM18" s="58">
        <v>84.5</v>
      </c>
      <c r="BN18" s="59">
        <v>89</v>
      </c>
      <c r="BO18" s="59">
        <v>80</v>
      </c>
      <c r="BP18" s="58">
        <v>514</v>
      </c>
      <c r="BQ18" s="59">
        <v>515</v>
      </c>
      <c r="BR18" s="59">
        <v>513</v>
      </c>
    </row>
    <row r="19" spans="1:70" x14ac:dyDescent="0.25">
      <c r="A19" s="57">
        <v>46079</v>
      </c>
      <c r="B19" s="58">
        <v>182.5</v>
      </c>
      <c r="C19" s="59">
        <v>185</v>
      </c>
      <c r="D19" s="59">
        <v>180</v>
      </c>
      <c r="E19" s="58">
        <v>168.5</v>
      </c>
      <c r="F19" s="59">
        <v>175</v>
      </c>
      <c r="G19" s="59">
        <v>162</v>
      </c>
      <c r="H19" s="58">
        <v>187.5</v>
      </c>
      <c r="I19" s="59">
        <v>190</v>
      </c>
      <c r="J19" s="59">
        <v>185</v>
      </c>
      <c r="K19" s="58">
        <v>172.5</v>
      </c>
      <c r="L19" s="59">
        <v>175</v>
      </c>
      <c r="M19" s="59">
        <v>170</v>
      </c>
      <c r="N19" s="58">
        <v>182.5</v>
      </c>
      <c r="O19" s="59">
        <v>220</v>
      </c>
      <c r="P19" s="59">
        <v>145</v>
      </c>
      <c r="Q19" s="58">
        <v>157.5</v>
      </c>
      <c r="R19" s="59">
        <v>160</v>
      </c>
      <c r="S19" s="59">
        <v>155</v>
      </c>
      <c r="T19" s="58">
        <v>162.5</v>
      </c>
      <c r="U19" s="59">
        <v>165</v>
      </c>
      <c r="V19" s="59">
        <v>160</v>
      </c>
      <c r="W19" s="58">
        <v>137.5</v>
      </c>
      <c r="X19" s="59">
        <v>140</v>
      </c>
      <c r="Y19" s="59">
        <v>135</v>
      </c>
      <c r="Z19" s="58">
        <v>127.5</v>
      </c>
      <c r="AA19" s="59">
        <v>130</v>
      </c>
      <c r="AB19" s="59">
        <v>125</v>
      </c>
      <c r="AC19" s="58">
        <v>127.5</v>
      </c>
      <c r="AD19" s="59">
        <v>130</v>
      </c>
      <c r="AE19" s="59">
        <v>125</v>
      </c>
      <c r="AF19" s="58">
        <v>137.5</v>
      </c>
      <c r="AG19" s="59">
        <v>140</v>
      </c>
      <c r="AH19" s="59">
        <v>135</v>
      </c>
      <c r="AI19" s="58">
        <v>22</v>
      </c>
      <c r="AJ19" s="59">
        <v>23</v>
      </c>
      <c r="AK19" s="59">
        <v>21</v>
      </c>
      <c r="AL19" s="58">
        <v>34</v>
      </c>
      <c r="AM19" s="59">
        <v>36</v>
      </c>
      <c r="AN19" s="59">
        <v>32</v>
      </c>
      <c r="AO19" s="58">
        <v>43</v>
      </c>
      <c r="AP19" s="59">
        <v>44</v>
      </c>
      <c r="AQ19" s="59">
        <v>42</v>
      </c>
      <c r="AR19" s="58">
        <v>77</v>
      </c>
      <c r="AS19" s="59">
        <v>82</v>
      </c>
      <c r="AT19" s="59">
        <v>72</v>
      </c>
      <c r="AU19" s="58">
        <v>22</v>
      </c>
      <c r="AV19" s="59">
        <v>23</v>
      </c>
      <c r="AW19" s="59">
        <v>21</v>
      </c>
      <c r="AX19" s="58">
        <v>33.5</v>
      </c>
      <c r="AY19" s="59">
        <v>35</v>
      </c>
      <c r="AZ19" s="59">
        <v>32</v>
      </c>
      <c r="BA19" s="58">
        <v>88</v>
      </c>
      <c r="BB19" s="59">
        <v>91</v>
      </c>
      <c r="BC19" s="59">
        <v>85</v>
      </c>
      <c r="BD19" s="56"/>
      <c r="BE19" s="56"/>
      <c r="BF19" s="56"/>
      <c r="BG19" s="58">
        <v>40</v>
      </c>
      <c r="BH19" s="59">
        <v>42</v>
      </c>
      <c r="BI19" s="59">
        <v>38</v>
      </c>
      <c r="BJ19" s="58">
        <v>29</v>
      </c>
      <c r="BK19" s="59">
        <v>31</v>
      </c>
      <c r="BL19" s="59">
        <v>27</v>
      </c>
      <c r="BM19" s="58">
        <v>84.5</v>
      </c>
      <c r="BN19" s="59">
        <v>89</v>
      </c>
      <c r="BO19" s="59">
        <v>80</v>
      </c>
      <c r="BP19" s="58">
        <v>514</v>
      </c>
      <c r="BQ19" s="59">
        <v>515</v>
      </c>
      <c r="BR19" s="59">
        <v>513</v>
      </c>
    </row>
    <row r="20" spans="1:70" x14ac:dyDescent="0.25">
      <c r="A20" s="57">
        <v>46072</v>
      </c>
      <c r="B20" s="58">
        <v>179</v>
      </c>
      <c r="C20" s="59">
        <v>183</v>
      </c>
      <c r="D20" s="59">
        <v>175</v>
      </c>
      <c r="E20" s="58">
        <v>168.5</v>
      </c>
      <c r="F20" s="59">
        <v>175</v>
      </c>
      <c r="G20" s="59">
        <v>162</v>
      </c>
      <c r="H20" s="58">
        <v>187.5</v>
      </c>
      <c r="I20" s="59">
        <v>190</v>
      </c>
      <c r="J20" s="59">
        <v>185</v>
      </c>
      <c r="K20" s="58">
        <v>172.5</v>
      </c>
      <c r="L20" s="59">
        <v>175</v>
      </c>
      <c r="M20" s="59">
        <v>170</v>
      </c>
      <c r="N20" s="58">
        <v>180</v>
      </c>
      <c r="O20" s="59">
        <v>220</v>
      </c>
      <c r="P20" s="59">
        <v>140</v>
      </c>
      <c r="Q20" s="58">
        <v>157.5</v>
      </c>
      <c r="R20" s="59">
        <v>160</v>
      </c>
      <c r="S20" s="59">
        <v>155</v>
      </c>
      <c r="T20" s="58">
        <v>162.5</v>
      </c>
      <c r="U20" s="59">
        <v>165</v>
      </c>
      <c r="V20" s="59">
        <v>160</v>
      </c>
      <c r="W20" s="58">
        <v>135</v>
      </c>
      <c r="X20" s="59">
        <v>140</v>
      </c>
      <c r="Y20" s="59">
        <v>130</v>
      </c>
      <c r="Z20" s="58">
        <v>122.5</v>
      </c>
      <c r="AA20" s="59">
        <v>125</v>
      </c>
      <c r="AB20" s="59">
        <v>120</v>
      </c>
      <c r="AC20" s="58">
        <v>122.5</v>
      </c>
      <c r="AD20" s="59">
        <v>125</v>
      </c>
      <c r="AE20" s="59">
        <v>120</v>
      </c>
      <c r="AF20" s="58">
        <v>137.5</v>
      </c>
      <c r="AG20" s="59">
        <v>140</v>
      </c>
      <c r="AH20" s="59">
        <v>135</v>
      </c>
      <c r="AI20" s="58">
        <v>22</v>
      </c>
      <c r="AJ20" s="59">
        <v>23</v>
      </c>
      <c r="AK20" s="59">
        <v>21</v>
      </c>
      <c r="AL20" s="58">
        <v>34</v>
      </c>
      <c r="AM20" s="59">
        <v>36</v>
      </c>
      <c r="AN20" s="59">
        <v>32</v>
      </c>
      <c r="AO20" s="58">
        <v>43</v>
      </c>
      <c r="AP20" s="59">
        <v>44</v>
      </c>
      <c r="AQ20" s="59">
        <v>42</v>
      </c>
      <c r="AR20" s="58">
        <v>77</v>
      </c>
      <c r="AS20" s="59">
        <v>82</v>
      </c>
      <c r="AT20" s="59">
        <v>72</v>
      </c>
      <c r="AU20" s="58">
        <v>22</v>
      </c>
      <c r="AV20" s="59">
        <v>23</v>
      </c>
      <c r="AW20" s="59">
        <v>21</v>
      </c>
      <c r="AX20" s="58">
        <v>31.5</v>
      </c>
      <c r="AY20" s="59">
        <v>33</v>
      </c>
      <c r="AZ20" s="59">
        <v>30</v>
      </c>
      <c r="BA20" s="58">
        <v>88</v>
      </c>
      <c r="BB20" s="59">
        <v>91</v>
      </c>
      <c r="BC20" s="59">
        <v>85</v>
      </c>
      <c r="BD20" s="56"/>
      <c r="BE20" s="56"/>
      <c r="BF20" s="56"/>
      <c r="BG20" s="58">
        <v>40</v>
      </c>
      <c r="BH20" s="59">
        <v>42</v>
      </c>
      <c r="BI20" s="59">
        <v>38</v>
      </c>
      <c r="BJ20" s="58">
        <v>29</v>
      </c>
      <c r="BK20" s="59">
        <v>31</v>
      </c>
      <c r="BL20" s="59">
        <v>27</v>
      </c>
      <c r="BM20" s="58">
        <v>84.5</v>
      </c>
      <c r="BN20" s="59">
        <v>89</v>
      </c>
      <c r="BO20" s="59">
        <v>80</v>
      </c>
      <c r="BP20" s="58">
        <v>528</v>
      </c>
      <c r="BQ20" s="59">
        <v>530</v>
      </c>
      <c r="BR20" s="59">
        <v>526</v>
      </c>
    </row>
    <row r="21" spans="1:70" x14ac:dyDescent="0.25">
      <c r="A21" s="57">
        <v>46065</v>
      </c>
      <c r="B21" s="58">
        <v>173</v>
      </c>
      <c r="C21" s="59">
        <v>175</v>
      </c>
      <c r="D21" s="59">
        <v>171</v>
      </c>
      <c r="E21" s="58">
        <v>168.5</v>
      </c>
      <c r="F21" s="59">
        <v>175</v>
      </c>
      <c r="G21" s="59">
        <v>162</v>
      </c>
      <c r="H21" s="58">
        <v>187.5</v>
      </c>
      <c r="I21" s="59">
        <v>190</v>
      </c>
      <c r="J21" s="59">
        <v>185</v>
      </c>
      <c r="K21" s="58">
        <v>169</v>
      </c>
      <c r="L21" s="59">
        <v>170</v>
      </c>
      <c r="M21" s="59">
        <v>168</v>
      </c>
      <c r="N21" s="58">
        <v>180</v>
      </c>
      <c r="O21" s="59">
        <v>220</v>
      </c>
      <c r="P21" s="59">
        <v>140</v>
      </c>
      <c r="Q21" s="58">
        <v>155</v>
      </c>
      <c r="R21" s="59">
        <v>160</v>
      </c>
      <c r="S21" s="59">
        <v>150</v>
      </c>
      <c r="T21" s="58">
        <v>157.5</v>
      </c>
      <c r="U21" s="59">
        <v>160</v>
      </c>
      <c r="V21" s="59">
        <v>155</v>
      </c>
      <c r="W21" s="58">
        <v>135</v>
      </c>
      <c r="X21" s="59">
        <v>140</v>
      </c>
      <c r="Y21" s="59">
        <v>130</v>
      </c>
      <c r="Z21" s="58">
        <v>122.5</v>
      </c>
      <c r="AA21" s="59">
        <v>125</v>
      </c>
      <c r="AB21" s="59">
        <v>120</v>
      </c>
      <c r="AC21" s="58">
        <v>122.5</v>
      </c>
      <c r="AD21" s="59">
        <v>125</v>
      </c>
      <c r="AE21" s="59">
        <v>120</v>
      </c>
      <c r="AF21" s="58">
        <v>132.5</v>
      </c>
      <c r="AG21" s="59">
        <v>135</v>
      </c>
      <c r="AH21" s="59">
        <v>130</v>
      </c>
      <c r="AI21" s="58">
        <v>22</v>
      </c>
      <c r="AJ21" s="59">
        <v>23</v>
      </c>
      <c r="AK21" s="59">
        <v>21</v>
      </c>
      <c r="AL21" s="58">
        <v>34</v>
      </c>
      <c r="AM21" s="59">
        <v>36</v>
      </c>
      <c r="AN21" s="59">
        <v>32</v>
      </c>
      <c r="AO21" s="58">
        <v>43</v>
      </c>
      <c r="AP21" s="59">
        <v>44</v>
      </c>
      <c r="AQ21" s="59">
        <v>42</v>
      </c>
      <c r="AR21" s="58">
        <v>77</v>
      </c>
      <c r="AS21" s="59">
        <v>82</v>
      </c>
      <c r="AT21" s="59">
        <v>72</v>
      </c>
      <c r="AU21" s="58">
        <v>22</v>
      </c>
      <c r="AV21" s="59">
        <v>23</v>
      </c>
      <c r="AW21" s="59">
        <v>21</v>
      </c>
      <c r="AX21" s="58">
        <v>31.5</v>
      </c>
      <c r="AY21" s="59">
        <v>33</v>
      </c>
      <c r="AZ21" s="59">
        <v>30</v>
      </c>
      <c r="BA21" s="58">
        <v>88</v>
      </c>
      <c r="BB21" s="59">
        <v>91</v>
      </c>
      <c r="BC21" s="59">
        <v>85</v>
      </c>
      <c r="BD21" s="56"/>
      <c r="BE21" s="56"/>
      <c r="BF21" s="56"/>
      <c r="BG21" s="58">
        <v>40</v>
      </c>
      <c r="BH21" s="59">
        <v>42</v>
      </c>
      <c r="BI21" s="59">
        <v>38</v>
      </c>
      <c r="BJ21" s="58">
        <v>29</v>
      </c>
      <c r="BK21" s="59">
        <v>31</v>
      </c>
      <c r="BL21" s="59">
        <v>27</v>
      </c>
      <c r="BM21" s="58">
        <v>84.5</v>
      </c>
      <c r="BN21" s="59">
        <v>89</v>
      </c>
      <c r="BO21" s="59">
        <v>80</v>
      </c>
      <c r="BP21" s="58">
        <v>543</v>
      </c>
      <c r="BQ21" s="59">
        <v>544</v>
      </c>
      <c r="BR21" s="59">
        <v>542</v>
      </c>
    </row>
    <row r="22" spans="1:70" x14ac:dyDescent="0.25">
      <c r="A22" s="57">
        <v>46058</v>
      </c>
      <c r="B22" s="58">
        <v>173</v>
      </c>
      <c r="C22" s="59">
        <v>175</v>
      </c>
      <c r="D22" s="59">
        <v>171</v>
      </c>
      <c r="E22" s="58">
        <v>168.5</v>
      </c>
      <c r="F22" s="59">
        <v>175</v>
      </c>
      <c r="G22" s="59">
        <v>162</v>
      </c>
      <c r="H22" s="58">
        <v>187.5</v>
      </c>
      <c r="I22" s="59">
        <v>190</v>
      </c>
      <c r="J22" s="59">
        <v>185</v>
      </c>
      <c r="K22" s="58">
        <v>157.5</v>
      </c>
      <c r="L22" s="59">
        <v>160</v>
      </c>
      <c r="M22" s="59">
        <v>155</v>
      </c>
      <c r="N22" s="58">
        <v>180</v>
      </c>
      <c r="O22" s="59">
        <v>220</v>
      </c>
      <c r="P22" s="59">
        <v>140</v>
      </c>
      <c r="Q22" s="58">
        <v>155</v>
      </c>
      <c r="R22" s="59">
        <v>160</v>
      </c>
      <c r="S22" s="59">
        <v>150</v>
      </c>
      <c r="T22" s="58">
        <v>157.5</v>
      </c>
      <c r="U22" s="59">
        <v>160</v>
      </c>
      <c r="V22" s="59">
        <v>155</v>
      </c>
      <c r="W22" s="58">
        <v>135</v>
      </c>
      <c r="X22" s="59">
        <v>140</v>
      </c>
      <c r="Y22" s="59">
        <v>130</v>
      </c>
      <c r="Z22" s="58">
        <v>122.5</v>
      </c>
      <c r="AA22" s="59">
        <v>125</v>
      </c>
      <c r="AB22" s="59">
        <v>120</v>
      </c>
      <c r="AC22" s="58">
        <v>122.5</v>
      </c>
      <c r="AD22" s="59">
        <v>125</v>
      </c>
      <c r="AE22" s="59">
        <v>120</v>
      </c>
      <c r="AF22" s="58">
        <v>132.5</v>
      </c>
      <c r="AG22" s="59">
        <v>135</v>
      </c>
      <c r="AH22" s="59">
        <v>130</v>
      </c>
      <c r="AI22" s="58">
        <v>22</v>
      </c>
      <c r="AJ22" s="59">
        <v>23</v>
      </c>
      <c r="AK22" s="59">
        <v>21</v>
      </c>
      <c r="AL22" s="58">
        <v>34</v>
      </c>
      <c r="AM22" s="59">
        <v>36</v>
      </c>
      <c r="AN22" s="59">
        <v>32</v>
      </c>
      <c r="AO22" s="58">
        <v>43</v>
      </c>
      <c r="AP22" s="59">
        <v>44</v>
      </c>
      <c r="AQ22" s="59">
        <v>42</v>
      </c>
      <c r="AR22" s="58">
        <v>77</v>
      </c>
      <c r="AS22" s="59">
        <v>82</v>
      </c>
      <c r="AT22" s="59">
        <v>72</v>
      </c>
      <c r="AU22" s="58">
        <v>22</v>
      </c>
      <c r="AV22" s="59">
        <v>23</v>
      </c>
      <c r="AW22" s="59">
        <v>21</v>
      </c>
      <c r="AX22" s="58">
        <v>31.5</v>
      </c>
      <c r="AY22" s="59">
        <v>33</v>
      </c>
      <c r="AZ22" s="59">
        <v>30</v>
      </c>
      <c r="BA22" s="58">
        <v>88</v>
      </c>
      <c r="BB22" s="59">
        <v>91</v>
      </c>
      <c r="BC22" s="59">
        <v>85</v>
      </c>
      <c r="BD22" s="56"/>
      <c r="BE22" s="56"/>
      <c r="BF22" s="56"/>
      <c r="BG22" s="58">
        <v>40</v>
      </c>
      <c r="BH22" s="59">
        <v>42</v>
      </c>
      <c r="BI22" s="59">
        <v>38</v>
      </c>
      <c r="BJ22" s="58">
        <v>29</v>
      </c>
      <c r="BK22" s="59">
        <v>31</v>
      </c>
      <c r="BL22" s="59">
        <v>27</v>
      </c>
      <c r="BM22" s="58">
        <v>84.5</v>
      </c>
      <c r="BN22" s="59">
        <v>89</v>
      </c>
      <c r="BO22" s="59">
        <v>80</v>
      </c>
      <c r="BP22" s="58">
        <v>543</v>
      </c>
      <c r="BQ22" s="59">
        <v>544</v>
      </c>
      <c r="BR22" s="59">
        <v>542</v>
      </c>
    </row>
    <row r="23" spans="1:70" x14ac:dyDescent="0.25">
      <c r="A23" s="57">
        <v>46051</v>
      </c>
      <c r="B23" s="58">
        <v>173</v>
      </c>
      <c r="C23" s="59">
        <v>175</v>
      </c>
      <c r="D23" s="59">
        <v>171</v>
      </c>
      <c r="E23" s="58">
        <v>168.5</v>
      </c>
      <c r="F23" s="59">
        <v>175</v>
      </c>
      <c r="G23" s="59">
        <v>162</v>
      </c>
      <c r="H23" s="58">
        <v>187.5</v>
      </c>
      <c r="I23" s="59">
        <v>190</v>
      </c>
      <c r="J23" s="59">
        <v>185</v>
      </c>
      <c r="K23" s="58">
        <v>155</v>
      </c>
      <c r="L23" s="59">
        <v>160</v>
      </c>
      <c r="M23" s="59">
        <v>150</v>
      </c>
      <c r="N23" s="58">
        <v>180</v>
      </c>
      <c r="O23" s="59">
        <v>220</v>
      </c>
      <c r="P23" s="59">
        <v>140</v>
      </c>
      <c r="Q23" s="58">
        <v>155</v>
      </c>
      <c r="R23" s="59">
        <v>160</v>
      </c>
      <c r="S23" s="59">
        <v>150</v>
      </c>
      <c r="T23" s="58">
        <v>155</v>
      </c>
      <c r="U23" s="59">
        <v>160</v>
      </c>
      <c r="V23" s="59">
        <v>150</v>
      </c>
      <c r="W23" s="58">
        <v>135</v>
      </c>
      <c r="X23" s="59">
        <v>140</v>
      </c>
      <c r="Y23" s="59">
        <v>130</v>
      </c>
      <c r="Z23" s="58">
        <v>122.5</v>
      </c>
      <c r="AA23" s="59">
        <v>125</v>
      </c>
      <c r="AB23" s="59">
        <v>120</v>
      </c>
      <c r="AC23" s="58">
        <v>122.5</v>
      </c>
      <c r="AD23" s="59">
        <v>125</v>
      </c>
      <c r="AE23" s="59">
        <v>120</v>
      </c>
      <c r="AF23" s="58">
        <v>127.5</v>
      </c>
      <c r="AG23" s="59">
        <v>130</v>
      </c>
      <c r="AH23" s="59">
        <v>125</v>
      </c>
      <c r="AI23" s="58">
        <v>22</v>
      </c>
      <c r="AJ23" s="59">
        <v>23</v>
      </c>
      <c r="AK23" s="59">
        <v>21</v>
      </c>
      <c r="AL23" s="58">
        <v>35.5</v>
      </c>
      <c r="AM23" s="59">
        <v>37</v>
      </c>
      <c r="AN23" s="59">
        <v>34</v>
      </c>
      <c r="AO23" s="58">
        <v>43</v>
      </c>
      <c r="AP23" s="59">
        <v>44</v>
      </c>
      <c r="AQ23" s="59">
        <v>42</v>
      </c>
      <c r="AR23" s="58">
        <v>76</v>
      </c>
      <c r="AS23" s="59">
        <v>80</v>
      </c>
      <c r="AT23" s="59">
        <v>72</v>
      </c>
      <c r="AU23" s="58">
        <v>22</v>
      </c>
      <c r="AV23" s="59">
        <v>23</v>
      </c>
      <c r="AW23" s="59">
        <v>21</v>
      </c>
      <c r="AX23" s="58">
        <v>31.5</v>
      </c>
      <c r="AY23" s="59">
        <v>33</v>
      </c>
      <c r="AZ23" s="59">
        <v>30</v>
      </c>
      <c r="BA23" s="58">
        <v>91</v>
      </c>
      <c r="BB23" s="59">
        <v>93</v>
      </c>
      <c r="BC23" s="59">
        <v>89</v>
      </c>
      <c r="BD23" s="56"/>
      <c r="BE23" s="56"/>
      <c r="BF23" s="56"/>
      <c r="BG23" s="58">
        <v>40</v>
      </c>
      <c r="BH23" s="59">
        <v>42</v>
      </c>
      <c r="BI23" s="59">
        <v>38</v>
      </c>
      <c r="BJ23" s="58">
        <v>28.5</v>
      </c>
      <c r="BK23" s="59">
        <v>30</v>
      </c>
      <c r="BL23" s="59">
        <v>27</v>
      </c>
      <c r="BM23" s="58">
        <v>84.5</v>
      </c>
      <c r="BN23" s="59">
        <v>89</v>
      </c>
      <c r="BO23" s="59">
        <v>80</v>
      </c>
      <c r="BP23" s="58">
        <v>543</v>
      </c>
      <c r="BQ23" s="59">
        <v>544</v>
      </c>
      <c r="BR23" s="59">
        <v>542</v>
      </c>
    </row>
    <row r="24" spans="1:70" x14ac:dyDescent="0.25">
      <c r="A24" s="57">
        <v>46044</v>
      </c>
      <c r="B24" s="58">
        <v>173</v>
      </c>
      <c r="C24" s="59">
        <v>175</v>
      </c>
      <c r="D24" s="59">
        <v>171</v>
      </c>
      <c r="E24" s="58">
        <v>168.5</v>
      </c>
      <c r="F24" s="59">
        <v>175</v>
      </c>
      <c r="G24" s="59">
        <v>162</v>
      </c>
      <c r="H24" s="58">
        <v>182.5</v>
      </c>
      <c r="I24" s="59">
        <v>185</v>
      </c>
      <c r="J24" s="59">
        <v>180</v>
      </c>
      <c r="K24" s="58">
        <v>149</v>
      </c>
      <c r="L24" s="59">
        <v>150</v>
      </c>
      <c r="M24" s="59">
        <v>148</v>
      </c>
      <c r="N24" s="58">
        <v>170</v>
      </c>
      <c r="O24" s="59">
        <v>205</v>
      </c>
      <c r="P24" s="59">
        <v>135</v>
      </c>
      <c r="Q24" s="58">
        <v>153</v>
      </c>
      <c r="R24" s="59">
        <v>156</v>
      </c>
      <c r="S24" s="59">
        <v>150</v>
      </c>
      <c r="T24" s="58">
        <v>151.5</v>
      </c>
      <c r="U24" s="59">
        <v>155</v>
      </c>
      <c r="V24" s="59">
        <v>148</v>
      </c>
      <c r="W24" s="58">
        <v>125</v>
      </c>
      <c r="X24" s="59">
        <v>130</v>
      </c>
      <c r="Y24" s="59">
        <v>120</v>
      </c>
      <c r="Z24" s="58">
        <v>120</v>
      </c>
      <c r="AA24" s="59">
        <v>125</v>
      </c>
      <c r="AB24" s="59">
        <v>115</v>
      </c>
      <c r="AC24" s="58">
        <v>120</v>
      </c>
      <c r="AD24" s="59">
        <v>125</v>
      </c>
      <c r="AE24" s="59">
        <v>115</v>
      </c>
      <c r="AF24" s="58">
        <v>117.5</v>
      </c>
      <c r="AG24" s="59">
        <v>120</v>
      </c>
      <c r="AH24" s="59">
        <v>115</v>
      </c>
      <c r="AI24" s="58">
        <v>22</v>
      </c>
      <c r="AJ24" s="59">
        <v>23</v>
      </c>
      <c r="AK24" s="59">
        <v>21</v>
      </c>
      <c r="AL24" s="58">
        <v>35.5</v>
      </c>
      <c r="AM24" s="59">
        <v>37</v>
      </c>
      <c r="AN24" s="59">
        <v>34</v>
      </c>
      <c r="AO24" s="58">
        <v>42</v>
      </c>
      <c r="AP24" s="59">
        <v>44</v>
      </c>
      <c r="AQ24" s="59">
        <v>40</v>
      </c>
      <c r="AR24" s="58">
        <v>76</v>
      </c>
      <c r="AS24" s="59">
        <v>80</v>
      </c>
      <c r="AT24" s="59">
        <v>72</v>
      </c>
      <c r="AU24" s="58">
        <v>22</v>
      </c>
      <c r="AV24" s="59">
        <v>23</v>
      </c>
      <c r="AW24" s="59">
        <v>21</v>
      </c>
      <c r="AX24" s="58">
        <v>31.5</v>
      </c>
      <c r="AY24" s="59">
        <v>33</v>
      </c>
      <c r="AZ24" s="59">
        <v>30</v>
      </c>
      <c r="BA24" s="58">
        <v>91</v>
      </c>
      <c r="BB24" s="59">
        <v>93</v>
      </c>
      <c r="BC24" s="59">
        <v>89</v>
      </c>
      <c r="BD24" s="56"/>
      <c r="BE24" s="56"/>
      <c r="BF24" s="56"/>
      <c r="BG24" s="58">
        <v>40</v>
      </c>
      <c r="BH24" s="59">
        <v>42</v>
      </c>
      <c r="BI24" s="59">
        <v>38</v>
      </c>
      <c r="BJ24" s="58">
        <v>28.5</v>
      </c>
      <c r="BK24" s="59">
        <v>30</v>
      </c>
      <c r="BL24" s="59">
        <v>27</v>
      </c>
      <c r="BM24" s="58">
        <v>84.5</v>
      </c>
      <c r="BN24" s="59">
        <v>89</v>
      </c>
      <c r="BO24" s="59">
        <v>80</v>
      </c>
      <c r="BP24" s="58">
        <v>543</v>
      </c>
      <c r="BQ24" s="59">
        <v>544</v>
      </c>
      <c r="BR24" s="59">
        <v>542</v>
      </c>
    </row>
    <row r="25" spans="1:70" x14ac:dyDescent="0.25">
      <c r="A25" s="57">
        <v>46037</v>
      </c>
      <c r="B25" s="58">
        <v>160</v>
      </c>
      <c r="C25" s="59">
        <v>162</v>
      </c>
      <c r="D25" s="59">
        <v>158</v>
      </c>
      <c r="E25" s="58">
        <v>168.5</v>
      </c>
      <c r="F25" s="59">
        <v>175</v>
      </c>
      <c r="G25" s="59">
        <v>162</v>
      </c>
      <c r="H25" s="58">
        <v>182.5</v>
      </c>
      <c r="I25" s="59">
        <v>185</v>
      </c>
      <c r="J25" s="59">
        <v>180</v>
      </c>
      <c r="K25" s="58">
        <v>149</v>
      </c>
      <c r="L25" s="59">
        <v>150</v>
      </c>
      <c r="M25" s="59">
        <v>148</v>
      </c>
      <c r="N25" s="58">
        <v>167.5</v>
      </c>
      <c r="O25" s="59">
        <v>205</v>
      </c>
      <c r="P25" s="59">
        <v>130</v>
      </c>
      <c r="Q25" s="58">
        <v>151.5</v>
      </c>
      <c r="R25" s="59">
        <v>155</v>
      </c>
      <c r="S25" s="59">
        <v>148</v>
      </c>
      <c r="T25" s="58">
        <v>151.5</v>
      </c>
      <c r="U25" s="59">
        <v>155</v>
      </c>
      <c r="V25" s="59">
        <v>148</v>
      </c>
      <c r="W25" s="58">
        <v>120.5</v>
      </c>
      <c r="X25" s="59">
        <v>126</v>
      </c>
      <c r="Y25" s="59">
        <v>115</v>
      </c>
      <c r="Z25" s="58">
        <v>117</v>
      </c>
      <c r="AA25" s="59">
        <v>122</v>
      </c>
      <c r="AB25" s="59">
        <v>112</v>
      </c>
      <c r="AC25" s="58">
        <v>117</v>
      </c>
      <c r="AD25" s="59">
        <v>122</v>
      </c>
      <c r="AE25" s="59">
        <v>112</v>
      </c>
      <c r="AF25" s="58">
        <v>113</v>
      </c>
      <c r="AG25" s="59">
        <v>118</v>
      </c>
      <c r="AH25" s="59">
        <v>108</v>
      </c>
      <c r="AI25" s="58">
        <v>22</v>
      </c>
      <c r="AJ25" s="59">
        <v>23</v>
      </c>
      <c r="AK25" s="59">
        <v>21</v>
      </c>
      <c r="AL25" s="58">
        <v>34</v>
      </c>
      <c r="AM25" s="59">
        <v>36</v>
      </c>
      <c r="AN25" s="59">
        <v>32</v>
      </c>
      <c r="AO25" s="58">
        <v>42</v>
      </c>
      <c r="AP25" s="59">
        <v>44</v>
      </c>
      <c r="AQ25" s="59">
        <v>40</v>
      </c>
      <c r="AR25" s="58">
        <v>76</v>
      </c>
      <c r="AS25" s="59">
        <v>80</v>
      </c>
      <c r="AT25" s="59">
        <v>72</v>
      </c>
      <c r="AU25" s="58">
        <v>22</v>
      </c>
      <c r="AV25" s="59">
        <v>23</v>
      </c>
      <c r="AW25" s="59">
        <v>21</v>
      </c>
      <c r="AX25" s="58">
        <v>31.5</v>
      </c>
      <c r="AY25" s="59">
        <v>33</v>
      </c>
      <c r="AZ25" s="59">
        <v>30</v>
      </c>
      <c r="BA25" s="58">
        <v>92.5</v>
      </c>
      <c r="BB25" s="59">
        <v>95</v>
      </c>
      <c r="BC25" s="59">
        <v>90</v>
      </c>
      <c r="BD25" s="56"/>
      <c r="BE25" s="56"/>
      <c r="BF25" s="56"/>
      <c r="BG25" s="58">
        <v>42</v>
      </c>
      <c r="BH25" s="59">
        <v>44</v>
      </c>
      <c r="BI25" s="59">
        <v>40</v>
      </c>
      <c r="BJ25" s="58">
        <v>28.5</v>
      </c>
      <c r="BK25" s="59">
        <v>30</v>
      </c>
      <c r="BL25" s="59">
        <v>27</v>
      </c>
      <c r="BM25" s="58">
        <v>84.5</v>
      </c>
      <c r="BN25" s="59">
        <v>89</v>
      </c>
      <c r="BO25" s="59">
        <v>80</v>
      </c>
      <c r="BP25" s="58">
        <v>543</v>
      </c>
      <c r="BQ25" s="59">
        <v>544</v>
      </c>
      <c r="BR25" s="59">
        <v>542</v>
      </c>
    </row>
    <row r="26" spans="1:70" x14ac:dyDescent="0.25">
      <c r="A26" s="57">
        <v>46030</v>
      </c>
      <c r="B26" s="58">
        <v>158.5</v>
      </c>
      <c r="C26" s="59">
        <v>160</v>
      </c>
      <c r="D26" s="59">
        <v>157</v>
      </c>
      <c r="E26" s="58">
        <v>168.5</v>
      </c>
      <c r="F26" s="59">
        <v>175</v>
      </c>
      <c r="G26" s="59">
        <v>162</v>
      </c>
      <c r="H26" s="58">
        <v>180.5</v>
      </c>
      <c r="I26" s="59">
        <v>183</v>
      </c>
      <c r="J26" s="59">
        <v>178</v>
      </c>
      <c r="K26" s="58">
        <v>147.5</v>
      </c>
      <c r="L26" s="59">
        <v>150</v>
      </c>
      <c r="M26" s="59">
        <v>145</v>
      </c>
      <c r="N26" s="58">
        <v>167.5</v>
      </c>
      <c r="O26" s="59">
        <v>205</v>
      </c>
      <c r="P26" s="59">
        <v>130</v>
      </c>
      <c r="Q26" s="58">
        <v>150.5</v>
      </c>
      <c r="R26" s="59">
        <v>154</v>
      </c>
      <c r="S26" s="59">
        <v>147</v>
      </c>
      <c r="T26" s="58">
        <v>142.5</v>
      </c>
      <c r="U26" s="59">
        <v>145</v>
      </c>
      <c r="V26" s="59">
        <v>140</v>
      </c>
      <c r="W26" s="58">
        <v>115</v>
      </c>
      <c r="X26" s="59">
        <v>120</v>
      </c>
      <c r="Y26" s="59">
        <v>110</v>
      </c>
      <c r="Z26" s="58">
        <v>115</v>
      </c>
      <c r="AA26" s="59">
        <v>120</v>
      </c>
      <c r="AB26" s="59">
        <v>110</v>
      </c>
      <c r="AC26" s="58">
        <v>115</v>
      </c>
      <c r="AD26" s="59">
        <v>120</v>
      </c>
      <c r="AE26" s="59">
        <v>110</v>
      </c>
      <c r="AF26" s="58">
        <v>113</v>
      </c>
      <c r="AG26" s="59">
        <v>118</v>
      </c>
      <c r="AH26" s="59">
        <v>108</v>
      </c>
      <c r="AI26" s="58">
        <v>22</v>
      </c>
      <c r="AJ26" s="59">
        <v>23</v>
      </c>
      <c r="AK26" s="59">
        <v>21</v>
      </c>
      <c r="AL26" s="58">
        <v>34</v>
      </c>
      <c r="AM26" s="59">
        <v>36</v>
      </c>
      <c r="AN26" s="59">
        <v>32</v>
      </c>
      <c r="AO26" s="58">
        <v>42</v>
      </c>
      <c r="AP26" s="59">
        <v>44</v>
      </c>
      <c r="AQ26" s="59">
        <v>40</v>
      </c>
      <c r="AR26" s="58">
        <v>76</v>
      </c>
      <c r="AS26" s="59">
        <v>80</v>
      </c>
      <c r="AT26" s="59">
        <v>72</v>
      </c>
      <c r="AU26" s="58">
        <v>22</v>
      </c>
      <c r="AV26" s="59">
        <v>23</v>
      </c>
      <c r="AW26" s="59">
        <v>21</v>
      </c>
      <c r="AX26" s="58">
        <v>31</v>
      </c>
      <c r="AY26" s="59">
        <v>33</v>
      </c>
      <c r="AZ26" s="59">
        <v>29</v>
      </c>
      <c r="BA26" s="58">
        <v>92.5</v>
      </c>
      <c r="BB26" s="59">
        <v>95</v>
      </c>
      <c r="BC26" s="59">
        <v>90</v>
      </c>
      <c r="BD26" s="56"/>
      <c r="BE26" s="56"/>
      <c r="BF26" s="56"/>
      <c r="BG26" s="58">
        <v>42.5</v>
      </c>
      <c r="BH26" s="59">
        <v>44</v>
      </c>
      <c r="BI26" s="59">
        <v>41</v>
      </c>
      <c r="BJ26" s="58">
        <v>31.5</v>
      </c>
      <c r="BK26" s="59">
        <v>33</v>
      </c>
      <c r="BL26" s="59">
        <v>30</v>
      </c>
      <c r="BM26" s="58">
        <v>84.5</v>
      </c>
      <c r="BN26" s="59">
        <v>89</v>
      </c>
      <c r="BO26" s="59">
        <v>80</v>
      </c>
      <c r="BP26" s="58">
        <v>543</v>
      </c>
      <c r="BQ26" s="59">
        <v>544</v>
      </c>
      <c r="BR26" s="59">
        <v>542</v>
      </c>
    </row>
    <row r="27" spans="1:70" x14ac:dyDescent="0.25">
      <c r="A27" s="57">
        <v>46024</v>
      </c>
      <c r="B27" s="58">
        <v>158.5</v>
      </c>
      <c r="C27" s="59">
        <v>160</v>
      </c>
      <c r="D27" s="59">
        <v>157</v>
      </c>
      <c r="E27" s="58">
        <v>168.5</v>
      </c>
      <c r="F27" s="59">
        <v>175</v>
      </c>
      <c r="G27" s="59">
        <v>162</v>
      </c>
      <c r="H27" s="58">
        <v>177.5</v>
      </c>
      <c r="I27" s="59">
        <v>180</v>
      </c>
      <c r="J27" s="59">
        <v>175</v>
      </c>
      <c r="K27" s="58">
        <v>147.5</v>
      </c>
      <c r="L27" s="59">
        <v>150</v>
      </c>
      <c r="M27" s="59">
        <v>145</v>
      </c>
      <c r="N27" s="58">
        <v>160</v>
      </c>
      <c r="O27" s="59">
        <v>200</v>
      </c>
      <c r="P27" s="59">
        <v>120</v>
      </c>
      <c r="Q27" s="58">
        <v>150.5</v>
      </c>
      <c r="R27" s="59">
        <v>154</v>
      </c>
      <c r="S27" s="59">
        <v>147</v>
      </c>
      <c r="T27" s="58">
        <v>142.5</v>
      </c>
      <c r="U27" s="59">
        <v>145</v>
      </c>
      <c r="V27" s="59">
        <v>140</v>
      </c>
      <c r="W27" s="58">
        <v>115</v>
      </c>
      <c r="X27" s="59">
        <v>120</v>
      </c>
      <c r="Y27" s="59">
        <v>110</v>
      </c>
      <c r="Z27" s="58">
        <v>115</v>
      </c>
      <c r="AA27" s="59">
        <v>120</v>
      </c>
      <c r="AB27" s="59">
        <v>110</v>
      </c>
      <c r="AC27" s="58">
        <v>115</v>
      </c>
      <c r="AD27" s="59">
        <v>120</v>
      </c>
      <c r="AE27" s="59">
        <v>110</v>
      </c>
      <c r="AF27" s="58">
        <v>113</v>
      </c>
      <c r="AG27" s="59">
        <v>118</v>
      </c>
      <c r="AH27" s="59">
        <v>108</v>
      </c>
      <c r="AI27" s="58">
        <v>22</v>
      </c>
      <c r="AJ27" s="59">
        <v>23</v>
      </c>
      <c r="AK27" s="59">
        <v>21</v>
      </c>
      <c r="AL27" s="58">
        <v>34</v>
      </c>
      <c r="AM27" s="59">
        <v>36</v>
      </c>
      <c r="AN27" s="59">
        <v>32</v>
      </c>
      <c r="AO27" s="58">
        <v>42</v>
      </c>
      <c r="AP27" s="59">
        <v>44</v>
      </c>
      <c r="AQ27" s="59">
        <v>40</v>
      </c>
      <c r="AR27" s="58">
        <v>77</v>
      </c>
      <c r="AS27" s="59">
        <v>82</v>
      </c>
      <c r="AT27" s="59">
        <v>72</v>
      </c>
      <c r="AU27" s="58">
        <v>23</v>
      </c>
      <c r="AV27" s="59">
        <v>24</v>
      </c>
      <c r="AW27" s="59">
        <v>22</v>
      </c>
      <c r="AX27" s="58">
        <v>31.5</v>
      </c>
      <c r="AY27" s="59">
        <v>33</v>
      </c>
      <c r="AZ27" s="59">
        <v>30</v>
      </c>
      <c r="BA27" s="58">
        <v>92.5</v>
      </c>
      <c r="BB27" s="59">
        <v>96</v>
      </c>
      <c r="BC27" s="59">
        <v>89</v>
      </c>
      <c r="BD27" s="56"/>
      <c r="BE27" s="56"/>
      <c r="BF27" s="56"/>
      <c r="BG27" s="58">
        <v>42.5</v>
      </c>
      <c r="BH27" s="59">
        <v>44</v>
      </c>
      <c r="BI27" s="59">
        <v>41</v>
      </c>
      <c r="BJ27" s="58">
        <v>31.5</v>
      </c>
      <c r="BK27" s="59">
        <v>33</v>
      </c>
      <c r="BL27" s="59">
        <v>30</v>
      </c>
      <c r="BM27" s="58">
        <v>84.5</v>
      </c>
      <c r="BN27" s="59">
        <v>89</v>
      </c>
      <c r="BO27" s="59">
        <v>80</v>
      </c>
      <c r="BP27" s="58">
        <v>543</v>
      </c>
      <c r="BQ27" s="59">
        <v>544</v>
      </c>
      <c r="BR27" s="59">
        <v>542</v>
      </c>
    </row>
    <row r="28" spans="1:70" x14ac:dyDescent="0.25">
      <c r="A28" s="57">
        <v>46009</v>
      </c>
      <c r="B28" s="58">
        <v>155</v>
      </c>
      <c r="C28" s="59">
        <v>156</v>
      </c>
      <c r="D28" s="59">
        <v>154</v>
      </c>
      <c r="E28" s="58">
        <v>168.5</v>
      </c>
      <c r="F28" s="59">
        <v>175</v>
      </c>
      <c r="G28" s="59">
        <v>162</v>
      </c>
      <c r="H28" s="58">
        <v>177.5</v>
      </c>
      <c r="I28" s="59">
        <v>180</v>
      </c>
      <c r="J28" s="59">
        <v>175</v>
      </c>
      <c r="K28" s="58">
        <v>147.5</v>
      </c>
      <c r="L28" s="59">
        <v>150</v>
      </c>
      <c r="M28" s="59">
        <v>145</v>
      </c>
      <c r="N28" s="58">
        <v>160</v>
      </c>
      <c r="O28" s="59">
        <v>200</v>
      </c>
      <c r="P28" s="59">
        <v>120</v>
      </c>
      <c r="Q28" s="58">
        <v>142.5</v>
      </c>
      <c r="R28" s="59">
        <v>145</v>
      </c>
      <c r="S28" s="59">
        <v>140</v>
      </c>
      <c r="T28" s="58">
        <v>142.5</v>
      </c>
      <c r="U28" s="59">
        <v>145</v>
      </c>
      <c r="V28" s="59">
        <v>140</v>
      </c>
      <c r="W28" s="58">
        <v>115</v>
      </c>
      <c r="X28" s="59">
        <v>120</v>
      </c>
      <c r="Y28" s="59">
        <v>110</v>
      </c>
      <c r="Z28" s="58">
        <v>105</v>
      </c>
      <c r="AA28" s="59">
        <v>110</v>
      </c>
      <c r="AB28" s="59">
        <v>100</v>
      </c>
      <c r="AC28" s="58">
        <v>105</v>
      </c>
      <c r="AD28" s="59">
        <v>110</v>
      </c>
      <c r="AE28" s="59">
        <v>100</v>
      </c>
      <c r="AF28" s="58">
        <v>113</v>
      </c>
      <c r="AG28" s="59">
        <v>118</v>
      </c>
      <c r="AH28" s="59">
        <v>108</v>
      </c>
      <c r="AI28" s="58">
        <v>22</v>
      </c>
      <c r="AJ28" s="59">
        <v>23</v>
      </c>
      <c r="AK28" s="59">
        <v>21</v>
      </c>
      <c r="AL28" s="58">
        <v>34</v>
      </c>
      <c r="AM28" s="59">
        <v>36</v>
      </c>
      <c r="AN28" s="59">
        <v>32</v>
      </c>
      <c r="AO28" s="58">
        <v>42</v>
      </c>
      <c r="AP28" s="59">
        <v>44</v>
      </c>
      <c r="AQ28" s="59">
        <v>40</v>
      </c>
      <c r="AR28" s="58">
        <v>77</v>
      </c>
      <c r="AS28" s="59">
        <v>82</v>
      </c>
      <c r="AT28" s="59">
        <v>72</v>
      </c>
      <c r="AU28" s="58">
        <v>23</v>
      </c>
      <c r="AV28" s="59">
        <v>24</v>
      </c>
      <c r="AW28" s="59">
        <v>22</v>
      </c>
      <c r="AX28" s="58">
        <v>31.5</v>
      </c>
      <c r="AY28" s="59">
        <v>33</v>
      </c>
      <c r="AZ28" s="59">
        <v>30</v>
      </c>
      <c r="BA28" s="58">
        <v>92.5</v>
      </c>
      <c r="BB28" s="59">
        <v>96</v>
      </c>
      <c r="BC28" s="59">
        <v>89</v>
      </c>
      <c r="BD28" s="56"/>
      <c r="BE28" s="56"/>
      <c r="BF28" s="56"/>
      <c r="BG28" s="58">
        <v>42.5</v>
      </c>
      <c r="BH28" s="59">
        <v>44</v>
      </c>
      <c r="BI28" s="59">
        <v>41</v>
      </c>
      <c r="BJ28" s="58">
        <v>31.5</v>
      </c>
      <c r="BK28" s="59">
        <v>33</v>
      </c>
      <c r="BL28" s="59">
        <v>30</v>
      </c>
      <c r="BM28" s="58">
        <v>84.5</v>
      </c>
      <c r="BN28" s="59">
        <v>89</v>
      </c>
      <c r="BO28" s="59">
        <v>80</v>
      </c>
      <c r="BP28" s="58">
        <v>543</v>
      </c>
      <c r="BQ28" s="59">
        <v>544</v>
      </c>
      <c r="BR28" s="59">
        <v>542</v>
      </c>
    </row>
    <row r="29" spans="1:70" x14ac:dyDescent="0.25">
      <c r="A29" s="57">
        <v>46002</v>
      </c>
      <c r="B29" s="58">
        <v>155</v>
      </c>
      <c r="C29" s="59">
        <v>156</v>
      </c>
      <c r="D29" s="59">
        <v>154</v>
      </c>
      <c r="E29" s="58">
        <v>155</v>
      </c>
      <c r="F29" s="59">
        <v>158</v>
      </c>
      <c r="G29" s="59">
        <v>152</v>
      </c>
      <c r="H29" s="58">
        <v>175</v>
      </c>
      <c r="I29" s="59">
        <v>180</v>
      </c>
      <c r="J29" s="59">
        <v>170</v>
      </c>
      <c r="K29" s="58">
        <v>144.5</v>
      </c>
      <c r="L29" s="59">
        <v>149</v>
      </c>
      <c r="M29" s="59">
        <v>140</v>
      </c>
      <c r="N29" s="58">
        <v>160</v>
      </c>
      <c r="O29" s="59">
        <v>200</v>
      </c>
      <c r="P29" s="59">
        <v>120</v>
      </c>
      <c r="Q29" s="58">
        <v>137.5</v>
      </c>
      <c r="R29" s="59">
        <v>140</v>
      </c>
      <c r="S29" s="59">
        <v>135</v>
      </c>
      <c r="T29" s="58">
        <v>142.5</v>
      </c>
      <c r="U29" s="59">
        <v>145</v>
      </c>
      <c r="V29" s="59">
        <v>140</v>
      </c>
      <c r="W29" s="58">
        <v>115</v>
      </c>
      <c r="X29" s="59">
        <v>120</v>
      </c>
      <c r="Y29" s="59">
        <v>110</v>
      </c>
      <c r="Z29" s="58">
        <v>105</v>
      </c>
      <c r="AA29" s="59">
        <v>110</v>
      </c>
      <c r="AB29" s="59">
        <v>100</v>
      </c>
      <c r="AC29" s="58">
        <v>105</v>
      </c>
      <c r="AD29" s="59">
        <v>110</v>
      </c>
      <c r="AE29" s="59">
        <v>100</v>
      </c>
      <c r="AF29" s="58">
        <v>113</v>
      </c>
      <c r="AG29" s="59">
        <v>118</v>
      </c>
      <c r="AH29" s="59">
        <v>108</v>
      </c>
      <c r="AI29" s="58">
        <v>21</v>
      </c>
      <c r="AJ29" s="59">
        <v>22</v>
      </c>
      <c r="AK29" s="59">
        <v>20</v>
      </c>
      <c r="AL29" s="58">
        <v>34</v>
      </c>
      <c r="AM29" s="59">
        <v>36</v>
      </c>
      <c r="AN29" s="59">
        <v>32</v>
      </c>
      <c r="AO29" s="58">
        <v>41.5</v>
      </c>
      <c r="AP29" s="59">
        <v>43</v>
      </c>
      <c r="AQ29" s="59">
        <v>40</v>
      </c>
      <c r="AR29" s="58">
        <v>75</v>
      </c>
      <c r="AS29" s="59">
        <v>80</v>
      </c>
      <c r="AT29" s="59">
        <v>70</v>
      </c>
      <c r="AU29" s="58">
        <v>22</v>
      </c>
      <c r="AV29" s="59">
        <v>23</v>
      </c>
      <c r="AW29" s="59">
        <v>21</v>
      </c>
      <c r="AX29" s="58">
        <v>29.5</v>
      </c>
      <c r="AY29" s="59">
        <v>31</v>
      </c>
      <c r="AZ29" s="59">
        <v>28</v>
      </c>
      <c r="BA29" s="58">
        <v>91</v>
      </c>
      <c r="BB29" s="59">
        <v>95</v>
      </c>
      <c r="BC29" s="59">
        <v>87</v>
      </c>
      <c r="BD29" s="56"/>
      <c r="BE29" s="56"/>
      <c r="BF29" s="56"/>
      <c r="BG29" s="58">
        <v>42.5</v>
      </c>
      <c r="BH29" s="59">
        <v>44</v>
      </c>
      <c r="BI29" s="59">
        <v>41</v>
      </c>
      <c r="BJ29" s="58">
        <v>31.5</v>
      </c>
      <c r="BK29" s="59">
        <v>33</v>
      </c>
      <c r="BL29" s="59">
        <v>30</v>
      </c>
      <c r="BM29" s="58">
        <v>84.5</v>
      </c>
      <c r="BN29" s="59">
        <v>89</v>
      </c>
      <c r="BO29" s="59">
        <v>80</v>
      </c>
      <c r="BP29" s="58">
        <v>530</v>
      </c>
      <c r="BQ29" s="59">
        <v>531</v>
      </c>
      <c r="BR29" s="59">
        <v>529</v>
      </c>
    </row>
    <row r="30" spans="1:70" x14ac:dyDescent="0.25">
      <c r="A30" s="57">
        <v>45995</v>
      </c>
      <c r="B30" s="58">
        <v>152.5</v>
      </c>
      <c r="C30" s="59">
        <v>155</v>
      </c>
      <c r="D30" s="59">
        <v>150</v>
      </c>
      <c r="E30" s="58">
        <v>155</v>
      </c>
      <c r="F30" s="59">
        <v>158</v>
      </c>
      <c r="G30" s="59">
        <v>152</v>
      </c>
      <c r="H30" s="58">
        <v>173.5</v>
      </c>
      <c r="I30" s="59">
        <v>177</v>
      </c>
      <c r="J30" s="59">
        <v>170</v>
      </c>
      <c r="K30" s="58">
        <v>144.5</v>
      </c>
      <c r="L30" s="59">
        <v>149</v>
      </c>
      <c r="M30" s="59">
        <v>140</v>
      </c>
      <c r="N30" s="58">
        <v>160</v>
      </c>
      <c r="O30" s="59">
        <v>200</v>
      </c>
      <c r="P30" s="59">
        <v>120</v>
      </c>
      <c r="Q30" s="58">
        <v>137.5</v>
      </c>
      <c r="R30" s="59">
        <v>140</v>
      </c>
      <c r="S30" s="59">
        <v>135</v>
      </c>
      <c r="T30" s="58">
        <v>142.5</v>
      </c>
      <c r="U30" s="59">
        <v>145</v>
      </c>
      <c r="V30" s="59">
        <v>140</v>
      </c>
      <c r="W30" s="58">
        <v>115</v>
      </c>
      <c r="X30" s="59">
        <v>120</v>
      </c>
      <c r="Y30" s="59">
        <v>110</v>
      </c>
      <c r="Z30" s="58">
        <v>105</v>
      </c>
      <c r="AA30" s="59">
        <v>110</v>
      </c>
      <c r="AB30" s="59">
        <v>100</v>
      </c>
      <c r="AC30" s="58">
        <v>105</v>
      </c>
      <c r="AD30" s="59">
        <v>110</v>
      </c>
      <c r="AE30" s="59">
        <v>100</v>
      </c>
      <c r="AF30" s="58">
        <v>113</v>
      </c>
      <c r="AG30" s="59">
        <v>118</v>
      </c>
      <c r="AH30" s="59">
        <v>108</v>
      </c>
      <c r="AI30" s="58">
        <v>21</v>
      </c>
      <c r="AJ30" s="59">
        <v>22</v>
      </c>
      <c r="AK30" s="59">
        <v>20</v>
      </c>
      <c r="AL30" s="58">
        <v>34</v>
      </c>
      <c r="AM30" s="59">
        <v>36</v>
      </c>
      <c r="AN30" s="59">
        <v>32</v>
      </c>
      <c r="AO30" s="58">
        <v>41.5</v>
      </c>
      <c r="AP30" s="59">
        <v>43</v>
      </c>
      <c r="AQ30" s="59">
        <v>40</v>
      </c>
      <c r="AR30" s="58">
        <v>75</v>
      </c>
      <c r="AS30" s="59">
        <v>80</v>
      </c>
      <c r="AT30" s="59">
        <v>70</v>
      </c>
      <c r="AU30" s="58">
        <v>22</v>
      </c>
      <c r="AV30" s="59">
        <v>23</v>
      </c>
      <c r="AW30" s="59">
        <v>21</v>
      </c>
      <c r="AX30" s="58">
        <v>29.5</v>
      </c>
      <c r="AY30" s="59">
        <v>31</v>
      </c>
      <c r="AZ30" s="59">
        <v>28</v>
      </c>
      <c r="BA30" s="58">
        <v>91</v>
      </c>
      <c r="BB30" s="59">
        <v>95</v>
      </c>
      <c r="BC30" s="59">
        <v>87</v>
      </c>
      <c r="BD30" s="56"/>
      <c r="BE30" s="56"/>
      <c r="BF30" s="56"/>
      <c r="BG30" s="58">
        <v>42.5</v>
      </c>
      <c r="BH30" s="59">
        <v>44</v>
      </c>
      <c r="BI30" s="59">
        <v>41</v>
      </c>
      <c r="BJ30" s="58">
        <v>31.5</v>
      </c>
      <c r="BK30" s="59">
        <v>33</v>
      </c>
      <c r="BL30" s="59">
        <v>30</v>
      </c>
      <c r="BM30" s="58">
        <v>84.5</v>
      </c>
      <c r="BN30" s="59">
        <v>89</v>
      </c>
      <c r="BO30" s="59">
        <v>80</v>
      </c>
      <c r="BP30" s="58">
        <v>530</v>
      </c>
      <c r="BQ30" s="59">
        <v>531</v>
      </c>
      <c r="BR30" s="59">
        <v>529</v>
      </c>
    </row>
    <row r="31" spans="1:70" x14ac:dyDescent="0.25">
      <c r="A31" s="57">
        <v>45988</v>
      </c>
      <c r="B31" s="58">
        <v>152.5</v>
      </c>
      <c r="C31" s="59">
        <v>155</v>
      </c>
      <c r="D31" s="59">
        <v>150</v>
      </c>
      <c r="E31" s="58">
        <v>155</v>
      </c>
      <c r="F31" s="59">
        <v>158</v>
      </c>
      <c r="G31" s="59">
        <v>152</v>
      </c>
      <c r="H31" s="58">
        <v>173.5</v>
      </c>
      <c r="I31" s="59">
        <v>177</v>
      </c>
      <c r="J31" s="59">
        <v>170</v>
      </c>
      <c r="K31" s="58">
        <v>141.5</v>
      </c>
      <c r="L31" s="59">
        <v>145</v>
      </c>
      <c r="M31" s="59">
        <v>138</v>
      </c>
      <c r="N31" s="58">
        <v>160</v>
      </c>
      <c r="O31" s="59">
        <v>200</v>
      </c>
      <c r="P31" s="59">
        <v>120</v>
      </c>
      <c r="Q31" s="58">
        <v>137.5</v>
      </c>
      <c r="R31" s="59">
        <v>140</v>
      </c>
      <c r="S31" s="59">
        <v>135</v>
      </c>
      <c r="T31" s="58">
        <v>142.5</v>
      </c>
      <c r="U31" s="59">
        <v>145</v>
      </c>
      <c r="V31" s="59">
        <v>140</v>
      </c>
      <c r="W31" s="58">
        <v>115</v>
      </c>
      <c r="X31" s="59">
        <v>120</v>
      </c>
      <c r="Y31" s="59">
        <v>110</v>
      </c>
      <c r="Z31" s="58">
        <v>105</v>
      </c>
      <c r="AA31" s="59">
        <v>110</v>
      </c>
      <c r="AB31" s="59">
        <v>100</v>
      </c>
      <c r="AC31" s="58">
        <v>105</v>
      </c>
      <c r="AD31" s="59">
        <v>110</v>
      </c>
      <c r="AE31" s="59">
        <v>100</v>
      </c>
      <c r="AF31" s="58">
        <v>113</v>
      </c>
      <c r="AG31" s="59">
        <v>118</v>
      </c>
      <c r="AH31" s="59">
        <v>108</v>
      </c>
      <c r="AI31" s="58">
        <v>21</v>
      </c>
      <c r="AJ31" s="59">
        <v>22</v>
      </c>
      <c r="AK31" s="59">
        <v>20</v>
      </c>
      <c r="AL31" s="58">
        <v>34</v>
      </c>
      <c r="AM31" s="59">
        <v>36</v>
      </c>
      <c r="AN31" s="59">
        <v>32</v>
      </c>
      <c r="AO31" s="58">
        <v>41.5</v>
      </c>
      <c r="AP31" s="59">
        <v>43</v>
      </c>
      <c r="AQ31" s="59">
        <v>40</v>
      </c>
      <c r="AR31" s="58">
        <v>75</v>
      </c>
      <c r="AS31" s="59">
        <v>80</v>
      </c>
      <c r="AT31" s="59">
        <v>70</v>
      </c>
      <c r="AU31" s="58">
        <v>22</v>
      </c>
      <c r="AV31" s="59">
        <v>23</v>
      </c>
      <c r="AW31" s="59">
        <v>21</v>
      </c>
      <c r="AX31" s="58">
        <v>30.5</v>
      </c>
      <c r="AY31" s="59">
        <v>32</v>
      </c>
      <c r="AZ31" s="59">
        <v>29</v>
      </c>
      <c r="BA31" s="58">
        <v>96.5</v>
      </c>
      <c r="BB31" s="59">
        <v>98</v>
      </c>
      <c r="BC31" s="59">
        <v>95</v>
      </c>
      <c r="BD31" s="56"/>
      <c r="BE31" s="56"/>
      <c r="BF31" s="56"/>
      <c r="BG31" s="58">
        <v>43.5</v>
      </c>
      <c r="BH31" s="59">
        <v>45</v>
      </c>
      <c r="BI31" s="59">
        <v>42</v>
      </c>
      <c r="BJ31" s="58">
        <v>32.5</v>
      </c>
      <c r="BK31" s="59">
        <v>35</v>
      </c>
      <c r="BL31" s="59">
        <v>30</v>
      </c>
      <c r="BM31" s="58">
        <v>84.5</v>
      </c>
      <c r="BN31" s="59">
        <v>89</v>
      </c>
      <c r="BO31" s="59">
        <v>80</v>
      </c>
      <c r="BP31" s="58">
        <v>505</v>
      </c>
      <c r="BQ31" s="59">
        <v>510</v>
      </c>
      <c r="BR31" s="59">
        <v>500</v>
      </c>
    </row>
    <row r="32" spans="1:70" x14ac:dyDescent="0.25">
      <c r="A32" s="57">
        <v>45981</v>
      </c>
      <c r="B32" s="58">
        <v>147.5</v>
      </c>
      <c r="C32" s="59">
        <v>150</v>
      </c>
      <c r="D32" s="59">
        <v>145</v>
      </c>
      <c r="E32" s="58">
        <v>155</v>
      </c>
      <c r="F32" s="59">
        <v>158</v>
      </c>
      <c r="G32" s="59">
        <v>152</v>
      </c>
      <c r="H32" s="58">
        <v>170</v>
      </c>
      <c r="I32" s="59">
        <v>175</v>
      </c>
      <c r="J32" s="59">
        <v>165</v>
      </c>
      <c r="K32" s="58">
        <v>141.5</v>
      </c>
      <c r="L32" s="59">
        <v>145</v>
      </c>
      <c r="M32" s="59">
        <v>138</v>
      </c>
      <c r="N32" s="58">
        <v>160</v>
      </c>
      <c r="O32" s="59">
        <v>200</v>
      </c>
      <c r="P32" s="59">
        <v>120</v>
      </c>
      <c r="Q32" s="58">
        <v>133.5</v>
      </c>
      <c r="R32" s="59">
        <v>137</v>
      </c>
      <c r="S32" s="59">
        <v>130</v>
      </c>
      <c r="T32" s="58">
        <v>142.5</v>
      </c>
      <c r="U32" s="59">
        <v>145</v>
      </c>
      <c r="V32" s="59">
        <v>140</v>
      </c>
      <c r="W32" s="58">
        <v>115</v>
      </c>
      <c r="X32" s="59">
        <v>120</v>
      </c>
      <c r="Y32" s="59">
        <v>110</v>
      </c>
      <c r="Z32" s="58">
        <v>102</v>
      </c>
      <c r="AA32" s="59">
        <v>107</v>
      </c>
      <c r="AB32" s="59">
        <v>97</v>
      </c>
      <c r="AC32" s="58">
        <v>102</v>
      </c>
      <c r="AD32" s="59">
        <v>107</v>
      </c>
      <c r="AE32" s="59">
        <v>97</v>
      </c>
      <c r="AF32" s="58">
        <v>113</v>
      </c>
      <c r="AG32" s="59">
        <v>118</v>
      </c>
      <c r="AH32" s="59">
        <v>108</v>
      </c>
      <c r="AI32" s="58">
        <v>20.5</v>
      </c>
      <c r="AJ32" s="59">
        <v>22</v>
      </c>
      <c r="AK32" s="59">
        <v>19</v>
      </c>
      <c r="AL32" s="58">
        <v>34</v>
      </c>
      <c r="AM32" s="59">
        <v>36</v>
      </c>
      <c r="AN32" s="59">
        <v>32</v>
      </c>
      <c r="AO32" s="58">
        <v>41.5</v>
      </c>
      <c r="AP32" s="59">
        <v>43</v>
      </c>
      <c r="AQ32" s="59">
        <v>40</v>
      </c>
      <c r="AR32" s="58">
        <v>75</v>
      </c>
      <c r="AS32" s="59">
        <v>80</v>
      </c>
      <c r="AT32" s="59">
        <v>70</v>
      </c>
      <c r="AU32" s="58">
        <v>21.5</v>
      </c>
      <c r="AV32" s="59">
        <v>23</v>
      </c>
      <c r="AW32" s="59">
        <v>20</v>
      </c>
      <c r="AX32" s="58">
        <v>30.5</v>
      </c>
      <c r="AY32" s="59">
        <v>32</v>
      </c>
      <c r="AZ32" s="59">
        <v>29</v>
      </c>
      <c r="BA32" s="58">
        <v>96.5</v>
      </c>
      <c r="BB32" s="59">
        <v>98</v>
      </c>
      <c r="BC32" s="59">
        <v>95</v>
      </c>
      <c r="BD32" s="56"/>
      <c r="BE32" s="56"/>
      <c r="BF32" s="56"/>
      <c r="BG32" s="58">
        <v>44</v>
      </c>
      <c r="BH32" s="59">
        <v>45</v>
      </c>
      <c r="BI32" s="59">
        <v>43</v>
      </c>
      <c r="BJ32" s="58">
        <v>32.5</v>
      </c>
      <c r="BK32" s="59">
        <v>35</v>
      </c>
      <c r="BL32" s="59">
        <v>30</v>
      </c>
      <c r="BM32" s="58">
        <v>84.5</v>
      </c>
      <c r="BN32" s="59">
        <v>89</v>
      </c>
      <c r="BO32" s="59">
        <v>80</v>
      </c>
      <c r="BP32" s="58">
        <v>494</v>
      </c>
      <c r="BQ32" s="59">
        <v>498</v>
      </c>
      <c r="BR32" s="59">
        <v>490</v>
      </c>
    </row>
    <row r="33" spans="1:70" x14ac:dyDescent="0.25">
      <c r="A33" s="57">
        <v>45974</v>
      </c>
      <c r="B33" s="58">
        <v>142.5</v>
      </c>
      <c r="C33" s="59">
        <v>145</v>
      </c>
      <c r="D33" s="59">
        <v>140</v>
      </c>
      <c r="E33" s="58">
        <v>155</v>
      </c>
      <c r="F33" s="59">
        <v>158</v>
      </c>
      <c r="G33" s="59">
        <v>152</v>
      </c>
      <c r="H33" s="58">
        <v>167.5</v>
      </c>
      <c r="I33" s="59">
        <v>170</v>
      </c>
      <c r="J33" s="59">
        <v>165</v>
      </c>
      <c r="K33" s="58">
        <v>141.5</v>
      </c>
      <c r="L33" s="59">
        <v>145</v>
      </c>
      <c r="M33" s="59">
        <v>138</v>
      </c>
      <c r="N33" s="58">
        <v>157.5</v>
      </c>
      <c r="O33" s="59">
        <v>200</v>
      </c>
      <c r="P33" s="59">
        <v>115</v>
      </c>
      <c r="Q33" s="58">
        <v>133.5</v>
      </c>
      <c r="R33" s="59">
        <v>137</v>
      </c>
      <c r="S33" s="59">
        <v>130</v>
      </c>
      <c r="T33" s="58">
        <v>145</v>
      </c>
      <c r="U33" s="59">
        <v>150</v>
      </c>
      <c r="V33" s="59">
        <v>140</v>
      </c>
      <c r="W33" s="58">
        <v>115</v>
      </c>
      <c r="X33" s="59">
        <v>120</v>
      </c>
      <c r="Y33" s="59">
        <v>110</v>
      </c>
      <c r="Z33" s="58">
        <v>100</v>
      </c>
      <c r="AA33" s="59">
        <v>103</v>
      </c>
      <c r="AB33" s="59">
        <v>97</v>
      </c>
      <c r="AC33" s="58">
        <v>100</v>
      </c>
      <c r="AD33" s="59">
        <v>103</v>
      </c>
      <c r="AE33" s="59">
        <v>97</v>
      </c>
      <c r="AF33" s="58">
        <v>113</v>
      </c>
      <c r="AG33" s="59">
        <v>118</v>
      </c>
      <c r="AH33" s="59">
        <v>108</v>
      </c>
      <c r="AI33" s="58">
        <v>20.5</v>
      </c>
      <c r="AJ33" s="59">
        <v>22</v>
      </c>
      <c r="AK33" s="59">
        <v>19</v>
      </c>
      <c r="AL33" s="58">
        <v>34</v>
      </c>
      <c r="AM33" s="59">
        <v>36</v>
      </c>
      <c r="AN33" s="59">
        <v>32</v>
      </c>
      <c r="AO33" s="58">
        <v>42</v>
      </c>
      <c r="AP33" s="59">
        <v>44</v>
      </c>
      <c r="AQ33" s="59">
        <v>40</v>
      </c>
      <c r="AR33" s="58">
        <v>75</v>
      </c>
      <c r="AS33" s="59">
        <v>80</v>
      </c>
      <c r="AT33" s="59">
        <v>70</v>
      </c>
      <c r="AU33" s="58">
        <v>21.5</v>
      </c>
      <c r="AV33" s="59">
        <v>23</v>
      </c>
      <c r="AW33" s="59">
        <v>20</v>
      </c>
      <c r="AX33" s="58">
        <v>29.5</v>
      </c>
      <c r="AY33" s="59">
        <v>31</v>
      </c>
      <c r="AZ33" s="59">
        <v>28</v>
      </c>
      <c r="BA33" s="58">
        <v>96.5</v>
      </c>
      <c r="BB33" s="59">
        <v>98</v>
      </c>
      <c r="BC33" s="59">
        <v>95</v>
      </c>
      <c r="BD33" s="56"/>
      <c r="BE33" s="56"/>
      <c r="BF33" s="56"/>
      <c r="BG33" s="58">
        <v>44</v>
      </c>
      <c r="BH33" s="59">
        <v>45</v>
      </c>
      <c r="BI33" s="59">
        <v>43</v>
      </c>
      <c r="BJ33" s="58">
        <v>32.5</v>
      </c>
      <c r="BK33" s="59">
        <v>35</v>
      </c>
      <c r="BL33" s="59">
        <v>30</v>
      </c>
      <c r="BM33" s="58">
        <v>84.5</v>
      </c>
      <c r="BN33" s="59">
        <v>89</v>
      </c>
      <c r="BO33" s="59">
        <v>80</v>
      </c>
      <c r="BP33" s="58">
        <v>460</v>
      </c>
      <c r="BQ33" s="59">
        <v>465</v>
      </c>
      <c r="BR33" s="59">
        <v>455</v>
      </c>
    </row>
    <row r="34" spans="1:70" x14ac:dyDescent="0.25">
      <c r="A34" s="57">
        <v>45967</v>
      </c>
      <c r="B34" s="58">
        <v>142.5</v>
      </c>
      <c r="C34" s="59">
        <v>145</v>
      </c>
      <c r="D34" s="59">
        <v>140</v>
      </c>
      <c r="E34" s="58">
        <v>155</v>
      </c>
      <c r="F34" s="59">
        <v>158</v>
      </c>
      <c r="G34" s="59">
        <v>152</v>
      </c>
      <c r="H34" s="58">
        <v>165</v>
      </c>
      <c r="I34" s="59">
        <v>170</v>
      </c>
      <c r="J34" s="59">
        <v>160</v>
      </c>
      <c r="K34" s="58">
        <v>145</v>
      </c>
      <c r="L34" s="59">
        <v>150</v>
      </c>
      <c r="M34" s="59">
        <v>140</v>
      </c>
      <c r="N34" s="58">
        <v>157.5</v>
      </c>
      <c r="O34" s="59">
        <v>200</v>
      </c>
      <c r="P34" s="59">
        <v>115</v>
      </c>
      <c r="Q34" s="58">
        <v>133.5</v>
      </c>
      <c r="R34" s="59">
        <v>137</v>
      </c>
      <c r="S34" s="59">
        <v>130</v>
      </c>
      <c r="T34" s="58">
        <v>145</v>
      </c>
      <c r="U34" s="59">
        <v>150</v>
      </c>
      <c r="V34" s="59">
        <v>140</v>
      </c>
      <c r="W34" s="58">
        <v>115</v>
      </c>
      <c r="X34" s="59">
        <v>120</v>
      </c>
      <c r="Y34" s="59">
        <v>110</v>
      </c>
      <c r="Z34" s="58">
        <v>97.5</v>
      </c>
      <c r="AA34" s="59">
        <v>100</v>
      </c>
      <c r="AB34" s="59">
        <v>95</v>
      </c>
      <c r="AC34" s="58">
        <v>97.5</v>
      </c>
      <c r="AD34" s="59">
        <v>100</v>
      </c>
      <c r="AE34" s="59">
        <v>95</v>
      </c>
      <c r="AF34" s="58">
        <v>113</v>
      </c>
      <c r="AG34" s="59">
        <v>118</v>
      </c>
      <c r="AH34" s="59">
        <v>108</v>
      </c>
      <c r="AI34" s="58">
        <v>20.5</v>
      </c>
      <c r="AJ34" s="59">
        <v>22</v>
      </c>
      <c r="AK34" s="59">
        <v>19</v>
      </c>
      <c r="AL34" s="58">
        <v>34</v>
      </c>
      <c r="AM34" s="59">
        <v>36</v>
      </c>
      <c r="AN34" s="59">
        <v>32</v>
      </c>
      <c r="AO34" s="58">
        <v>42</v>
      </c>
      <c r="AP34" s="59">
        <v>44</v>
      </c>
      <c r="AQ34" s="59">
        <v>40</v>
      </c>
      <c r="AR34" s="58">
        <v>75</v>
      </c>
      <c r="AS34" s="59">
        <v>80</v>
      </c>
      <c r="AT34" s="59">
        <v>70</v>
      </c>
      <c r="AU34" s="58">
        <v>21.5</v>
      </c>
      <c r="AV34" s="59">
        <v>23</v>
      </c>
      <c r="AW34" s="59">
        <v>20</v>
      </c>
      <c r="AX34" s="58">
        <v>29.5</v>
      </c>
      <c r="AY34" s="59">
        <v>31</v>
      </c>
      <c r="AZ34" s="59">
        <v>28</v>
      </c>
      <c r="BA34" s="58">
        <v>96.5</v>
      </c>
      <c r="BB34" s="59">
        <v>98</v>
      </c>
      <c r="BC34" s="59">
        <v>95</v>
      </c>
      <c r="BD34" s="56"/>
      <c r="BE34" s="56"/>
      <c r="BF34" s="56"/>
      <c r="BG34" s="58">
        <v>44</v>
      </c>
      <c r="BH34" s="59">
        <v>45</v>
      </c>
      <c r="BI34" s="59">
        <v>43</v>
      </c>
      <c r="BJ34" s="58">
        <v>32.5</v>
      </c>
      <c r="BK34" s="59">
        <v>35</v>
      </c>
      <c r="BL34" s="59">
        <v>30</v>
      </c>
      <c r="BM34" s="58">
        <v>84.5</v>
      </c>
      <c r="BN34" s="59">
        <v>89</v>
      </c>
      <c r="BO34" s="59">
        <v>80</v>
      </c>
      <c r="BP34" s="58">
        <v>437.5</v>
      </c>
      <c r="BQ34" s="59">
        <v>440</v>
      </c>
      <c r="BR34" s="59">
        <v>435</v>
      </c>
    </row>
    <row r="35" spans="1:70" x14ac:dyDescent="0.25">
      <c r="A35" s="57">
        <v>45960</v>
      </c>
      <c r="B35" s="58">
        <v>135</v>
      </c>
      <c r="C35" s="59">
        <v>137</v>
      </c>
      <c r="D35" s="59">
        <v>133</v>
      </c>
      <c r="E35" s="58">
        <v>155</v>
      </c>
      <c r="F35" s="59">
        <v>158</v>
      </c>
      <c r="G35" s="59">
        <v>152</v>
      </c>
      <c r="H35" s="58">
        <v>150</v>
      </c>
      <c r="I35" s="59">
        <v>155</v>
      </c>
      <c r="J35" s="59">
        <v>145</v>
      </c>
      <c r="K35" s="58">
        <v>132</v>
      </c>
      <c r="L35" s="59">
        <v>137</v>
      </c>
      <c r="M35" s="59">
        <v>127</v>
      </c>
      <c r="N35" s="58">
        <v>134.5</v>
      </c>
      <c r="O35" s="59">
        <v>170</v>
      </c>
      <c r="P35" s="59">
        <v>99</v>
      </c>
      <c r="Q35" s="58">
        <v>122.5</v>
      </c>
      <c r="R35" s="59">
        <v>125</v>
      </c>
      <c r="S35" s="59">
        <v>120</v>
      </c>
      <c r="T35" s="58">
        <v>125</v>
      </c>
      <c r="U35" s="59">
        <v>130</v>
      </c>
      <c r="V35" s="59">
        <v>120</v>
      </c>
      <c r="W35" s="58">
        <v>87.5</v>
      </c>
      <c r="X35" s="59">
        <v>90</v>
      </c>
      <c r="Y35" s="59">
        <v>85</v>
      </c>
      <c r="Z35" s="58">
        <v>90</v>
      </c>
      <c r="AA35" s="59">
        <v>95</v>
      </c>
      <c r="AB35" s="59">
        <v>85</v>
      </c>
      <c r="AC35" s="58">
        <v>82.5</v>
      </c>
      <c r="AD35" s="59">
        <v>85</v>
      </c>
      <c r="AE35" s="59">
        <v>80</v>
      </c>
      <c r="AF35" s="58">
        <v>85.5</v>
      </c>
      <c r="AG35" s="59">
        <v>88</v>
      </c>
      <c r="AH35" s="59">
        <v>83</v>
      </c>
      <c r="AI35" s="58">
        <v>20.5</v>
      </c>
      <c r="AJ35" s="59">
        <v>22</v>
      </c>
      <c r="AK35" s="59">
        <v>19</v>
      </c>
      <c r="AL35" s="58">
        <v>34</v>
      </c>
      <c r="AM35" s="59">
        <v>36</v>
      </c>
      <c r="AN35" s="59">
        <v>32</v>
      </c>
      <c r="AO35" s="58">
        <v>41.5</v>
      </c>
      <c r="AP35" s="59">
        <v>43</v>
      </c>
      <c r="AQ35" s="59">
        <v>40</v>
      </c>
      <c r="AR35" s="58">
        <v>72.5</v>
      </c>
      <c r="AS35" s="59">
        <v>75</v>
      </c>
      <c r="AT35" s="59">
        <v>70</v>
      </c>
      <c r="AU35" s="58">
        <v>21</v>
      </c>
      <c r="AV35" s="59">
        <v>23</v>
      </c>
      <c r="AW35" s="59">
        <v>19</v>
      </c>
      <c r="AX35" s="58">
        <v>28.5</v>
      </c>
      <c r="AY35" s="59">
        <v>30</v>
      </c>
      <c r="AZ35" s="59">
        <v>27</v>
      </c>
      <c r="BA35" s="58">
        <v>97.5</v>
      </c>
      <c r="BB35" s="59">
        <v>100</v>
      </c>
      <c r="BC35" s="59">
        <v>95</v>
      </c>
      <c r="BD35" s="56"/>
      <c r="BE35" s="56"/>
      <c r="BF35" s="56"/>
      <c r="BG35" s="58">
        <v>44.5</v>
      </c>
      <c r="BH35" s="59">
        <v>46</v>
      </c>
      <c r="BI35" s="59">
        <v>43</v>
      </c>
      <c r="BJ35" s="58">
        <v>35</v>
      </c>
      <c r="BK35" s="59">
        <v>40</v>
      </c>
      <c r="BL35" s="59">
        <v>30</v>
      </c>
      <c r="BM35" s="58">
        <v>84</v>
      </c>
      <c r="BN35" s="59">
        <v>88</v>
      </c>
      <c r="BO35" s="59">
        <v>80</v>
      </c>
      <c r="BP35" s="58">
        <v>437.5</v>
      </c>
      <c r="BQ35" s="59">
        <v>440</v>
      </c>
      <c r="BR35" s="59">
        <v>435</v>
      </c>
    </row>
    <row r="36" spans="1:70" x14ac:dyDescent="0.25">
      <c r="A36" s="57">
        <v>45953</v>
      </c>
      <c r="B36" s="58">
        <v>135</v>
      </c>
      <c r="C36" s="59">
        <v>137</v>
      </c>
      <c r="D36" s="59">
        <v>133</v>
      </c>
      <c r="E36" s="58">
        <v>155</v>
      </c>
      <c r="F36" s="59">
        <v>158</v>
      </c>
      <c r="G36" s="59">
        <v>152</v>
      </c>
      <c r="H36" s="58">
        <v>147.5</v>
      </c>
      <c r="I36" s="59">
        <v>150</v>
      </c>
      <c r="J36" s="59">
        <v>145</v>
      </c>
      <c r="K36" s="58">
        <v>115</v>
      </c>
      <c r="L36" s="59">
        <v>120</v>
      </c>
      <c r="M36" s="59">
        <v>110</v>
      </c>
      <c r="N36" s="58">
        <v>134.5</v>
      </c>
      <c r="O36" s="59">
        <v>170</v>
      </c>
      <c r="P36" s="59">
        <v>99</v>
      </c>
      <c r="Q36" s="58">
        <v>122.5</v>
      </c>
      <c r="R36" s="59">
        <v>125</v>
      </c>
      <c r="S36" s="59">
        <v>120</v>
      </c>
      <c r="T36" s="58">
        <v>115</v>
      </c>
      <c r="U36" s="59">
        <v>120</v>
      </c>
      <c r="V36" s="59">
        <v>110</v>
      </c>
      <c r="W36" s="58">
        <v>82.5</v>
      </c>
      <c r="X36" s="59">
        <v>85</v>
      </c>
      <c r="Y36" s="59">
        <v>80</v>
      </c>
      <c r="Z36" s="58">
        <v>85</v>
      </c>
      <c r="AA36" s="59">
        <v>90</v>
      </c>
      <c r="AB36" s="59">
        <v>80</v>
      </c>
      <c r="AC36" s="58">
        <v>82.5</v>
      </c>
      <c r="AD36" s="59">
        <v>85</v>
      </c>
      <c r="AE36" s="59">
        <v>80</v>
      </c>
      <c r="AF36" s="58">
        <v>80.5</v>
      </c>
      <c r="AG36" s="59">
        <v>83</v>
      </c>
      <c r="AH36" s="59">
        <v>78</v>
      </c>
      <c r="AI36" s="58">
        <v>20.5</v>
      </c>
      <c r="AJ36" s="59">
        <v>22</v>
      </c>
      <c r="AK36" s="59">
        <v>19</v>
      </c>
      <c r="AL36" s="58">
        <v>34</v>
      </c>
      <c r="AM36" s="59">
        <v>36</v>
      </c>
      <c r="AN36" s="59">
        <v>32</v>
      </c>
      <c r="AO36" s="58">
        <v>40.5</v>
      </c>
      <c r="AP36" s="59">
        <v>43</v>
      </c>
      <c r="AQ36" s="59">
        <v>38</v>
      </c>
      <c r="AR36" s="58">
        <v>72.5</v>
      </c>
      <c r="AS36" s="59">
        <v>75</v>
      </c>
      <c r="AT36" s="59">
        <v>70</v>
      </c>
      <c r="AU36" s="58">
        <v>21</v>
      </c>
      <c r="AV36" s="59">
        <v>23</v>
      </c>
      <c r="AW36" s="59">
        <v>19</v>
      </c>
      <c r="AX36" s="58">
        <v>28.5</v>
      </c>
      <c r="AY36" s="59">
        <v>30</v>
      </c>
      <c r="AZ36" s="59">
        <v>27</v>
      </c>
      <c r="BA36" s="58">
        <v>97.5</v>
      </c>
      <c r="BB36" s="59">
        <v>100</v>
      </c>
      <c r="BC36" s="59">
        <v>95</v>
      </c>
      <c r="BD36" s="56"/>
      <c r="BE36" s="56"/>
      <c r="BF36" s="56"/>
      <c r="BG36" s="58">
        <v>44.5</v>
      </c>
      <c r="BH36" s="59">
        <v>46</v>
      </c>
      <c r="BI36" s="59">
        <v>43</v>
      </c>
      <c r="BJ36" s="58">
        <v>35</v>
      </c>
      <c r="BK36" s="59">
        <v>40</v>
      </c>
      <c r="BL36" s="59">
        <v>30</v>
      </c>
      <c r="BM36" s="58">
        <v>84</v>
      </c>
      <c r="BN36" s="59">
        <v>88</v>
      </c>
      <c r="BO36" s="59">
        <v>80</v>
      </c>
      <c r="BP36" s="58">
        <v>392.5</v>
      </c>
      <c r="BQ36" s="59">
        <v>395</v>
      </c>
      <c r="BR36" s="59">
        <v>390</v>
      </c>
    </row>
    <row r="37" spans="1:70" x14ac:dyDescent="0.25">
      <c r="A37" s="57">
        <v>45946</v>
      </c>
      <c r="B37" s="58">
        <v>135</v>
      </c>
      <c r="C37" s="59">
        <v>137</v>
      </c>
      <c r="D37" s="59">
        <v>133</v>
      </c>
      <c r="E37" s="58">
        <v>155</v>
      </c>
      <c r="F37" s="59">
        <v>158</v>
      </c>
      <c r="G37" s="59">
        <v>152</v>
      </c>
      <c r="H37" s="58">
        <v>145</v>
      </c>
      <c r="I37" s="59">
        <v>147</v>
      </c>
      <c r="J37" s="59">
        <v>143</v>
      </c>
      <c r="K37" s="58">
        <v>105</v>
      </c>
      <c r="L37" s="59">
        <v>110</v>
      </c>
      <c r="M37" s="59">
        <v>100</v>
      </c>
      <c r="N37" s="58">
        <v>130</v>
      </c>
      <c r="O37" s="59">
        <v>165</v>
      </c>
      <c r="P37" s="59">
        <v>95</v>
      </c>
      <c r="Q37" s="58">
        <v>116</v>
      </c>
      <c r="R37" s="59">
        <v>120</v>
      </c>
      <c r="S37" s="59">
        <v>112</v>
      </c>
      <c r="T37" s="58">
        <v>105</v>
      </c>
      <c r="U37" s="59">
        <v>110</v>
      </c>
      <c r="V37" s="59">
        <v>100</v>
      </c>
      <c r="W37" s="58">
        <v>77.5</v>
      </c>
      <c r="X37" s="59">
        <v>80</v>
      </c>
      <c r="Y37" s="59">
        <v>75</v>
      </c>
      <c r="Z37" s="58">
        <v>77.5</v>
      </c>
      <c r="AA37" s="59">
        <v>80</v>
      </c>
      <c r="AB37" s="59">
        <v>75</v>
      </c>
      <c r="AC37" s="58">
        <v>77.5</v>
      </c>
      <c r="AD37" s="59">
        <v>80</v>
      </c>
      <c r="AE37" s="59">
        <v>75</v>
      </c>
      <c r="AF37" s="58">
        <v>75.5</v>
      </c>
      <c r="AG37" s="59">
        <v>78</v>
      </c>
      <c r="AH37" s="59">
        <v>73</v>
      </c>
      <c r="AI37" s="58">
        <v>20.5</v>
      </c>
      <c r="AJ37" s="59">
        <v>22</v>
      </c>
      <c r="AK37" s="59">
        <v>19</v>
      </c>
      <c r="AL37" s="58">
        <v>34</v>
      </c>
      <c r="AM37" s="59">
        <v>36</v>
      </c>
      <c r="AN37" s="59">
        <v>32</v>
      </c>
      <c r="AO37" s="58">
        <v>40.5</v>
      </c>
      <c r="AP37" s="59">
        <v>43</v>
      </c>
      <c r="AQ37" s="59">
        <v>38</v>
      </c>
      <c r="AR37" s="58">
        <v>75</v>
      </c>
      <c r="AS37" s="59">
        <v>80</v>
      </c>
      <c r="AT37" s="59">
        <v>70</v>
      </c>
      <c r="AU37" s="58">
        <v>21</v>
      </c>
      <c r="AV37" s="59">
        <v>23</v>
      </c>
      <c r="AW37" s="59">
        <v>19</v>
      </c>
      <c r="AX37" s="58">
        <v>28.5</v>
      </c>
      <c r="AY37" s="59">
        <v>30</v>
      </c>
      <c r="AZ37" s="59">
        <v>27</v>
      </c>
      <c r="BA37" s="58">
        <v>102.5</v>
      </c>
      <c r="BB37" s="59">
        <v>105</v>
      </c>
      <c r="BC37" s="59">
        <v>100</v>
      </c>
      <c r="BD37" s="56"/>
      <c r="BE37" s="56"/>
      <c r="BF37" s="56"/>
      <c r="BG37" s="58">
        <v>44.5</v>
      </c>
      <c r="BH37" s="59">
        <v>46</v>
      </c>
      <c r="BI37" s="59">
        <v>43</v>
      </c>
      <c r="BJ37" s="58">
        <v>38</v>
      </c>
      <c r="BK37" s="59">
        <v>45</v>
      </c>
      <c r="BL37" s="59">
        <v>31</v>
      </c>
      <c r="BM37" s="58">
        <v>84</v>
      </c>
      <c r="BN37" s="59">
        <v>88</v>
      </c>
      <c r="BO37" s="59">
        <v>80</v>
      </c>
      <c r="BP37" s="58">
        <v>355</v>
      </c>
      <c r="BQ37" s="59">
        <v>360</v>
      </c>
      <c r="BR37" s="59">
        <v>350</v>
      </c>
    </row>
    <row r="38" spans="1:70" x14ac:dyDescent="0.25">
      <c r="A38" s="57">
        <v>45939</v>
      </c>
      <c r="B38" s="58">
        <v>127.5</v>
      </c>
      <c r="C38" s="59">
        <v>130</v>
      </c>
      <c r="D38" s="59">
        <v>125</v>
      </c>
      <c r="E38" s="58">
        <v>155</v>
      </c>
      <c r="F38" s="59">
        <v>158</v>
      </c>
      <c r="G38" s="59">
        <v>152</v>
      </c>
      <c r="H38" s="58">
        <v>144.5</v>
      </c>
      <c r="I38" s="59">
        <v>147</v>
      </c>
      <c r="J38" s="59">
        <v>142</v>
      </c>
      <c r="K38" s="58">
        <v>100</v>
      </c>
      <c r="L38" s="59">
        <v>105</v>
      </c>
      <c r="M38" s="59">
        <v>95</v>
      </c>
      <c r="N38" s="58">
        <v>123.5</v>
      </c>
      <c r="O38" s="59">
        <v>157</v>
      </c>
      <c r="P38" s="59">
        <v>90</v>
      </c>
      <c r="Q38" s="58">
        <v>116</v>
      </c>
      <c r="R38" s="59">
        <v>120</v>
      </c>
      <c r="S38" s="59">
        <v>112</v>
      </c>
      <c r="T38" s="58">
        <v>100</v>
      </c>
      <c r="U38" s="59">
        <v>105</v>
      </c>
      <c r="V38" s="59">
        <v>95</v>
      </c>
      <c r="W38" s="58">
        <v>66.5</v>
      </c>
      <c r="X38" s="59">
        <v>70</v>
      </c>
      <c r="Y38" s="59">
        <v>63</v>
      </c>
      <c r="Z38" s="58">
        <v>70</v>
      </c>
      <c r="AA38" s="59">
        <v>75</v>
      </c>
      <c r="AB38" s="59">
        <v>65</v>
      </c>
      <c r="AC38" s="58">
        <v>70</v>
      </c>
      <c r="AD38" s="59">
        <v>75</v>
      </c>
      <c r="AE38" s="59">
        <v>65</v>
      </c>
      <c r="AF38" s="58">
        <v>65.5</v>
      </c>
      <c r="AG38" s="59">
        <v>70</v>
      </c>
      <c r="AH38" s="59">
        <v>61</v>
      </c>
      <c r="AI38" s="58">
        <v>20.5</v>
      </c>
      <c r="AJ38" s="59">
        <v>22</v>
      </c>
      <c r="AK38" s="59">
        <v>19</v>
      </c>
      <c r="AL38" s="58">
        <v>34</v>
      </c>
      <c r="AM38" s="59">
        <v>36</v>
      </c>
      <c r="AN38" s="59">
        <v>32</v>
      </c>
      <c r="AO38" s="58">
        <v>40.5</v>
      </c>
      <c r="AP38" s="59">
        <v>43</v>
      </c>
      <c r="AQ38" s="59">
        <v>38</v>
      </c>
      <c r="AR38" s="58">
        <v>76</v>
      </c>
      <c r="AS38" s="59">
        <v>82</v>
      </c>
      <c r="AT38" s="59">
        <v>70</v>
      </c>
      <c r="AU38" s="58">
        <v>21</v>
      </c>
      <c r="AV38" s="59">
        <v>23</v>
      </c>
      <c r="AW38" s="59">
        <v>19</v>
      </c>
      <c r="AX38" s="58">
        <v>28.5</v>
      </c>
      <c r="AY38" s="59">
        <v>30</v>
      </c>
      <c r="AZ38" s="59">
        <v>27</v>
      </c>
      <c r="BA38" s="58">
        <v>102.5</v>
      </c>
      <c r="BB38" s="59">
        <v>105</v>
      </c>
      <c r="BC38" s="59">
        <v>100</v>
      </c>
      <c r="BD38" s="56"/>
      <c r="BE38" s="56"/>
      <c r="BF38" s="56"/>
      <c r="BG38" s="58">
        <v>44.5</v>
      </c>
      <c r="BH38" s="59">
        <v>46</v>
      </c>
      <c r="BI38" s="59">
        <v>43</v>
      </c>
      <c r="BJ38" s="58">
        <v>38</v>
      </c>
      <c r="BK38" s="59">
        <v>45</v>
      </c>
      <c r="BL38" s="59">
        <v>31</v>
      </c>
      <c r="BM38" s="58">
        <v>84</v>
      </c>
      <c r="BN38" s="59">
        <v>88</v>
      </c>
      <c r="BO38" s="59">
        <v>80</v>
      </c>
      <c r="BP38" s="58">
        <v>355</v>
      </c>
      <c r="BQ38" s="59">
        <v>360</v>
      </c>
      <c r="BR38" s="59">
        <v>350</v>
      </c>
    </row>
    <row r="39" spans="1:70" x14ac:dyDescent="0.25">
      <c r="A39" s="57">
        <v>45932</v>
      </c>
      <c r="B39" s="58">
        <v>127.5</v>
      </c>
      <c r="C39" s="59">
        <v>130</v>
      </c>
      <c r="D39" s="59">
        <v>125</v>
      </c>
      <c r="E39" s="58">
        <v>155</v>
      </c>
      <c r="F39" s="59">
        <v>158</v>
      </c>
      <c r="G39" s="59">
        <v>152</v>
      </c>
      <c r="H39" s="58">
        <v>148</v>
      </c>
      <c r="I39" s="59">
        <v>149</v>
      </c>
      <c r="J39" s="59">
        <v>147</v>
      </c>
      <c r="K39" s="58">
        <v>100</v>
      </c>
      <c r="L39" s="59">
        <v>105</v>
      </c>
      <c r="M39" s="59">
        <v>95</v>
      </c>
      <c r="N39" s="58">
        <v>123.5</v>
      </c>
      <c r="O39" s="59">
        <v>157</v>
      </c>
      <c r="P39" s="59">
        <v>90</v>
      </c>
      <c r="Q39" s="58">
        <v>117.5</v>
      </c>
      <c r="R39" s="59">
        <v>120</v>
      </c>
      <c r="S39" s="59">
        <v>115</v>
      </c>
      <c r="T39" s="58">
        <v>100</v>
      </c>
      <c r="U39" s="59">
        <v>105</v>
      </c>
      <c r="V39" s="59">
        <v>95</v>
      </c>
      <c r="W39" s="58">
        <v>66.5</v>
      </c>
      <c r="X39" s="59">
        <v>70</v>
      </c>
      <c r="Y39" s="59">
        <v>63</v>
      </c>
      <c r="Z39" s="58">
        <v>70</v>
      </c>
      <c r="AA39" s="59">
        <v>75</v>
      </c>
      <c r="AB39" s="59">
        <v>65</v>
      </c>
      <c r="AC39" s="58">
        <v>70</v>
      </c>
      <c r="AD39" s="59">
        <v>75</v>
      </c>
      <c r="AE39" s="59">
        <v>65</v>
      </c>
      <c r="AF39" s="58">
        <v>65.5</v>
      </c>
      <c r="AG39" s="59">
        <v>70</v>
      </c>
      <c r="AH39" s="59">
        <v>61</v>
      </c>
      <c r="AI39" s="58">
        <v>20.5</v>
      </c>
      <c r="AJ39" s="59">
        <v>22</v>
      </c>
      <c r="AK39" s="59">
        <v>19</v>
      </c>
      <c r="AL39" s="58">
        <v>34</v>
      </c>
      <c r="AM39" s="59">
        <v>36</v>
      </c>
      <c r="AN39" s="59">
        <v>32</v>
      </c>
      <c r="AO39" s="58">
        <v>40.5</v>
      </c>
      <c r="AP39" s="59">
        <v>43</v>
      </c>
      <c r="AQ39" s="59">
        <v>38</v>
      </c>
      <c r="AR39" s="58">
        <v>76</v>
      </c>
      <c r="AS39" s="59">
        <v>82</v>
      </c>
      <c r="AT39" s="59">
        <v>70</v>
      </c>
      <c r="AU39" s="58">
        <v>21</v>
      </c>
      <c r="AV39" s="59">
        <v>23</v>
      </c>
      <c r="AW39" s="59">
        <v>19</v>
      </c>
      <c r="AX39" s="58">
        <v>28.5</v>
      </c>
      <c r="AY39" s="59">
        <v>30</v>
      </c>
      <c r="AZ39" s="59">
        <v>27</v>
      </c>
      <c r="BA39" s="58">
        <v>102.5</v>
      </c>
      <c r="BB39" s="59">
        <v>105</v>
      </c>
      <c r="BC39" s="59">
        <v>100</v>
      </c>
      <c r="BD39" s="56"/>
      <c r="BE39" s="56"/>
      <c r="BF39" s="56"/>
      <c r="BG39" s="58">
        <v>44.5</v>
      </c>
      <c r="BH39" s="59">
        <v>46</v>
      </c>
      <c r="BI39" s="59">
        <v>43</v>
      </c>
      <c r="BJ39" s="58">
        <v>38</v>
      </c>
      <c r="BK39" s="59">
        <v>45</v>
      </c>
      <c r="BL39" s="59">
        <v>31</v>
      </c>
      <c r="BM39" s="58">
        <v>84</v>
      </c>
      <c r="BN39" s="59">
        <v>88</v>
      </c>
      <c r="BO39" s="59">
        <v>80</v>
      </c>
      <c r="BP39" s="58">
        <v>355</v>
      </c>
      <c r="BQ39" s="59">
        <v>360</v>
      </c>
      <c r="BR39" s="59">
        <v>350</v>
      </c>
    </row>
    <row r="40" spans="1:70" x14ac:dyDescent="0.25">
      <c r="A40" s="57">
        <v>45925</v>
      </c>
      <c r="B40" s="58">
        <v>127.5</v>
      </c>
      <c r="C40" s="59">
        <v>130</v>
      </c>
      <c r="D40" s="59">
        <v>125</v>
      </c>
      <c r="E40" s="58">
        <v>155</v>
      </c>
      <c r="F40" s="59">
        <v>158</v>
      </c>
      <c r="G40" s="59">
        <v>152</v>
      </c>
      <c r="H40" s="58">
        <v>148</v>
      </c>
      <c r="I40" s="59">
        <v>149</v>
      </c>
      <c r="J40" s="59">
        <v>147</v>
      </c>
      <c r="K40" s="58">
        <v>100</v>
      </c>
      <c r="L40" s="59">
        <v>105</v>
      </c>
      <c r="M40" s="59">
        <v>95</v>
      </c>
      <c r="N40" s="58">
        <v>131</v>
      </c>
      <c r="O40" s="59">
        <v>162</v>
      </c>
      <c r="P40" s="59">
        <v>100</v>
      </c>
      <c r="Q40" s="58">
        <v>117.5</v>
      </c>
      <c r="R40" s="59">
        <v>120</v>
      </c>
      <c r="S40" s="59">
        <v>115</v>
      </c>
      <c r="T40" s="58">
        <v>100</v>
      </c>
      <c r="U40" s="59">
        <v>105</v>
      </c>
      <c r="V40" s="59">
        <v>95</v>
      </c>
      <c r="W40" s="58">
        <v>66.5</v>
      </c>
      <c r="X40" s="59">
        <v>70</v>
      </c>
      <c r="Y40" s="59">
        <v>63</v>
      </c>
      <c r="Z40" s="58">
        <v>72.5</v>
      </c>
      <c r="AA40" s="59">
        <v>75</v>
      </c>
      <c r="AB40" s="59">
        <v>70</v>
      </c>
      <c r="AC40" s="58">
        <v>75</v>
      </c>
      <c r="AD40" s="59">
        <v>80</v>
      </c>
      <c r="AE40" s="59">
        <v>70</v>
      </c>
      <c r="AF40" s="58">
        <v>65.5</v>
      </c>
      <c r="AG40" s="59">
        <v>70</v>
      </c>
      <c r="AH40" s="59">
        <v>61</v>
      </c>
      <c r="AI40" s="58">
        <v>20.5</v>
      </c>
      <c r="AJ40" s="59">
        <v>22</v>
      </c>
      <c r="AK40" s="59">
        <v>19</v>
      </c>
      <c r="AL40" s="58">
        <v>34</v>
      </c>
      <c r="AM40" s="59">
        <v>36</v>
      </c>
      <c r="AN40" s="59">
        <v>32</v>
      </c>
      <c r="AO40" s="58">
        <v>40.5</v>
      </c>
      <c r="AP40" s="59">
        <v>43</v>
      </c>
      <c r="AQ40" s="59">
        <v>38</v>
      </c>
      <c r="AR40" s="58">
        <v>76</v>
      </c>
      <c r="AS40" s="59">
        <v>82</v>
      </c>
      <c r="AT40" s="59">
        <v>70</v>
      </c>
      <c r="AU40" s="58">
        <v>21</v>
      </c>
      <c r="AV40" s="59">
        <v>23</v>
      </c>
      <c r="AW40" s="59">
        <v>19</v>
      </c>
      <c r="AX40" s="58">
        <v>28.5</v>
      </c>
      <c r="AY40" s="59">
        <v>30</v>
      </c>
      <c r="AZ40" s="59">
        <v>27</v>
      </c>
      <c r="BA40" s="58">
        <v>102.5</v>
      </c>
      <c r="BB40" s="59">
        <v>105</v>
      </c>
      <c r="BC40" s="59">
        <v>100</v>
      </c>
      <c r="BD40" s="56"/>
      <c r="BE40" s="56"/>
      <c r="BF40" s="56"/>
      <c r="BG40" s="58">
        <v>44.5</v>
      </c>
      <c r="BH40" s="59">
        <v>46</v>
      </c>
      <c r="BI40" s="59">
        <v>43</v>
      </c>
      <c r="BJ40" s="58">
        <v>38</v>
      </c>
      <c r="BK40" s="59">
        <v>45</v>
      </c>
      <c r="BL40" s="59">
        <v>31</v>
      </c>
      <c r="BM40" s="58">
        <v>84</v>
      </c>
      <c r="BN40" s="59">
        <v>88</v>
      </c>
      <c r="BO40" s="59">
        <v>80</v>
      </c>
      <c r="BP40" s="58">
        <v>337.5</v>
      </c>
      <c r="BQ40" s="59">
        <v>340</v>
      </c>
      <c r="BR40" s="59">
        <v>335</v>
      </c>
    </row>
    <row r="41" spans="1:70" x14ac:dyDescent="0.25">
      <c r="A41" s="57">
        <v>45918</v>
      </c>
      <c r="B41" s="58">
        <v>127.5</v>
      </c>
      <c r="C41" s="59">
        <v>130</v>
      </c>
      <c r="D41" s="59">
        <v>125</v>
      </c>
      <c r="E41" s="58">
        <v>155</v>
      </c>
      <c r="F41" s="59">
        <v>158</v>
      </c>
      <c r="G41" s="59">
        <v>152</v>
      </c>
      <c r="H41" s="58">
        <v>148</v>
      </c>
      <c r="I41" s="59">
        <v>149</v>
      </c>
      <c r="J41" s="59">
        <v>147</v>
      </c>
      <c r="K41" s="58">
        <v>105</v>
      </c>
      <c r="L41" s="59">
        <v>110</v>
      </c>
      <c r="M41" s="59">
        <v>100</v>
      </c>
      <c r="N41" s="58">
        <v>135</v>
      </c>
      <c r="O41" s="59">
        <v>170</v>
      </c>
      <c r="P41" s="59">
        <v>100</v>
      </c>
      <c r="Q41" s="58">
        <v>122.5</v>
      </c>
      <c r="R41" s="59">
        <v>125</v>
      </c>
      <c r="S41" s="59">
        <v>120</v>
      </c>
      <c r="T41" s="58">
        <v>103</v>
      </c>
      <c r="U41" s="59">
        <v>108</v>
      </c>
      <c r="V41" s="59">
        <v>98</v>
      </c>
      <c r="W41" s="58">
        <v>70</v>
      </c>
      <c r="X41" s="59">
        <v>75</v>
      </c>
      <c r="Y41" s="59">
        <v>65</v>
      </c>
      <c r="Z41" s="58">
        <v>72.5</v>
      </c>
      <c r="AA41" s="59">
        <v>75</v>
      </c>
      <c r="AB41" s="59">
        <v>70</v>
      </c>
      <c r="AC41" s="58">
        <v>75</v>
      </c>
      <c r="AD41" s="59">
        <v>80</v>
      </c>
      <c r="AE41" s="59">
        <v>70</v>
      </c>
      <c r="AF41" s="58">
        <v>68</v>
      </c>
      <c r="AG41" s="59">
        <v>73</v>
      </c>
      <c r="AH41" s="59">
        <v>63</v>
      </c>
      <c r="AI41" s="58">
        <v>20.5</v>
      </c>
      <c r="AJ41" s="59">
        <v>22</v>
      </c>
      <c r="AK41" s="59">
        <v>19</v>
      </c>
      <c r="AL41" s="58">
        <v>35</v>
      </c>
      <c r="AM41" s="59">
        <v>37</v>
      </c>
      <c r="AN41" s="59">
        <v>33</v>
      </c>
      <c r="AO41" s="58">
        <v>40.5</v>
      </c>
      <c r="AP41" s="59">
        <v>43</v>
      </c>
      <c r="AQ41" s="59">
        <v>38</v>
      </c>
      <c r="AR41" s="58">
        <v>76</v>
      </c>
      <c r="AS41" s="59">
        <v>82</v>
      </c>
      <c r="AT41" s="59">
        <v>70</v>
      </c>
      <c r="AU41" s="58">
        <v>21.5</v>
      </c>
      <c r="AV41" s="59">
        <v>24</v>
      </c>
      <c r="AW41" s="59">
        <v>19</v>
      </c>
      <c r="AX41" s="58">
        <v>29.5</v>
      </c>
      <c r="AY41" s="59">
        <v>31</v>
      </c>
      <c r="AZ41" s="59">
        <v>28</v>
      </c>
      <c r="BA41" s="58">
        <v>102.5</v>
      </c>
      <c r="BB41" s="59">
        <v>105</v>
      </c>
      <c r="BC41" s="59">
        <v>100</v>
      </c>
      <c r="BD41" s="56"/>
      <c r="BE41" s="56"/>
      <c r="BF41" s="56"/>
      <c r="BG41" s="58">
        <v>48.5</v>
      </c>
      <c r="BH41" s="59">
        <v>51</v>
      </c>
      <c r="BI41" s="59">
        <v>46</v>
      </c>
      <c r="BJ41" s="58">
        <v>38</v>
      </c>
      <c r="BK41" s="59">
        <v>45</v>
      </c>
      <c r="BL41" s="59">
        <v>31</v>
      </c>
      <c r="BM41" s="58">
        <v>84</v>
      </c>
      <c r="BN41" s="59">
        <v>88</v>
      </c>
      <c r="BO41" s="59">
        <v>80</v>
      </c>
      <c r="BP41" s="58">
        <v>330</v>
      </c>
      <c r="BQ41" s="59">
        <v>340</v>
      </c>
      <c r="BR41" s="59">
        <v>320</v>
      </c>
    </row>
    <row r="42" spans="1:70" x14ac:dyDescent="0.25">
      <c r="A42" s="57">
        <v>45911</v>
      </c>
      <c r="B42" s="58">
        <v>127.5</v>
      </c>
      <c r="C42" s="59">
        <v>130</v>
      </c>
      <c r="D42" s="59">
        <v>125</v>
      </c>
      <c r="E42" s="58">
        <v>155</v>
      </c>
      <c r="F42" s="59">
        <v>158</v>
      </c>
      <c r="G42" s="59">
        <v>152</v>
      </c>
      <c r="H42" s="58">
        <v>157.5</v>
      </c>
      <c r="I42" s="59">
        <v>160</v>
      </c>
      <c r="J42" s="59">
        <v>155</v>
      </c>
      <c r="K42" s="58">
        <v>112.5</v>
      </c>
      <c r="L42" s="59">
        <v>115</v>
      </c>
      <c r="M42" s="59">
        <v>110</v>
      </c>
      <c r="N42" s="58">
        <v>135</v>
      </c>
      <c r="O42" s="59">
        <v>170</v>
      </c>
      <c r="P42" s="59">
        <v>100</v>
      </c>
      <c r="Q42" s="58">
        <v>122.5</v>
      </c>
      <c r="R42" s="59">
        <v>125</v>
      </c>
      <c r="S42" s="59">
        <v>120</v>
      </c>
      <c r="T42" s="58">
        <v>105</v>
      </c>
      <c r="U42" s="59">
        <v>110</v>
      </c>
      <c r="V42" s="59">
        <v>100</v>
      </c>
      <c r="W42" s="58">
        <v>80.5</v>
      </c>
      <c r="X42" s="59">
        <v>83</v>
      </c>
      <c r="Y42" s="59">
        <v>78</v>
      </c>
      <c r="Z42" s="58">
        <v>82.5</v>
      </c>
      <c r="AA42" s="59">
        <v>85</v>
      </c>
      <c r="AB42" s="59">
        <v>80</v>
      </c>
      <c r="AC42" s="58">
        <v>82.5</v>
      </c>
      <c r="AD42" s="59">
        <v>85</v>
      </c>
      <c r="AE42" s="59">
        <v>80</v>
      </c>
      <c r="AF42" s="58">
        <v>72.5</v>
      </c>
      <c r="AG42" s="59">
        <v>75</v>
      </c>
      <c r="AH42" s="59">
        <v>70</v>
      </c>
      <c r="AI42" s="58">
        <v>20.5</v>
      </c>
      <c r="AJ42" s="59">
        <v>22</v>
      </c>
      <c r="AK42" s="59">
        <v>19</v>
      </c>
      <c r="AL42" s="58">
        <v>35</v>
      </c>
      <c r="AM42" s="59">
        <v>37</v>
      </c>
      <c r="AN42" s="59">
        <v>33</v>
      </c>
      <c r="AO42" s="58">
        <v>40.5</v>
      </c>
      <c r="AP42" s="59">
        <v>43</v>
      </c>
      <c r="AQ42" s="59">
        <v>38</v>
      </c>
      <c r="AR42" s="58">
        <v>76</v>
      </c>
      <c r="AS42" s="59">
        <v>82</v>
      </c>
      <c r="AT42" s="59">
        <v>70</v>
      </c>
      <c r="AU42" s="58">
        <v>21.5</v>
      </c>
      <c r="AV42" s="59">
        <v>24</v>
      </c>
      <c r="AW42" s="59">
        <v>19</v>
      </c>
      <c r="AX42" s="58">
        <v>29.5</v>
      </c>
      <c r="AY42" s="59">
        <v>31</v>
      </c>
      <c r="AZ42" s="59">
        <v>28</v>
      </c>
      <c r="BA42" s="58">
        <v>102.5</v>
      </c>
      <c r="BB42" s="59">
        <v>105</v>
      </c>
      <c r="BC42" s="59">
        <v>100</v>
      </c>
      <c r="BD42" s="56"/>
      <c r="BE42" s="56"/>
      <c r="BF42" s="56"/>
      <c r="BG42" s="58">
        <v>48.5</v>
      </c>
      <c r="BH42" s="59">
        <v>51</v>
      </c>
      <c r="BI42" s="59">
        <v>46</v>
      </c>
      <c r="BJ42" s="58">
        <v>38</v>
      </c>
      <c r="BK42" s="59">
        <v>45</v>
      </c>
      <c r="BL42" s="59">
        <v>31</v>
      </c>
      <c r="BM42" s="58">
        <v>84</v>
      </c>
      <c r="BN42" s="59">
        <v>88</v>
      </c>
      <c r="BO42" s="59">
        <v>80</v>
      </c>
      <c r="BP42" s="58">
        <v>330</v>
      </c>
      <c r="BQ42" s="59">
        <v>340</v>
      </c>
      <c r="BR42" s="59">
        <v>320</v>
      </c>
    </row>
    <row r="43" spans="1:70" x14ac:dyDescent="0.25">
      <c r="A43" s="57">
        <v>45904</v>
      </c>
      <c r="B43" s="58">
        <v>142.5</v>
      </c>
      <c r="C43" s="59">
        <v>145</v>
      </c>
      <c r="D43" s="59">
        <v>140</v>
      </c>
      <c r="E43" s="58">
        <v>155</v>
      </c>
      <c r="F43" s="59">
        <v>158</v>
      </c>
      <c r="G43" s="59">
        <v>152</v>
      </c>
      <c r="H43" s="58">
        <v>167</v>
      </c>
      <c r="I43" s="59">
        <v>169</v>
      </c>
      <c r="J43" s="59">
        <v>165</v>
      </c>
      <c r="K43" s="58">
        <v>112.5</v>
      </c>
      <c r="L43" s="59">
        <v>115</v>
      </c>
      <c r="M43" s="59">
        <v>110</v>
      </c>
      <c r="N43" s="58">
        <v>155</v>
      </c>
      <c r="O43" s="59">
        <v>180</v>
      </c>
      <c r="P43" s="59">
        <v>130</v>
      </c>
      <c r="Q43" s="58">
        <v>130</v>
      </c>
      <c r="R43" s="59">
        <v>135</v>
      </c>
      <c r="S43" s="59">
        <v>125</v>
      </c>
      <c r="T43" s="58">
        <v>115</v>
      </c>
      <c r="U43" s="59">
        <v>120</v>
      </c>
      <c r="V43" s="59">
        <v>110</v>
      </c>
      <c r="W43" s="58">
        <v>86.5</v>
      </c>
      <c r="X43" s="59">
        <v>89</v>
      </c>
      <c r="Y43" s="59">
        <v>84</v>
      </c>
      <c r="Z43" s="58">
        <v>90</v>
      </c>
      <c r="AA43" s="59">
        <v>95</v>
      </c>
      <c r="AB43" s="59">
        <v>85</v>
      </c>
      <c r="AC43" s="58">
        <v>92.5</v>
      </c>
      <c r="AD43" s="59">
        <v>95</v>
      </c>
      <c r="AE43" s="59">
        <v>90</v>
      </c>
      <c r="AF43" s="58">
        <v>76.5</v>
      </c>
      <c r="AG43" s="59">
        <v>79</v>
      </c>
      <c r="AH43" s="59">
        <v>74</v>
      </c>
      <c r="AI43" s="58">
        <v>20.5</v>
      </c>
      <c r="AJ43" s="59">
        <v>22</v>
      </c>
      <c r="AK43" s="59">
        <v>19</v>
      </c>
      <c r="AL43" s="58">
        <v>35</v>
      </c>
      <c r="AM43" s="59">
        <v>37</v>
      </c>
      <c r="AN43" s="59">
        <v>33</v>
      </c>
      <c r="AO43" s="58">
        <v>40.5</v>
      </c>
      <c r="AP43" s="59">
        <v>43</v>
      </c>
      <c r="AQ43" s="59">
        <v>38</v>
      </c>
      <c r="AR43" s="58">
        <v>76</v>
      </c>
      <c r="AS43" s="59">
        <v>82</v>
      </c>
      <c r="AT43" s="59">
        <v>70</v>
      </c>
      <c r="AU43" s="58">
        <v>22</v>
      </c>
      <c r="AV43" s="59">
        <v>25</v>
      </c>
      <c r="AW43" s="59">
        <v>19</v>
      </c>
      <c r="AX43" s="58">
        <v>29</v>
      </c>
      <c r="AY43" s="59">
        <v>31</v>
      </c>
      <c r="AZ43" s="59">
        <v>27</v>
      </c>
      <c r="BA43" s="58">
        <v>103</v>
      </c>
      <c r="BB43" s="59">
        <v>105</v>
      </c>
      <c r="BC43" s="59">
        <v>101</v>
      </c>
      <c r="BD43" s="56"/>
      <c r="BE43" s="56"/>
      <c r="BF43" s="56"/>
      <c r="BG43" s="58">
        <v>49</v>
      </c>
      <c r="BH43" s="59">
        <v>52</v>
      </c>
      <c r="BI43" s="59">
        <v>46</v>
      </c>
      <c r="BJ43" s="58">
        <v>38</v>
      </c>
      <c r="BK43" s="59">
        <v>45</v>
      </c>
      <c r="BL43" s="59">
        <v>31</v>
      </c>
      <c r="BM43" s="58">
        <v>86</v>
      </c>
      <c r="BN43" s="59">
        <v>90</v>
      </c>
      <c r="BO43" s="59">
        <v>82</v>
      </c>
      <c r="BP43" s="58">
        <v>317</v>
      </c>
      <c r="BQ43" s="59">
        <v>319</v>
      </c>
      <c r="BR43" s="59">
        <v>315</v>
      </c>
    </row>
    <row r="44" spans="1:70" x14ac:dyDescent="0.25">
      <c r="A44" s="57">
        <v>45897</v>
      </c>
      <c r="B44" s="58">
        <v>145</v>
      </c>
      <c r="C44" s="59">
        <v>150</v>
      </c>
      <c r="D44" s="59">
        <v>140</v>
      </c>
      <c r="E44" s="58">
        <v>155</v>
      </c>
      <c r="F44" s="59">
        <v>158</v>
      </c>
      <c r="G44" s="59">
        <v>152</v>
      </c>
      <c r="H44" s="58">
        <v>167</v>
      </c>
      <c r="I44" s="59">
        <v>169</v>
      </c>
      <c r="J44" s="59">
        <v>165</v>
      </c>
      <c r="K44" s="58">
        <v>118.5</v>
      </c>
      <c r="L44" s="59">
        <v>122</v>
      </c>
      <c r="M44" s="59">
        <v>115</v>
      </c>
      <c r="N44" s="58">
        <v>155</v>
      </c>
      <c r="O44" s="59">
        <v>180</v>
      </c>
      <c r="P44" s="59">
        <v>130</v>
      </c>
      <c r="Q44" s="58">
        <v>142.5</v>
      </c>
      <c r="R44" s="59">
        <v>145</v>
      </c>
      <c r="S44" s="59">
        <v>140</v>
      </c>
      <c r="T44" s="58">
        <v>117.5</v>
      </c>
      <c r="U44" s="59">
        <v>125</v>
      </c>
      <c r="V44" s="59">
        <v>110</v>
      </c>
      <c r="W44" s="58">
        <v>90.5</v>
      </c>
      <c r="X44" s="59">
        <v>94</v>
      </c>
      <c r="Y44" s="59">
        <v>87</v>
      </c>
      <c r="Z44" s="58">
        <v>100</v>
      </c>
      <c r="AA44" s="59">
        <v>105</v>
      </c>
      <c r="AB44" s="59">
        <v>95</v>
      </c>
      <c r="AC44" s="58">
        <v>102.5</v>
      </c>
      <c r="AD44" s="59">
        <v>105</v>
      </c>
      <c r="AE44" s="59">
        <v>100</v>
      </c>
      <c r="AF44" s="58">
        <v>77.5</v>
      </c>
      <c r="AG44" s="59">
        <v>80</v>
      </c>
      <c r="AH44" s="59">
        <v>75</v>
      </c>
      <c r="AI44" s="58">
        <v>20.5</v>
      </c>
      <c r="AJ44" s="59">
        <v>22</v>
      </c>
      <c r="AK44" s="59">
        <v>19</v>
      </c>
      <c r="AL44" s="58">
        <v>35</v>
      </c>
      <c r="AM44" s="59">
        <v>37</v>
      </c>
      <c r="AN44" s="59">
        <v>33</v>
      </c>
      <c r="AO44" s="58">
        <v>40.5</v>
      </c>
      <c r="AP44" s="59">
        <v>43</v>
      </c>
      <c r="AQ44" s="59">
        <v>38</v>
      </c>
      <c r="AR44" s="58">
        <v>76</v>
      </c>
      <c r="AS44" s="59">
        <v>82</v>
      </c>
      <c r="AT44" s="59">
        <v>70</v>
      </c>
      <c r="AU44" s="58">
        <v>22</v>
      </c>
      <c r="AV44" s="59">
        <v>25</v>
      </c>
      <c r="AW44" s="59">
        <v>19</v>
      </c>
      <c r="AX44" s="58">
        <v>29</v>
      </c>
      <c r="AY44" s="59">
        <v>31</v>
      </c>
      <c r="AZ44" s="59">
        <v>27</v>
      </c>
      <c r="BA44" s="58">
        <v>103</v>
      </c>
      <c r="BB44" s="59">
        <v>105</v>
      </c>
      <c r="BC44" s="59">
        <v>101</v>
      </c>
      <c r="BD44" s="56"/>
      <c r="BE44" s="56"/>
      <c r="BF44" s="56"/>
      <c r="BG44" s="58">
        <v>47.5</v>
      </c>
      <c r="BH44" s="59">
        <v>50</v>
      </c>
      <c r="BI44" s="59">
        <v>45</v>
      </c>
      <c r="BJ44" s="58">
        <v>38</v>
      </c>
      <c r="BK44" s="59">
        <v>45</v>
      </c>
      <c r="BL44" s="59">
        <v>31</v>
      </c>
      <c r="BM44" s="58">
        <v>86</v>
      </c>
      <c r="BN44" s="59">
        <v>90</v>
      </c>
      <c r="BO44" s="59">
        <v>82</v>
      </c>
      <c r="BP44" s="58">
        <v>301.5</v>
      </c>
      <c r="BQ44" s="59">
        <v>302</v>
      </c>
      <c r="BR44" s="59">
        <v>301</v>
      </c>
    </row>
    <row r="45" spans="1:70" x14ac:dyDescent="0.25">
      <c r="A45" s="57">
        <v>45890</v>
      </c>
      <c r="B45" s="58">
        <v>150</v>
      </c>
      <c r="C45" s="59">
        <v>155</v>
      </c>
      <c r="D45" s="59">
        <v>145</v>
      </c>
      <c r="E45" s="58">
        <v>155</v>
      </c>
      <c r="F45" s="59">
        <v>158</v>
      </c>
      <c r="G45" s="59">
        <v>152</v>
      </c>
      <c r="H45" s="58">
        <v>172.5</v>
      </c>
      <c r="I45" s="59">
        <v>175</v>
      </c>
      <c r="J45" s="59">
        <v>170</v>
      </c>
      <c r="K45" s="58">
        <v>121.5</v>
      </c>
      <c r="L45" s="59">
        <v>125</v>
      </c>
      <c r="M45" s="59">
        <v>118</v>
      </c>
      <c r="N45" s="58">
        <v>165</v>
      </c>
      <c r="O45" s="59">
        <v>180</v>
      </c>
      <c r="P45" s="59">
        <v>150</v>
      </c>
      <c r="Q45" s="58">
        <v>152.5</v>
      </c>
      <c r="R45" s="59">
        <v>155</v>
      </c>
      <c r="S45" s="59">
        <v>150</v>
      </c>
      <c r="T45" s="58">
        <v>117.5</v>
      </c>
      <c r="U45" s="59">
        <v>125</v>
      </c>
      <c r="V45" s="59">
        <v>110</v>
      </c>
      <c r="W45" s="58">
        <v>92.5</v>
      </c>
      <c r="X45" s="59">
        <v>95</v>
      </c>
      <c r="Y45" s="59">
        <v>90</v>
      </c>
      <c r="Z45" s="58">
        <v>107.5</v>
      </c>
      <c r="AA45" s="59">
        <v>110</v>
      </c>
      <c r="AB45" s="59">
        <v>105</v>
      </c>
      <c r="AC45" s="58">
        <v>107.5</v>
      </c>
      <c r="AD45" s="59">
        <v>110</v>
      </c>
      <c r="AE45" s="59">
        <v>105</v>
      </c>
      <c r="AF45" s="58">
        <v>77.5</v>
      </c>
      <c r="AG45" s="59">
        <v>80</v>
      </c>
      <c r="AH45" s="59">
        <v>75</v>
      </c>
      <c r="AI45" s="58">
        <v>20.5</v>
      </c>
      <c r="AJ45" s="59">
        <v>22</v>
      </c>
      <c r="AK45" s="59">
        <v>19</v>
      </c>
      <c r="AL45" s="58">
        <v>35</v>
      </c>
      <c r="AM45" s="59">
        <v>37</v>
      </c>
      <c r="AN45" s="59">
        <v>33</v>
      </c>
      <c r="AO45" s="58">
        <v>40.5</v>
      </c>
      <c r="AP45" s="59">
        <v>43</v>
      </c>
      <c r="AQ45" s="59">
        <v>38</v>
      </c>
      <c r="AR45" s="58">
        <v>76</v>
      </c>
      <c r="AS45" s="59">
        <v>82</v>
      </c>
      <c r="AT45" s="59">
        <v>70</v>
      </c>
      <c r="AU45" s="58">
        <v>22</v>
      </c>
      <c r="AV45" s="59">
        <v>25</v>
      </c>
      <c r="AW45" s="59">
        <v>19</v>
      </c>
      <c r="AX45" s="58">
        <v>29</v>
      </c>
      <c r="AY45" s="59">
        <v>31</v>
      </c>
      <c r="AZ45" s="59">
        <v>27</v>
      </c>
      <c r="BA45" s="58">
        <v>103</v>
      </c>
      <c r="BB45" s="59">
        <v>105</v>
      </c>
      <c r="BC45" s="59">
        <v>101</v>
      </c>
      <c r="BD45" s="56"/>
      <c r="BE45" s="56"/>
      <c r="BF45" s="56"/>
      <c r="BG45" s="58">
        <v>47.5</v>
      </c>
      <c r="BH45" s="59">
        <v>50</v>
      </c>
      <c r="BI45" s="59">
        <v>45</v>
      </c>
      <c r="BJ45" s="58">
        <v>38</v>
      </c>
      <c r="BK45" s="59">
        <v>45</v>
      </c>
      <c r="BL45" s="59">
        <v>31</v>
      </c>
      <c r="BM45" s="58">
        <v>86</v>
      </c>
      <c r="BN45" s="59">
        <v>90</v>
      </c>
      <c r="BO45" s="59">
        <v>82</v>
      </c>
      <c r="BP45" s="58">
        <v>301.5</v>
      </c>
      <c r="BQ45" s="59">
        <v>302</v>
      </c>
      <c r="BR45" s="59">
        <v>301</v>
      </c>
    </row>
    <row r="46" spans="1:70" x14ac:dyDescent="0.25">
      <c r="A46" s="57">
        <v>45883</v>
      </c>
      <c r="B46" s="58">
        <v>177.5</v>
      </c>
      <c r="C46" s="59">
        <v>180</v>
      </c>
      <c r="D46" s="59">
        <v>175</v>
      </c>
      <c r="E46" s="58">
        <v>155</v>
      </c>
      <c r="F46" s="59">
        <v>158</v>
      </c>
      <c r="G46" s="59">
        <v>152</v>
      </c>
      <c r="H46" s="58">
        <v>177.5</v>
      </c>
      <c r="I46" s="59">
        <v>180</v>
      </c>
      <c r="J46" s="59">
        <v>175</v>
      </c>
      <c r="K46" s="58">
        <v>127.5</v>
      </c>
      <c r="L46" s="59">
        <v>130</v>
      </c>
      <c r="M46" s="59">
        <v>125</v>
      </c>
      <c r="N46" s="58">
        <v>165</v>
      </c>
      <c r="O46" s="59">
        <v>180</v>
      </c>
      <c r="P46" s="59">
        <v>150</v>
      </c>
      <c r="Q46" s="58">
        <v>157.5</v>
      </c>
      <c r="R46" s="59">
        <v>160</v>
      </c>
      <c r="S46" s="59">
        <v>155</v>
      </c>
      <c r="T46" s="58">
        <v>119.5</v>
      </c>
      <c r="U46" s="59">
        <v>127</v>
      </c>
      <c r="V46" s="59">
        <v>112</v>
      </c>
      <c r="W46" s="58">
        <v>94.5</v>
      </c>
      <c r="X46" s="59">
        <v>99</v>
      </c>
      <c r="Y46" s="59">
        <v>90</v>
      </c>
      <c r="Z46" s="58">
        <v>120</v>
      </c>
      <c r="AA46" s="59">
        <v>125</v>
      </c>
      <c r="AB46" s="59">
        <v>115</v>
      </c>
      <c r="AC46" s="58">
        <v>117.5</v>
      </c>
      <c r="AD46" s="59">
        <v>120</v>
      </c>
      <c r="AE46" s="59">
        <v>115</v>
      </c>
      <c r="AF46" s="58">
        <v>82.5</v>
      </c>
      <c r="AG46" s="59">
        <v>85</v>
      </c>
      <c r="AH46" s="59">
        <v>80</v>
      </c>
      <c r="AI46" s="58">
        <v>20.5</v>
      </c>
      <c r="AJ46" s="59">
        <v>22</v>
      </c>
      <c r="AK46" s="59">
        <v>19</v>
      </c>
      <c r="AL46" s="58">
        <v>35</v>
      </c>
      <c r="AM46" s="59">
        <v>37</v>
      </c>
      <c r="AN46" s="59">
        <v>33</v>
      </c>
      <c r="AO46" s="58">
        <v>40.5</v>
      </c>
      <c r="AP46" s="59">
        <v>43</v>
      </c>
      <c r="AQ46" s="59">
        <v>38</v>
      </c>
      <c r="AR46" s="58">
        <v>76</v>
      </c>
      <c r="AS46" s="59">
        <v>82</v>
      </c>
      <c r="AT46" s="59">
        <v>70</v>
      </c>
      <c r="AU46" s="58">
        <v>22</v>
      </c>
      <c r="AV46" s="59">
        <v>25</v>
      </c>
      <c r="AW46" s="59">
        <v>19</v>
      </c>
      <c r="AX46" s="58">
        <v>29</v>
      </c>
      <c r="AY46" s="59">
        <v>31</v>
      </c>
      <c r="AZ46" s="59">
        <v>27</v>
      </c>
      <c r="BA46" s="58">
        <v>103</v>
      </c>
      <c r="BB46" s="59">
        <v>105</v>
      </c>
      <c r="BC46" s="59">
        <v>101</v>
      </c>
      <c r="BD46" s="56"/>
      <c r="BE46" s="56"/>
      <c r="BF46" s="56"/>
      <c r="BG46" s="58">
        <v>47.5</v>
      </c>
      <c r="BH46" s="59">
        <v>50</v>
      </c>
      <c r="BI46" s="59">
        <v>45</v>
      </c>
      <c r="BJ46" s="58">
        <v>38</v>
      </c>
      <c r="BK46" s="59">
        <v>45</v>
      </c>
      <c r="BL46" s="59">
        <v>31</v>
      </c>
      <c r="BM46" s="58">
        <v>86</v>
      </c>
      <c r="BN46" s="59">
        <v>90</v>
      </c>
      <c r="BO46" s="59">
        <v>82</v>
      </c>
      <c r="BP46" s="58">
        <v>279</v>
      </c>
      <c r="BQ46" s="59">
        <v>281</v>
      </c>
      <c r="BR46" s="59">
        <v>277</v>
      </c>
    </row>
    <row r="47" spans="1:70" x14ac:dyDescent="0.25">
      <c r="A47" s="57">
        <v>45876</v>
      </c>
      <c r="B47" s="58">
        <v>177.5</v>
      </c>
      <c r="C47" s="59">
        <v>180</v>
      </c>
      <c r="D47" s="59">
        <v>175</v>
      </c>
      <c r="E47" s="58">
        <v>155</v>
      </c>
      <c r="F47" s="59">
        <v>158</v>
      </c>
      <c r="G47" s="59">
        <v>152</v>
      </c>
      <c r="H47" s="58">
        <v>177.5</v>
      </c>
      <c r="I47" s="59">
        <v>180</v>
      </c>
      <c r="J47" s="59">
        <v>175</v>
      </c>
      <c r="K47" s="58">
        <v>132.5</v>
      </c>
      <c r="L47" s="59">
        <v>135</v>
      </c>
      <c r="M47" s="59">
        <v>130</v>
      </c>
      <c r="N47" s="58">
        <v>165</v>
      </c>
      <c r="O47" s="59">
        <v>180</v>
      </c>
      <c r="P47" s="59">
        <v>150</v>
      </c>
      <c r="Q47" s="58">
        <v>159</v>
      </c>
      <c r="R47" s="59">
        <v>162</v>
      </c>
      <c r="S47" s="59">
        <v>156</v>
      </c>
      <c r="T47" s="58">
        <v>119.5</v>
      </c>
      <c r="U47" s="59">
        <v>127</v>
      </c>
      <c r="V47" s="59">
        <v>112</v>
      </c>
      <c r="W47" s="58">
        <v>94.5</v>
      </c>
      <c r="X47" s="59">
        <v>99</v>
      </c>
      <c r="Y47" s="59">
        <v>90</v>
      </c>
      <c r="Z47" s="58">
        <v>120</v>
      </c>
      <c r="AA47" s="59">
        <v>125</v>
      </c>
      <c r="AB47" s="59">
        <v>115</v>
      </c>
      <c r="AC47" s="58">
        <v>120</v>
      </c>
      <c r="AD47" s="59">
        <v>125</v>
      </c>
      <c r="AE47" s="59">
        <v>115</v>
      </c>
      <c r="AF47" s="58">
        <v>82.5</v>
      </c>
      <c r="AG47" s="59">
        <v>85</v>
      </c>
      <c r="AH47" s="59">
        <v>80</v>
      </c>
      <c r="AI47" s="58">
        <v>20.5</v>
      </c>
      <c r="AJ47" s="59">
        <v>22</v>
      </c>
      <c r="AK47" s="59">
        <v>19</v>
      </c>
      <c r="AL47" s="58">
        <v>35</v>
      </c>
      <c r="AM47" s="59">
        <v>37</v>
      </c>
      <c r="AN47" s="59">
        <v>33</v>
      </c>
      <c r="AO47" s="58">
        <v>43</v>
      </c>
      <c r="AP47" s="59">
        <v>46</v>
      </c>
      <c r="AQ47" s="59">
        <v>40</v>
      </c>
      <c r="AR47" s="58">
        <v>76</v>
      </c>
      <c r="AS47" s="59">
        <v>82</v>
      </c>
      <c r="AT47" s="59">
        <v>70</v>
      </c>
      <c r="AU47" s="58">
        <v>22</v>
      </c>
      <c r="AV47" s="59">
        <v>25</v>
      </c>
      <c r="AW47" s="59">
        <v>19</v>
      </c>
      <c r="AX47" s="58">
        <v>30.5</v>
      </c>
      <c r="AY47" s="59">
        <v>33</v>
      </c>
      <c r="AZ47" s="59">
        <v>28</v>
      </c>
      <c r="BA47" s="58">
        <v>103</v>
      </c>
      <c r="BB47" s="59">
        <v>105</v>
      </c>
      <c r="BC47" s="59">
        <v>101</v>
      </c>
      <c r="BD47" s="56"/>
      <c r="BE47" s="56"/>
      <c r="BF47" s="56"/>
      <c r="BG47" s="58">
        <v>47.5</v>
      </c>
      <c r="BH47" s="59">
        <v>50</v>
      </c>
      <c r="BI47" s="59">
        <v>45</v>
      </c>
      <c r="BJ47" s="58">
        <v>40.5</v>
      </c>
      <c r="BK47" s="59">
        <v>47</v>
      </c>
      <c r="BL47" s="59">
        <v>34</v>
      </c>
      <c r="BM47" s="58">
        <v>86</v>
      </c>
      <c r="BN47" s="59">
        <v>90</v>
      </c>
      <c r="BO47" s="59">
        <v>82</v>
      </c>
      <c r="BP47" s="58">
        <v>279</v>
      </c>
      <c r="BQ47" s="59">
        <v>281</v>
      </c>
      <c r="BR47" s="59">
        <v>277</v>
      </c>
    </row>
    <row r="48" spans="1:70" x14ac:dyDescent="0.25">
      <c r="A48" s="57">
        <v>45869</v>
      </c>
      <c r="B48" s="58">
        <v>177.5</v>
      </c>
      <c r="C48" s="59">
        <v>180</v>
      </c>
      <c r="D48" s="59">
        <v>175</v>
      </c>
      <c r="E48" s="58">
        <v>155</v>
      </c>
      <c r="F48" s="59">
        <v>158</v>
      </c>
      <c r="G48" s="59">
        <v>152</v>
      </c>
      <c r="H48" s="58">
        <v>177.5</v>
      </c>
      <c r="I48" s="59">
        <v>180</v>
      </c>
      <c r="J48" s="59">
        <v>175</v>
      </c>
      <c r="K48" s="58">
        <v>132.5</v>
      </c>
      <c r="L48" s="59">
        <v>135</v>
      </c>
      <c r="M48" s="59">
        <v>130</v>
      </c>
      <c r="N48" s="58">
        <v>165</v>
      </c>
      <c r="O48" s="59">
        <v>180</v>
      </c>
      <c r="P48" s="59">
        <v>150</v>
      </c>
      <c r="Q48" s="58">
        <v>159</v>
      </c>
      <c r="R48" s="59">
        <v>162</v>
      </c>
      <c r="S48" s="59">
        <v>156</v>
      </c>
      <c r="T48" s="58">
        <v>119.5</v>
      </c>
      <c r="U48" s="59">
        <v>127</v>
      </c>
      <c r="V48" s="59">
        <v>112</v>
      </c>
      <c r="W48" s="58">
        <v>94.5</v>
      </c>
      <c r="X48" s="59">
        <v>99</v>
      </c>
      <c r="Y48" s="59">
        <v>90</v>
      </c>
      <c r="Z48" s="58">
        <v>120</v>
      </c>
      <c r="AA48" s="59">
        <v>125</v>
      </c>
      <c r="AB48" s="59">
        <v>115</v>
      </c>
      <c r="AC48" s="58">
        <v>120</v>
      </c>
      <c r="AD48" s="59">
        <v>125</v>
      </c>
      <c r="AE48" s="59">
        <v>115</v>
      </c>
      <c r="AF48" s="58">
        <v>82.5</v>
      </c>
      <c r="AG48" s="59">
        <v>85</v>
      </c>
      <c r="AH48" s="59">
        <v>80</v>
      </c>
      <c r="AI48" s="58">
        <v>20.5</v>
      </c>
      <c r="AJ48" s="59">
        <v>22</v>
      </c>
      <c r="AK48" s="59">
        <v>19</v>
      </c>
      <c r="AL48" s="58">
        <v>35</v>
      </c>
      <c r="AM48" s="59">
        <v>37</v>
      </c>
      <c r="AN48" s="59">
        <v>33</v>
      </c>
      <c r="AO48" s="58">
        <v>43</v>
      </c>
      <c r="AP48" s="59">
        <v>46</v>
      </c>
      <c r="AQ48" s="59">
        <v>40</v>
      </c>
      <c r="AR48" s="58">
        <v>76</v>
      </c>
      <c r="AS48" s="59">
        <v>82</v>
      </c>
      <c r="AT48" s="59">
        <v>70</v>
      </c>
      <c r="AU48" s="58">
        <v>22</v>
      </c>
      <c r="AV48" s="59">
        <v>25</v>
      </c>
      <c r="AW48" s="59">
        <v>19</v>
      </c>
      <c r="AX48" s="58">
        <v>30.5</v>
      </c>
      <c r="AY48" s="59">
        <v>33</v>
      </c>
      <c r="AZ48" s="59">
        <v>28</v>
      </c>
      <c r="BA48" s="58">
        <v>103</v>
      </c>
      <c r="BB48" s="59">
        <v>105</v>
      </c>
      <c r="BC48" s="59">
        <v>101</v>
      </c>
      <c r="BD48" s="56"/>
      <c r="BE48" s="56"/>
      <c r="BF48" s="56"/>
      <c r="BG48" s="58">
        <v>47.5</v>
      </c>
      <c r="BH48" s="59">
        <v>50</v>
      </c>
      <c r="BI48" s="59">
        <v>45</v>
      </c>
      <c r="BJ48" s="58">
        <v>40.5</v>
      </c>
      <c r="BK48" s="59">
        <v>47</v>
      </c>
      <c r="BL48" s="59">
        <v>34</v>
      </c>
      <c r="BM48" s="58">
        <v>86</v>
      </c>
      <c r="BN48" s="59">
        <v>90</v>
      </c>
      <c r="BO48" s="59">
        <v>82</v>
      </c>
      <c r="BP48" s="58">
        <v>279</v>
      </c>
      <c r="BQ48" s="59">
        <v>281</v>
      </c>
      <c r="BR48" s="59">
        <v>277</v>
      </c>
    </row>
    <row r="49" spans="1:70" x14ac:dyDescent="0.25">
      <c r="A49" s="57">
        <v>45862</v>
      </c>
      <c r="B49" s="58">
        <v>180</v>
      </c>
      <c r="C49" s="59">
        <v>185</v>
      </c>
      <c r="D49" s="59">
        <v>175</v>
      </c>
      <c r="E49" s="58">
        <v>155</v>
      </c>
      <c r="F49" s="59">
        <v>158</v>
      </c>
      <c r="G49" s="59">
        <v>152</v>
      </c>
      <c r="H49" s="58">
        <v>177.5</v>
      </c>
      <c r="I49" s="59">
        <v>180</v>
      </c>
      <c r="J49" s="59">
        <v>175</v>
      </c>
      <c r="K49" s="58">
        <v>132.5</v>
      </c>
      <c r="L49" s="59">
        <v>135</v>
      </c>
      <c r="M49" s="59">
        <v>130</v>
      </c>
      <c r="N49" s="58">
        <v>165</v>
      </c>
      <c r="O49" s="59">
        <v>180</v>
      </c>
      <c r="P49" s="59">
        <v>150</v>
      </c>
      <c r="Q49" s="58">
        <v>164.5</v>
      </c>
      <c r="R49" s="59">
        <v>167</v>
      </c>
      <c r="S49" s="59">
        <v>162</v>
      </c>
      <c r="T49" s="58">
        <v>119.5</v>
      </c>
      <c r="U49" s="59">
        <v>127</v>
      </c>
      <c r="V49" s="59">
        <v>112</v>
      </c>
      <c r="W49" s="58">
        <v>94.5</v>
      </c>
      <c r="X49" s="59">
        <v>99</v>
      </c>
      <c r="Y49" s="59">
        <v>90</v>
      </c>
      <c r="Z49" s="58">
        <v>120</v>
      </c>
      <c r="AA49" s="59">
        <v>125</v>
      </c>
      <c r="AB49" s="59">
        <v>115</v>
      </c>
      <c r="AC49" s="58">
        <v>120</v>
      </c>
      <c r="AD49" s="59">
        <v>125</v>
      </c>
      <c r="AE49" s="59">
        <v>115</v>
      </c>
      <c r="AF49" s="58">
        <v>82.5</v>
      </c>
      <c r="AG49" s="59">
        <v>85</v>
      </c>
      <c r="AH49" s="59">
        <v>80</v>
      </c>
      <c r="AI49" s="58">
        <v>20.5</v>
      </c>
      <c r="AJ49" s="59">
        <v>22</v>
      </c>
      <c r="AK49" s="59">
        <v>19</v>
      </c>
      <c r="AL49" s="58">
        <v>35</v>
      </c>
      <c r="AM49" s="59">
        <v>37</v>
      </c>
      <c r="AN49" s="59">
        <v>33</v>
      </c>
      <c r="AO49" s="58">
        <v>44</v>
      </c>
      <c r="AP49" s="59">
        <v>46</v>
      </c>
      <c r="AQ49" s="59">
        <v>42</v>
      </c>
      <c r="AR49" s="58">
        <v>76</v>
      </c>
      <c r="AS49" s="59">
        <v>82</v>
      </c>
      <c r="AT49" s="59">
        <v>70</v>
      </c>
      <c r="AU49" s="58">
        <v>22</v>
      </c>
      <c r="AV49" s="59">
        <v>25</v>
      </c>
      <c r="AW49" s="59">
        <v>19</v>
      </c>
      <c r="AX49" s="58">
        <v>30.5</v>
      </c>
      <c r="AY49" s="59">
        <v>33</v>
      </c>
      <c r="AZ49" s="59">
        <v>28</v>
      </c>
      <c r="BA49" s="58">
        <v>104</v>
      </c>
      <c r="BB49" s="59">
        <v>106</v>
      </c>
      <c r="BC49" s="59">
        <v>102</v>
      </c>
      <c r="BD49" s="56"/>
      <c r="BE49" s="56"/>
      <c r="BF49" s="56"/>
      <c r="BG49" s="58">
        <v>47.5</v>
      </c>
      <c r="BH49" s="59">
        <v>50</v>
      </c>
      <c r="BI49" s="59">
        <v>45</v>
      </c>
      <c r="BJ49" s="58">
        <v>40.5</v>
      </c>
      <c r="BK49" s="59">
        <v>47</v>
      </c>
      <c r="BL49" s="59">
        <v>34</v>
      </c>
      <c r="BM49" s="58">
        <v>86</v>
      </c>
      <c r="BN49" s="59">
        <v>90</v>
      </c>
      <c r="BO49" s="59">
        <v>82</v>
      </c>
      <c r="BP49" s="58">
        <v>279</v>
      </c>
      <c r="BQ49" s="59">
        <v>281</v>
      </c>
      <c r="BR49" s="59">
        <v>277</v>
      </c>
    </row>
    <row r="50" spans="1:70" x14ac:dyDescent="0.25">
      <c r="A50" s="57">
        <v>45855</v>
      </c>
      <c r="B50" s="58">
        <v>182.5</v>
      </c>
      <c r="C50" s="59">
        <v>185</v>
      </c>
      <c r="D50" s="59">
        <v>180</v>
      </c>
      <c r="E50" s="58">
        <v>155</v>
      </c>
      <c r="F50" s="59">
        <v>158</v>
      </c>
      <c r="G50" s="59">
        <v>152</v>
      </c>
      <c r="H50" s="58">
        <v>177.5</v>
      </c>
      <c r="I50" s="59">
        <v>180</v>
      </c>
      <c r="J50" s="59">
        <v>175</v>
      </c>
      <c r="K50" s="58">
        <v>132.5</v>
      </c>
      <c r="L50" s="59">
        <v>135</v>
      </c>
      <c r="M50" s="59">
        <v>130</v>
      </c>
      <c r="N50" s="58">
        <v>165</v>
      </c>
      <c r="O50" s="59">
        <v>180</v>
      </c>
      <c r="P50" s="59">
        <v>150</v>
      </c>
      <c r="Q50" s="58">
        <v>166</v>
      </c>
      <c r="R50" s="59">
        <v>170</v>
      </c>
      <c r="S50" s="59">
        <v>162</v>
      </c>
      <c r="T50" s="58">
        <v>117.5</v>
      </c>
      <c r="U50" s="59">
        <v>125</v>
      </c>
      <c r="V50" s="59">
        <v>110</v>
      </c>
      <c r="W50" s="58">
        <v>92.5</v>
      </c>
      <c r="X50" s="59">
        <v>95</v>
      </c>
      <c r="Y50" s="59">
        <v>90</v>
      </c>
      <c r="Z50" s="58">
        <v>125</v>
      </c>
      <c r="AA50" s="59">
        <v>130</v>
      </c>
      <c r="AB50" s="59">
        <v>120</v>
      </c>
      <c r="AC50" s="58">
        <v>125</v>
      </c>
      <c r="AD50" s="59">
        <v>130</v>
      </c>
      <c r="AE50" s="59">
        <v>120</v>
      </c>
      <c r="AF50" s="58">
        <v>82.5</v>
      </c>
      <c r="AG50" s="59">
        <v>85</v>
      </c>
      <c r="AH50" s="59">
        <v>80</v>
      </c>
      <c r="AI50" s="58">
        <v>20.5</v>
      </c>
      <c r="AJ50" s="59">
        <v>22</v>
      </c>
      <c r="AK50" s="59">
        <v>19</v>
      </c>
      <c r="AL50" s="58">
        <v>35</v>
      </c>
      <c r="AM50" s="59">
        <v>37</v>
      </c>
      <c r="AN50" s="59">
        <v>33</v>
      </c>
      <c r="AO50" s="58">
        <v>44</v>
      </c>
      <c r="AP50" s="59">
        <v>46</v>
      </c>
      <c r="AQ50" s="59">
        <v>42</v>
      </c>
      <c r="AR50" s="58">
        <v>76</v>
      </c>
      <c r="AS50" s="59">
        <v>82</v>
      </c>
      <c r="AT50" s="59">
        <v>70</v>
      </c>
      <c r="AU50" s="58">
        <v>22</v>
      </c>
      <c r="AV50" s="59">
        <v>25</v>
      </c>
      <c r="AW50" s="59">
        <v>19</v>
      </c>
      <c r="AX50" s="58">
        <v>30.5</v>
      </c>
      <c r="AY50" s="59">
        <v>33</v>
      </c>
      <c r="AZ50" s="59">
        <v>28</v>
      </c>
      <c r="BA50" s="58">
        <v>104</v>
      </c>
      <c r="BB50" s="59">
        <v>106</v>
      </c>
      <c r="BC50" s="59">
        <v>102</v>
      </c>
      <c r="BD50" s="58">
        <v>27.5</v>
      </c>
      <c r="BE50" s="59">
        <v>30</v>
      </c>
      <c r="BF50" s="59">
        <v>25</v>
      </c>
      <c r="BG50" s="58">
        <v>47.5</v>
      </c>
      <c r="BH50" s="59">
        <v>50</v>
      </c>
      <c r="BI50" s="59">
        <v>45</v>
      </c>
      <c r="BJ50" s="58">
        <v>40.5</v>
      </c>
      <c r="BK50" s="59">
        <v>47</v>
      </c>
      <c r="BL50" s="59">
        <v>34</v>
      </c>
      <c r="BM50" s="58">
        <v>89</v>
      </c>
      <c r="BN50" s="59">
        <v>93</v>
      </c>
      <c r="BO50" s="59">
        <v>85</v>
      </c>
      <c r="BP50" s="58">
        <v>279</v>
      </c>
      <c r="BQ50" s="59">
        <v>281</v>
      </c>
      <c r="BR50" s="59">
        <v>277</v>
      </c>
    </row>
    <row r="51" spans="1:70" x14ac:dyDescent="0.25">
      <c r="A51" s="57">
        <v>45848</v>
      </c>
      <c r="B51" s="58">
        <v>182.5</v>
      </c>
      <c r="C51" s="59">
        <v>185</v>
      </c>
      <c r="D51" s="59">
        <v>180</v>
      </c>
      <c r="E51" s="58">
        <v>155</v>
      </c>
      <c r="F51" s="59">
        <v>158</v>
      </c>
      <c r="G51" s="59">
        <v>152</v>
      </c>
      <c r="H51" s="58">
        <v>177.5</v>
      </c>
      <c r="I51" s="59">
        <v>180</v>
      </c>
      <c r="J51" s="59">
        <v>175</v>
      </c>
      <c r="K51" s="58">
        <v>130</v>
      </c>
      <c r="L51" s="59">
        <v>135</v>
      </c>
      <c r="M51" s="59">
        <v>125</v>
      </c>
      <c r="N51" s="58">
        <v>165</v>
      </c>
      <c r="O51" s="59">
        <v>180</v>
      </c>
      <c r="P51" s="59">
        <v>150</v>
      </c>
      <c r="Q51" s="58">
        <v>166</v>
      </c>
      <c r="R51" s="59">
        <v>170</v>
      </c>
      <c r="S51" s="59">
        <v>162</v>
      </c>
      <c r="T51" s="58">
        <v>117.5</v>
      </c>
      <c r="U51" s="59">
        <v>125</v>
      </c>
      <c r="V51" s="59">
        <v>110</v>
      </c>
      <c r="W51" s="58">
        <v>92.5</v>
      </c>
      <c r="X51" s="59">
        <v>95</v>
      </c>
      <c r="Y51" s="59">
        <v>90</v>
      </c>
      <c r="Z51" s="58">
        <v>135</v>
      </c>
      <c r="AA51" s="59">
        <v>140</v>
      </c>
      <c r="AB51" s="59">
        <v>130</v>
      </c>
      <c r="AC51" s="58">
        <v>135</v>
      </c>
      <c r="AD51" s="59">
        <v>140</v>
      </c>
      <c r="AE51" s="59">
        <v>130</v>
      </c>
      <c r="AF51" s="58">
        <v>82.5</v>
      </c>
      <c r="AG51" s="59">
        <v>85</v>
      </c>
      <c r="AH51" s="59">
        <v>80</v>
      </c>
      <c r="AI51" s="58">
        <v>20.5</v>
      </c>
      <c r="AJ51" s="59">
        <v>22</v>
      </c>
      <c r="AK51" s="59">
        <v>19</v>
      </c>
      <c r="AL51" s="58">
        <v>35</v>
      </c>
      <c r="AM51" s="59">
        <v>37</v>
      </c>
      <c r="AN51" s="59">
        <v>33</v>
      </c>
      <c r="AO51" s="58">
        <v>43</v>
      </c>
      <c r="AP51" s="59">
        <v>46</v>
      </c>
      <c r="AQ51" s="59">
        <v>40</v>
      </c>
      <c r="AR51" s="58">
        <v>76</v>
      </c>
      <c r="AS51" s="59">
        <v>82</v>
      </c>
      <c r="AT51" s="59">
        <v>70</v>
      </c>
      <c r="AU51" s="58">
        <v>22</v>
      </c>
      <c r="AV51" s="59">
        <v>25</v>
      </c>
      <c r="AW51" s="59">
        <v>19</v>
      </c>
      <c r="AX51" s="58">
        <v>31</v>
      </c>
      <c r="AY51" s="59">
        <v>33</v>
      </c>
      <c r="AZ51" s="59">
        <v>29</v>
      </c>
      <c r="BA51" s="58">
        <v>103</v>
      </c>
      <c r="BB51" s="59">
        <v>106</v>
      </c>
      <c r="BC51" s="59">
        <v>100</v>
      </c>
      <c r="BD51" s="58">
        <v>27.5</v>
      </c>
      <c r="BE51" s="59">
        <v>30</v>
      </c>
      <c r="BF51" s="59">
        <v>25</v>
      </c>
      <c r="BG51" s="58">
        <v>45</v>
      </c>
      <c r="BH51" s="59">
        <v>47</v>
      </c>
      <c r="BI51" s="59">
        <v>43</v>
      </c>
      <c r="BJ51" s="58">
        <v>39.5</v>
      </c>
      <c r="BK51" s="59">
        <v>46</v>
      </c>
      <c r="BL51" s="59">
        <v>33</v>
      </c>
      <c r="BM51" s="58">
        <v>89</v>
      </c>
      <c r="BN51" s="59">
        <v>93</v>
      </c>
      <c r="BO51" s="59">
        <v>85</v>
      </c>
      <c r="BP51" s="58">
        <v>279</v>
      </c>
      <c r="BQ51" s="59">
        <v>281</v>
      </c>
      <c r="BR51" s="59">
        <v>277</v>
      </c>
    </row>
    <row r="52" spans="1:70" x14ac:dyDescent="0.25">
      <c r="A52" s="57">
        <v>45841</v>
      </c>
      <c r="B52" s="58">
        <v>182.5</v>
      </c>
      <c r="C52" s="59">
        <v>185</v>
      </c>
      <c r="D52" s="59">
        <v>180</v>
      </c>
      <c r="E52" s="58">
        <v>155</v>
      </c>
      <c r="F52" s="59">
        <v>158</v>
      </c>
      <c r="G52" s="59">
        <v>152</v>
      </c>
      <c r="H52" s="58">
        <v>177.5</v>
      </c>
      <c r="I52" s="59">
        <v>180</v>
      </c>
      <c r="J52" s="59">
        <v>175</v>
      </c>
      <c r="K52" s="58">
        <v>122</v>
      </c>
      <c r="L52" s="59">
        <v>125</v>
      </c>
      <c r="M52" s="59">
        <v>119</v>
      </c>
      <c r="N52" s="58">
        <v>165</v>
      </c>
      <c r="O52" s="59">
        <v>180</v>
      </c>
      <c r="P52" s="59">
        <v>150</v>
      </c>
      <c r="Q52" s="58">
        <v>166</v>
      </c>
      <c r="R52" s="59">
        <v>170</v>
      </c>
      <c r="S52" s="59">
        <v>162</v>
      </c>
      <c r="T52" s="58">
        <v>115</v>
      </c>
      <c r="U52" s="59">
        <v>120</v>
      </c>
      <c r="V52" s="59">
        <v>110</v>
      </c>
      <c r="W52" s="58">
        <v>92.5</v>
      </c>
      <c r="X52" s="59">
        <v>95</v>
      </c>
      <c r="Y52" s="59">
        <v>90</v>
      </c>
      <c r="Z52" s="58">
        <v>135</v>
      </c>
      <c r="AA52" s="59">
        <v>140</v>
      </c>
      <c r="AB52" s="59">
        <v>130</v>
      </c>
      <c r="AC52" s="58">
        <v>135</v>
      </c>
      <c r="AD52" s="59">
        <v>140</v>
      </c>
      <c r="AE52" s="59">
        <v>130</v>
      </c>
      <c r="AF52" s="58">
        <v>82.5</v>
      </c>
      <c r="AG52" s="59">
        <v>85</v>
      </c>
      <c r="AH52" s="59">
        <v>80</v>
      </c>
      <c r="AI52" s="58">
        <v>20.5</v>
      </c>
      <c r="AJ52" s="59">
        <v>22</v>
      </c>
      <c r="AK52" s="59">
        <v>19</v>
      </c>
      <c r="AL52" s="58">
        <v>35</v>
      </c>
      <c r="AM52" s="59">
        <v>37</v>
      </c>
      <c r="AN52" s="59">
        <v>33</v>
      </c>
      <c r="AO52" s="58">
        <v>43</v>
      </c>
      <c r="AP52" s="59">
        <v>46</v>
      </c>
      <c r="AQ52" s="59">
        <v>40</v>
      </c>
      <c r="AR52" s="58">
        <v>76</v>
      </c>
      <c r="AS52" s="59">
        <v>82</v>
      </c>
      <c r="AT52" s="59">
        <v>70</v>
      </c>
      <c r="AU52" s="58">
        <v>22</v>
      </c>
      <c r="AV52" s="59">
        <v>25</v>
      </c>
      <c r="AW52" s="59">
        <v>19</v>
      </c>
      <c r="AX52" s="58">
        <v>31</v>
      </c>
      <c r="AY52" s="59">
        <v>33</v>
      </c>
      <c r="AZ52" s="59">
        <v>29</v>
      </c>
      <c r="BA52" s="58">
        <v>103</v>
      </c>
      <c r="BB52" s="59">
        <v>106</v>
      </c>
      <c r="BC52" s="59">
        <v>100</v>
      </c>
      <c r="BD52" s="58">
        <v>27.5</v>
      </c>
      <c r="BE52" s="59">
        <v>30</v>
      </c>
      <c r="BF52" s="59">
        <v>25</v>
      </c>
      <c r="BG52" s="58">
        <v>45</v>
      </c>
      <c r="BH52" s="59">
        <v>47</v>
      </c>
      <c r="BI52" s="59">
        <v>43</v>
      </c>
      <c r="BJ52" s="58">
        <v>39.5</v>
      </c>
      <c r="BK52" s="59">
        <v>46</v>
      </c>
      <c r="BL52" s="59">
        <v>33</v>
      </c>
      <c r="BM52" s="58">
        <v>89</v>
      </c>
      <c r="BN52" s="59">
        <v>93</v>
      </c>
      <c r="BO52" s="59">
        <v>85</v>
      </c>
      <c r="BP52" s="58">
        <v>283.5</v>
      </c>
      <c r="BQ52" s="59">
        <v>285</v>
      </c>
      <c r="BR52" s="59">
        <v>282</v>
      </c>
    </row>
    <row r="53" spans="1:70" x14ac:dyDescent="0.25">
      <c r="A53" s="57">
        <v>45834</v>
      </c>
      <c r="B53" s="58">
        <v>182.5</v>
      </c>
      <c r="C53" s="59">
        <v>185</v>
      </c>
      <c r="D53" s="59">
        <v>180</v>
      </c>
      <c r="E53" s="58">
        <v>155</v>
      </c>
      <c r="F53" s="59">
        <v>158</v>
      </c>
      <c r="G53" s="59">
        <v>152</v>
      </c>
      <c r="H53" s="58">
        <v>177.5</v>
      </c>
      <c r="I53" s="59">
        <v>180</v>
      </c>
      <c r="J53" s="59">
        <v>175</v>
      </c>
      <c r="K53" s="58">
        <v>122</v>
      </c>
      <c r="L53" s="59">
        <v>125</v>
      </c>
      <c r="M53" s="59">
        <v>119</v>
      </c>
      <c r="N53" s="58">
        <v>165</v>
      </c>
      <c r="O53" s="59">
        <v>180</v>
      </c>
      <c r="P53" s="59">
        <v>150</v>
      </c>
      <c r="Q53" s="58">
        <v>166</v>
      </c>
      <c r="R53" s="59">
        <v>170</v>
      </c>
      <c r="S53" s="59">
        <v>162</v>
      </c>
      <c r="T53" s="58">
        <v>115</v>
      </c>
      <c r="U53" s="59">
        <v>120</v>
      </c>
      <c r="V53" s="59">
        <v>110</v>
      </c>
      <c r="W53" s="58">
        <v>92.5</v>
      </c>
      <c r="X53" s="59">
        <v>95</v>
      </c>
      <c r="Y53" s="59">
        <v>90</v>
      </c>
      <c r="Z53" s="58">
        <v>135</v>
      </c>
      <c r="AA53" s="59">
        <v>140</v>
      </c>
      <c r="AB53" s="59">
        <v>130</v>
      </c>
      <c r="AC53" s="58">
        <v>135</v>
      </c>
      <c r="AD53" s="59">
        <v>140</v>
      </c>
      <c r="AE53" s="59">
        <v>130</v>
      </c>
      <c r="AF53" s="58">
        <v>82.5</v>
      </c>
      <c r="AG53" s="59">
        <v>85</v>
      </c>
      <c r="AH53" s="59">
        <v>80</v>
      </c>
      <c r="AI53" s="58">
        <v>20.5</v>
      </c>
      <c r="AJ53" s="59">
        <v>22</v>
      </c>
      <c r="AK53" s="59">
        <v>19</v>
      </c>
      <c r="AL53" s="58">
        <v>35</v>
      </c>
      <c r="AM53" s="59">
        <v>37</v>
      </c>
      <c r="AN53" s="59">
        <v>33</v>
      </c>
      <c r="AO53" s="58">
        <v>45</v>
      </c>
      <c r="AP53" s="59">
        <v>47</v>
      </c>
      <c r="AQ53" s="59">
        <v>43</v>
      </c>
      <c r="AR53" s="58">
        <v>78</v>
      </c>
      <c r="AS53" s="59">
        <v>83</v>
      </c>
      <c r="AT53" s="59">
        <v>73</v>
      </c>
      <c r="AU53" s="58">
        <v>22</v>
      </c>
      <c r="AV53" s="59">
        <v>25</v>
      </c>
      <c r="AW53" s="59">
        <v>19</v>
      </c>
      <c r="AX53" s="58">
        <v>32.5</v>
      </c>
      <c r="AY53" s="59">
        <v>35</v>
      </c>
      <c r="AZ53" s="59">
        <v>30</v>
      </c>
      <c r="BA53" s="58">
        <v>103</v>
      </c>
      <c r="BB53" s="59">
        <v>106</v>
      </c>
      <c r="BC53" s="59">
        <v>100</v>
      </c>
      <c r="BD53" s="58">
        <v>27.5</v>
      </c>
      <c r="BE53" s="59">
        <v>30</v>
      </c>
      <c r="BF53" s="59">
        <v>25</v>
      </c>
      <c r="BG53" s="58">
        <v>46</v>
      </c>
      <c r="BH53" s="59">
        <v>48</v>
      </c>
      <c r="BI53" s="59">
        <v>44</v>
      </c>
      <c r="BJ53" s="58">
        <v>39.5</v>
      </c>
      <c r="BK53" s="59">
        <v>46</v>
      </c>
      <c r="BL53" s="59">
        <v>33</v>
      </c>
      <c r="BM53" s="58">
        <v>89</v>
      </c>
      <c r="BN53" s="59">
        <v>93</v>
      </c>
      <c r="BO53" s="59">
        <v>85</v>
      </c>
      <c r="BP53" s="58">
        <v>283.5</v>
      </c>
      <c r="BQ53" s="59">
        <v>285</v>
      </c>
      <c r="BR53" s="59">
        <v>282</v>
      </c>
    </row>
    <row r="54" spans="1:70" x14ac:dyDescent="0.25">
      <c r="A54" s="57">
        <v>45827</v>
      </c>
      <c r="B54" s="58">
        <v>178.5</v>
      </c>
      <c r="C54" s="59">
        <v>180</v>
      </c>
      <c r="D54" s="59">
        <v>177</v>
      </c>
      <c r="E54" s="58">
        <v>155</v>
      </c>
      <c r="F54" s="59">
        <v>158</v>
      </c>
      <c r="G54" s="59">
        <v>152</v>
      </c>
      <c r="H54" s="58">
        <v>174.5</v>
      </c>
      <c r="I54" s="59">
        <v>178</v>
      </c>
      <c r="J54" s="59">
        <v>171</v>
      </c>
      <c r="K54" s="58">
        <v>122</v>
      </c>
      <c r="L54" s="59">
        <v>125</v>
      </c>
      <c r="M54" s="59">
        <v>119</v>
      </c>
      <c r="N54" s="58">
        <v>165</v>
      </c>
      <c r="O54" s="59">
        <v>180</v>
      </c>
      <c r="P54" s="59">
        <v>150</v>
      </c>
      <c r="Q54" s="58">
        <v>166</v>
      </c>
      <c r="R54" s="59">
        <v>170</v>
      </c>
      <c r="S54" s="59">
        <v>162</v>
      </c>
      <c r="T54" s="58">
        <v>115</v>
      </c>
      <c r="U54" s="59">
        <v>120</v>
      </c>
      <c r="V54" s="59">
        <v>110</v>
      </c>
      <c r="W54" s="58">
        <v>90</v>
      </c>
      <c r="X54" s="59">
        <v>95</v>
      </c>
      <c r="Y54" s="59">
        <v>85</v>
      </c>
      <c r="Z54" s="58">
        <v>132.5</v>
      </c>
      <c r="AA54" s="59">
        <v>135</v>
      </c>
      <c r="AB54" s="59">
        <v>130</v>
      </c>
      <c r="AC54" s="58">
        <v>135</v>
      </c>
      <c r="AD54" s="59">
        <v>140</v>
      </c>
      <c r="AE54" s="59">
        <v>130</v>
      </c>
      <c r="AF54" s="58">
        <v>80</v>
      </c>
      <c r="AG54" s="59">
        <v>85</v>
      </c>
      <c r="AH54" s="59">
        <v>75</v>
      </c>
      <c r="AI54" s="58">
        <v>20.5</v>
      </c>
      <c r="AJ54" s="59">
        <v>22</v>
      </c>
      <c r="AK54" s="59">
        <v>19</v>
      </c>
      <c r="AL54" s="58">
        <v>35</v>
      </c>
      <c r="AM54" s="59">
        <v>37</v>
      </c>
      <c r="AN54" s="59">
        <v>33</v>
      </c>
      <c r="AO54" s="58">
        <v>43.5</v>
      </c>
      <c r="AP54" s="59">
        <v>46</v>
      </c>
      <c r="AQ54" s="59">
        <v>41</v>
      </c>
      <c r="AR54" s="58">
        <v>76</v>
      </c>
      <c r="AS54" s="59">
        <v>80</v>
      </c>
      <c r="AT54" s="59">
        <v>72</v>
      </c>
      <c r="AU54" s="58">
        <v>22</v>
      </c>
      <c r="AV54" s="59">
        <v>25</v>
      </c>
      <c r="AW54" s="59">
        <v>19</v>
      </c>
      <c r="AX54" s="58">
        <v>32.5</v>
      </c>
      <c r="AY54" s="59">
        <v>35</v>
      </c>
      <c r="AZ54" s="59">
        <v>30</v>
      </c>
      <c r="BA54" s="58">
        <v>104</v>
      </c>
      <c r="BB54" s="59">
        <v>108</v>
      </c>
      <c r="BC54" s="59">
        <v>100</v>
      </c>
      <c r="BD54" s="58">
        <v>27.5</v>
      </c>
      <c r="BE54" s="59">
        <v>30</v>
      </c>
      <c r="BF54" s="59">
        <v>25</v>
      </c>
      <c r="BG54" s="58">
        <v>46.5</v>
      </c>
      <c r="BH54" s="59">
        <v>48</v>
      </c>
      <c r="BI54" s="59">
        <v>45</v>
      </c>
      <c r="BJ54" s="58">
        <v>39.5</v>
      </c>
      <c r="BK54" s="59">
        <v>46</v>
      </c>
      <c r="BL54" s="59">
        <v>33</v>
      </c>
      <c r="BM54" s="58">
        <v>90</v>
      </c>
      <c r="BN54" s="59">
        <v>95</v>
      </c>
      <c r="BO54" s="59">
        <v>85</v>
      </c>
      <c r="BP54" s="58">
        <v>283.5</v>
      </c>
      <c r="BQ54" s="59">
        <v>285</v>
      </c>
      <c r="BR54" s="59">
        <v>282</v>
      </c>
    </row>
    <row r="55" spans="1:70" x14ac:dyDescent="0.25">
      <c r="A55" s="57">
        <v>45820</v>
      </c>
      <c r="B55" s="58">
        <v>170</v>
      </c>
      <c r="C55" s="59">
        <v>175</v>
      </c>
      <c r="D55" s="59">
        <v>165</v>
      </c>
      <c r="E55" s="58">
        <v>155</v>
      </c>
      <c r="F55" s="59">
        <v>158</v>
      </c>
      <c r="G55" s="59">
        <v>152</v>
      </c>
      <c r="H55" s="58">
        <v>171.5</v>
      </c>
      <c r="I55" s="59">
        <v>175</v>
      </c>
      <c r="J55" s="59">
        <v>168</v>
      </c>
      <c r="K55" s="58">
        <v>121</v>
      </c>
      <c r="L55" s="59">
        <v>125</v>
      </c>
      <c r="M55" s="59">
        <v>117</v>
      </c>
      <c r="N55" s="58">
        <v>165</v>
      </c>
      <c r="O55" s="59">
        <v>180</v>
      </c>
      <c r="P55" s="59">
        <v>150</v>
      </c>
      <c r="Q55" s="58">
        <v>162.5</v>
      </c>
      <c r="R55" s="59">
        <v>165</v>
      </c>
      <c r="S55" s="59">
        <v>160</v>
      </c>
      <c r="T55" s="58">
        <v>112.5</v>
      </c>
      <c r="U55" s="59">
        <v>120</v>
      </c>
      <c r="V55" s="59">
        <v>105</v>
      </c>
      <c r="W55" s="58">
        <v>90</v>
      </c>
      <c r="X55" s="59">
        <v>95</v>
      </c>
      <c r="Y55" s="59">
        <v>85</v>
      </c>
      <c r="Z55" s="58">
        <v>132.5</v>
      </c>
      <c r="AA55" s="59">
        <v>135</v>
      </c>
      <c r="AB55" s="59">
        <v>130</v>
      </c>
      <c r="AC55" s="58">
        <v>135</v>
      </c>
      <c r="AD55" s="59">
        <v>140</v>
      </c>
      <c r="AE55" s="59">
        <v>130</v>
      </c>
      <c r="AF55" s="58">
        <v>77.5</v>
      </c>
      <c r="AG55" s="59">
        <v>80</v>
      </c>
      <c r="AH55" s="59">
        <v>75</v>
      </c>
      <c r="AI55" s="58">
        <v>20.5</v>
      </c>
      <c r="AJ55" s="59">
        <v>22</v>
      </c>
      <c r="AK55" s="59">
        <v>19</v>
      </c>
      <c r="AL55" s="58">
        <v>35</v>
      </c>
      <c r="AM55" s="59">
        <v>37</v>
      </c>
      <c r="AN55" s="59">
        <v>33</v>
      </c>
      <c r="AO55" s="58">
        <v>43.5</v>
      </c>
      <c r="AP55" s="59">
        <v>46</v>
      </c>
      <c r="AQ55" s="59">
        <v>41</v>
      </c>
      <c r="AR55" s="58">
        <v>76</v>
      </c>
      <c r="AS55" s="59">
        <v>80</v>
      </c>
      <c r="AT55" s="59">
        <v>72</v>
      </c>
      <c r="AU55" s="58">
        <v>22</v>
      </c>
      <c r="AV55" s="59">
        <v>25</v>
      </c>
      <c r="AW55" s="59">
        <v>19</v>
      </c>
      <c r="AX55" s="58">
        <v>32.5</v>
      </c>
      <c r="AY55" s="59">
        <v>35</v>
      </c>
      <c r="AZ55" s="59">
        <v>30</v>
      </c>
      <c r="BA55" s="58">
        <v>103.5</v>
      </c>
      <c r="BB55" s="59">
        <v>107</v>
      </c>
      <c r="BC55" s="59">
        <v>100</v>
      </c>
      <c r="BD55" s="58">
        <v>27.5</v>
      </c>
      <c r="BE55" s="59">
        <v>30</v>
      </c>
      <c r="BF55" s="59">
        <v>25</v>
      </c>
      <c r="BG55" s="58">
        <v>45</v>
      </c>
      <c r="BH55" s="59">
        <v>47</v>
      </c>
      <c r="BI55" s="59">
        <v>43</v>
      </c>
      <c r="BJ55" s="58">
        <v>39</v>
      </c>
      <c r="BK55" s="59">
        <v>45</v>
      </c>
      <c r="BL55" s="59">
        <v>33</v>
      </c>
      <c r="BM55" s="58">
        <v>89.5</v>
      </c>
      <c r="BN55" s="59">
        <v>94</v>
      </c>
      <c r="BO55" s="59">
        <v>85</v>
      </c>
      <c r="BP55" s="58">
        <v>283.5</v>
      </c>
      <c r="BQ55" s="59">
        <v>285</v>
      </c>
      <c r="BR55" s="59">
        <v>282</v>
      </c>
    </row>
    <row r="56" spans="1:70" x14ac:dyDescent="0.25">
      <c r="A56" s="57">
        <v>45813</v>
      </c>
      <c r="B56" s="58">
        <v>162.5</v>
      </c>
      <c r="C56" s="59">
        <v>165</v>
      </c>
      <c r="D56" s="59">
        <v>160</v>
      </c>
      <c r="E56" s="58">
        <v>155</v>
      </c>
      <c r="F56" s="59">
        <v>158</v>
      </c>
      <c r="G56" s="59">
        <v>152</v>
      </c>
      <c r="H56" s="58">
        <v>172.5</v>
      </c>
      <c r="I56" s="59">
        <v>175</v>
      </c>
      <c r="J56" s="59">
        <v>170</v>
      </c>
      <c r="K56" s="58">
        <v>120</v>
      </c>
      <c r="L56" s="59">
        <v>125</v>
      </c>
      <c r="M56" s="59">
        <v>115</v>
      </c>
      <c r="N56" s="58">
        <v>165</v>
      </c>
      <c r="O56" s="59">
        <v>180</v>
      </c>
      <c r="P56" s="59">
        <v>150</v>
      </c>
      <c r="Q56" s="58">
        <v>157.5</v>
      </c>
      <c r="R56" s="59">
        <v>160</v>
      </c>
      <c r="S56" s="59">
        <v>155</v>
      </c>
      <c r="T56" s="58">
        <v>112.5</v>
      </c>
      <c r="U56" s="59">
        <v>120</v>
      </c>
      <c r="V56" s="59">
        <v>105</v>
      </c>
      <c r="W56" s="58">
        <v>78.5</v>
      </c>
      <c r="X56" s="59">
        <v>82</v>
      </c>
      <c r="Y56" s="59">
        <v>75</v>
      </c>
      <c r="Z56" s="58">
        <v>127.5</v>
      </c>
      <c r="AA56" s="59">
        <v>130</v>
      </c>
      <c r="AB56" s="59">
        <v>125</v>
      </c>
      <c r="AC56" s="58">
        <v>130</v>
      </c>
      <c r="AD56" s="59">
        <v>135</v>
      </c>
      <c r="AE56" s="59">
        <v>125</v>
      </c>
      <c r="AF56" s="58">
        <v>72.5</v>
      </c>
      <c r="AG56" s="59">
        <v>75</v>
      </c>
      <c r="AH56" s="59">
        <v>70</v>
      </c>
      <c r="AI56" s="58">
        <v>20.5</v>
      </c>
      <c r="AJ56" s="59">
        <v>22</v>
      </c>
      <c r="AK56" s="59">
        <v>19</v>
      </c>
      <c r="AL56" s="58">
        <v>35</v>
      </c>
      <c r="AM56" s="59">
        <v>37</v>
      </c>
      <c r="AN56" s="59">
        <v>33</v>
      </c>
      <c r="AO56" s="58">
        <v>43.5</v>
      </c>
      <c r="AP56" s="59">
        <v>46</v>
      </c>
      <c r="AQ56" s="59">
        <v>41</v>
      </c>
      <c r="AR56" s="58">
        <v>76</v>
      </c>
      <c r="AS56" s="59">
        <v>80</v>
      </c>
      <c r="AT56" s="59">
        <v>72</v>
      </c>
      <c r="AU56" s="58">
        <v>22</v>
      </c>
      <c r="AV56" s="59">
        <v>25</v>
      </c>
      <c r="AW56" s="59">
        <v>19</v>
      </c>
      <c r="AX56" s="58">
        <v>32.5</v>
      </c>
      <c r="AY56" s="59">
        <v>35</v>
      </c>
      <c r="AZ56" s="59">
        <v>30</v>
      </c>
      <c r="BA56" s="58">
        <v>103.5</v>
      </c>
      <c r="BB56" s="59">
        <v>107</v>
      </c>
      <c r="BC56" s="59">
        <v>100</v>
      </c>
      <c r="BD56" s="58">
        <v>27.5</v>
      </c>
      <c r="BE56" s="59">
        <v>30</v>
      </c>
      <c r="BF56" s="59">
        <v>25</v>
      </c>
      <c r="BG56" s="58">
        <v>45</v>
      </c>
      <c r="BH56" s="59">
        <v>47</v>
      </c>
      <c r="BI56" s="59">
        <v>43</v>
      </c>
      <c r="BJ56" s="58">
        <v>39</v>
      </c>
      <c r="BK56" s="59">
        <v>45</v>
      </c>
      <c r="BL56" s="59">
        <v>33</v>
      </c>
      <c r="BM56" s="58">
        <v>89.5</v>
      </c>
      <c r="BN56" s="59">
        <v>94</v>
      </c>
      <c r="BO56" s="59">
        <v>85</v>
      </c>
      <c r="BP56" s="58">
        <v>300</v>
      </c>
      <c r="BQ56" s="59">
        <v>306</v>
      </c>
      <c r="BR56" s="59">
        <v>294</v>
      </c>
    </row>
    <row r="57" spans="1:70" x14ac:dyDescent="0.25">
      <c r="A57" s="57">
        <v>45806</v>
      </c>
      <c r="B57" s="58">
        <v>161.5</v>
      </c>
      <c r="C57" s="59">
        <v>165</v>
      </c>
      <c r="D57" s="59">
        <v>158</v>
      </c>
      <c r="E57" s="58">
        <v>155</v>
      </c>
      <c r="F57" s="59">
        <v>158</v>
      </c>
      <c r="G57" s="59">
        <v>152</v>
      </c>
      <c r="H57" s="58">
        <v>172.5</v>
      </c>
      <c r="I57" s="59">
        <v>175</v>
      </c>
      <c r="J57" s="59">
        <v>170</v>
      </c>
      <c r="K57" s="58">
        <v>118.5</v>
      </c>
      <c r="L57" s="59">
        <v>122</v>
      </c>
      <c r="M57" s="59">
        <v>115</v>
      </c>
      <c r="N57" s="58">
        <v>165</v>
      </c>
      <c r="O57" s="59">
        <v>180</v>
      </c>
      <c r="P57" s="59">
        <v>150</v>
      </c>
      <c r="Q57" s="58">
        <v>152.5</v>
      </c>
      <c r="R57" s="59">
        <v>155</v>
      </c>
      <c r="S57" s="59">
        <v>150</v>
      </c>
      <c r="T57" s="58">
        <v>105</v>
      </c>
      <c r="U57" s="59">
        <v>110</v>
      </c>
      <c r="V57" s="59">
        <v>100</v>
      </c>
      <c r="W57" s="58">
        <v>77</v>
      </c>
      <c r="X57" s="59">
        <v>82</v>
      </c>
      <c r="Y57" s="59">
        <v>72</v>
      </c>
      <c r="Z57" s="58">
        <v>124</v>
      </c>
      <c r="AA57" s="59">
        <v>128</v>
      </c>
      <c r="AB57" s="59">
        <v>120</v>
      </c>
      <c r="AC57" s="58">
        <v>124</v>
      </c>
      <c r="AD57" s="59">
        <v>128</v>
      </c>
      <c r="AE57" s="59">
        <v>120</v>
      </c>
      <c r="AF57" s="58">
        <v>72.5</v>
      </c>
      <c r="AG57" s="59">
        <v>75</v>
      </c>
      <c r="AH57" s="59">
        <v>70</v>
      </c>
      <c r="AI57" s="58">
        <v>20.5</v>
      </c>
      <c r="AJ57" s="59">
        <v>22</v>
      </c>
      <c r="AK57" s="59">
        <v>19</v>
      </c>
      <c r="AL57" s="58">
        <v>35</v>
      </c>
      <c r="AM57" s="59">
        <v>37</v>
      </c>
      <c r="AN57" s="59">
        <v>33</v>
      </c>
      <c r="AO57" s="58">
        <v>45</v>
      </c>
      <c r="AP57" s="59">
        <v>48</v>
      </c>
      <c r="AQ57" s="59">
        <v>42</v>
      </c>
      <c r="AR57" s="58">
        <v>76</v>
      </c>
      <c r="AS57" s="59">
        <v>80</v>
      </c>
      <c r="AT57" s="59">
        <v>72</v>
      </c>
      <c r="AU57" s="58">
        <v>22</v>
      </c>
      <c r="AV57" s="59">
        <v>25</v>
      </c>
      <c r="AW57" s="59">
        <v>19</v>
      </c>
      <c r="AX57" s="58">
        <v>33</v>
      </c>
      <c r="AY57" s="59">
        <v>35</v>
      </c>
      <c r="AZ57" s="59">
        <v>31</v>
      </c>
      <c r="BA57" s="58">
        <v>103.5</v>
      </c>
      <c r="BB57" s="59">
        <v>107</v>
      </c>
      <c r="BC57" s="59">
        <v>100</v>
      </c>
      <c r="BD57" s="58">
        <v>27.5</v>
      </c>
      <c r="BE57" s="59">
        <v>30</v>
      </c>
      <c r="BF57" s="59">
        <v>25</v>
      </c>
      <c r="BG57" s="58">
        <v>45</v>
      </c>
      <c r="BH57" s="59">
        <v>47</v>
      </c>
      <c r="BI57" s="59">
        <v>43</v>
      </c>
      <c r="BJ57" s="58">
        <v>36.5</v>
      </c>
      <c r="BK57" s="59">
        <v>40</v>
      </c>
      <c r="BL57" s="59">
        <v>33</v>
      </c>
      <c r="BM57" s="58">
        <v>89.5</v>
      </c>
      <c r="BN57" s="59">
        <v>94</v>
      </c>
      <c r="BO57" s="59">
        <v>85</v>
      </c>
      <c r="BP57" s="58">
        <v>307.5</v>
      </c>
      <c r="BQ57" s="59">
        <v>308</v>
      </c>
      <c r="BR57" s="59">
        <v>307</v>
      </c>
    </row>
    <row r="58" spans="1:70" x14ac:dyDescent="0.25">
      <c r="A58" s="57">
        <v>45799</v>
      </c>
      <c r="B58" s="58">
        <v>157.5</v>
      </c>
      <c r="C58" s="59">
        <v>160</v>
      </c>
      <c r="D58" s="59">
        <v>155</v>
      </c>
      <c r="E58" s="58">
        <v>155</v>
      </c>
      <c r="F58" s="59">
        <v>158</v>
      </c>
      <c r="G58" s="59">
        <v>152</v>
      </c>
      <c r="H58" s="58">
        <v>169.5</v>
      </c>
      <c r="I58" s="59">
        <v>172</v>
      </c>
      <c r="J58" s="59">
        <v>167</v>
      </c>
      <c r="K58" s="58">
        <v>117.5</v>
      </c>
      <c r="L58" s="59">
        <v>120</v>
      </c>
      <c r="M58" s="59">
        <v>115</v>
      </c>
      <c r="N58" s="58">
        <v>162.5</v>
      </c>
      <c r="O58" s="59">
        <v>180</v>
      </c>
      <c r="P58" s="59">
        <v>145</v>
      </c>
      <c r="Q58" s="58">
        <v>147.5</v>
      </c>
      <c r="R58" s="59">
        <v>150</v>
      </c>
      <c r="S58" s="59">
        <v>145</v>
      </c>
      <c r="T58" s="58">
        <v>102.5</v>
      </c>
      <c r="U58" s="59">
        <v>110</v>
      </c>
      <c r="V58" s="59">
        <v>95</v>
      </c>
      <c r="W58" s="58">
        <v>73.5</v>
      </c>
      <c r="X58" s="59">
        <v>77</v>
      </c>
      <c r="Y58" s="59">
        <v>70</v>
      </c>
      <c r="Z58" s="58">
        <v>115</v>
      </c>
      <c r="AA58" s="59">
        <v>120</v>
      </c>
      <c r="AB58" s="59">
        <v>110</v>
      </c>
      <c r="AC58" s="58">
        <v>115</v>
      </c>
      <c r="AD58" s="59">
        <v>120</v>
      </c>
      <c r="AE58" s="59">
        <v>110</v>
      </c>
      <c r="AF58" s="58">
        <v>71</v>
      </c>
      <c r="AG58" s="59">
        <v>75</v>
      </c>
      <c r="AH58" s="59">
        <v>67</v>
      </c>
      <c r="AI58" s="58">
        <v>20.5</v>
      </c>
      <c r="AJ58" s="59">
        <v>22</v>
      </c>
      <c r="AK58" s="59">
        <v>19</v>
      </c>
      <c r="AL58" s="58">
        <v>37</v>
      </c>
      <c r="AM58" s="59">
        <v>39</v>
      </c>
      <c r="AN58" s="59">
        <v>35</v>
      </c>
      <c r="AO58" s="58">
        <v>45.5</v>
      </c>
      <c r="AP58" s="59">
        <v>48</v>
      </c>
      <c r="AQ58" s="59">
        <v>43</v>
      </c>
      <c r="AR58" s="58">
        <v>78</v>
      </c>
      <c r="AS58" s="59">
        <v>82</v>
      </c>
      <c r="AT58" s="59">
        <v>74</v>
      </c>
      <c r="AU58" s="58">
        <v>22</v>
      </c>
      <c r="AV58" s="59">
        <v>25</v>
      </c>
      <c r="AW58" s="59">
        <v>19</v>
      </c>
      <c r="AX58" s="58">
        <v>34.5</v>
      </c>
      <c r="AY58" s="59">
        <v>36</v>
      </c>
      <c r="AZ58" s="59">
        <v>33</v>
      </c>
      <c r="BA58" s="58">
        <v>104.5</v>
      </c>
      <c r="BB58" s="59">
        <v>107</v>
      </c>
      <c r="BC58" s="59">
        <v>102</v>
      </c>
      <c r="BD58" s="58">
        <v>27.5</v>
      </c>
      <c r="BE58" s="59">
        <v>30</v>
      </c>
      <c r="BF58" s="59">
        <v>25</v>
      </c>
      <c r="BG58" s="58">
        <v>46</v>
      </c>
      <c r="BH58" s="59">
        <v>48</v>
      </c>
      <c r="BI58" s="59">
        <v>44</v>
      </c>
      <c r="BJ58" s="58">
        <v>37</v>
      </c>
      <c r="BK58" s="59">
        <v>40</v>
      </c>
      <c r="BL58" s="59">
        <v>34</v>
      </c>
      <c r="BM58" s="58">
        <v>89.5</v>
      </c>
      <c r="BN58" s="59">
        <v>94</v>
      </c>
      <c r="BO58" s="59">
        <v>85</v>
      </c>
      <c r="BP58" s="58">
        <v>305</v>
      </c>
      <c r="BQ58" s="59">
        <v>310</v>
      </c>
      <c r="BR58" s="59">
        <v>300</v>
      </c>
    </row>
    <row r="59" spans="1:70" x14ac:dyDescent="0.25">
      <c r="A59" s="57">
        <v>45792</v>
      </c>
      <c r="B59" s="58">
        <v>157.5</v>
      </c>
      <c r="C59" s="59">
        <v>160</v>
      </c>
      <c r="D59" s="59">
        <v>155</v>
      </c>
      <c r="E59" s="58">
        <v>155</v>
      </c>
      <c r="F59" s="59">
        <v>158</v>
      </c>
      <c r="G59" s="59">
        <v>152</v>
      </c>
      <c r="H59" s="58">
        <v>169.5</v>
      </c>
      <c r="I59" s="59">
        <v>172</v>
      </c>
      <c r="J59" s="59">
        <v>167</v>
      </c>
      <c r="K59" s="58">
        <v>117.5</v>
      </c>
      <c r="L59" s="59">
        <v>120</v>
      </c>
      <c r="M59" s="59">
        <v>115</v>
      </c>
      <c r="N59" s="58">
        <v>160</v>
      </c>
      <c r="O59" s="59">
        <v>180</v>
      </c>
      <c r="P59" s="59">
        <v>140</v>
      </c>
      <c r="Q59" s="58">
        <v>147.5</v>
      </c>
      <c r="R59" s="59">
        <v>150</v>
      </c>
      <c r="S59" s="59">
        <v>145</v>
      </c>
      <c r="T59" s="58">
        <v>102.5</v>
      </c>
      <c r="U59" s="59">
        <v>110</v>
      </c>
      <c r="V59" s="59">
        <v>95</v>
      </c>
      <c r="W59" s="58">
        <v>72.5</v>
      </c>
      <c r="X59" s="59">
        <v>77</v>
      </c>
      <c r="Y59" s="59">
        <v>68</v>
      </c>
      <c r="Z59" s="58">
        <v>105</v>
      </c>
      <c r="AA59" s="59">
        <v>110</v>
      </c>
      <c r="AB59" s="59">
        <v>100</v>
      </c>
      <c r="AC59" s="58">
        <v>105</v>
      </c>
      <c r="AD59" s="59">
        <v>110</v>
      </c>
      <c r="AE59" s="59">
        <v>100</v>
      </c>
      <c r="AF59" s="58">
        <v>67.5</v>
      </c>
      <c r="AG59" s="59">
        <v>70</v>
      </c>
      <c r="AH59" s="59">
        <v>65</v>
      </c>
      <c r="AI59" s="58">
        <v>20.5</v>
      </c>
      <c r="AJ59" s="59">
        <v>22</v>
      </c>
      <c r="AK59" s="59">
        <v>19</v>
      </c>
      <c r="AL59" s="58">
        <v>37</v>
      </c>
      <c r="AM59" s="59">
        <v>39</v>
      </c>
      <c r="AN59" s="59">
        <v>35</v>
      </c>
      <c r="AO59" s="58">
        <v>45.5</v>
      </c>
      <c r="AP59" s="59">
        <v>48</v>
      </c>
      <c r="AQ59" s="59">
        <v>43</v>
      </c>
      <c r="AR59" s="58">
        <v>78</v>
      </c>
      <c r="AS59" s="59">
        <v>82</v>
      </c>
      <c r="AT59" s="59">
        <v>74</v>
      </c>
      <c r="AU59" s="58">
        <v>22</v>
      </c>
      <c r="AV59" s="59">
        <v>25</v>
      </c>
      <c r="AW59" s="59">
        <v>19</v>
      </c>
      <c r="AX59" s="58">
        <v>34.5</v>
      </c>
      <c r="AY59" s="59">
        <v>36</v>
      </c>
      <c r="AZ59" s="59">
        <v>33</v>
      </c>
      <c r="BA59" s="58">
        <v>104.5</v>
      </c>
      <c r="BB59" s="59">
        <v>107</v>
      </c>
      <c r="BC59" s="59">
        <v>102</v>
      </c>
      <c r="BD59" s="58">
        <v>27.5</v>
      </c>
      <c r="BE59" s="59">
        <v>30</v>
      </c>
      <c r="BF59" s="59">
        <v>25</v>
      </c>
      <c r="BG59" s="58">
        <v>46</v>
      </c>
      <c r="BH59" s="59">
        <v>48</v>
      </c>
      <c r="BI59" s="59">
        <v>44</v>
      </c>
      <c r="BJ59" s="58">
        <v>37</v>
      </c>
      <c r="BK59" s="59">
        <v>40</v>
      </c>
      <c r="BL59" s="59">
        <v>34</v>
      </c>
      <c r="BM59" s="58">
        <v>89.5</v>
      </c>
      <c r="BN59" s="59">
        <v>94</v>
      </c>
      <c r="BO59" s="59">
        <v>85</v>
      </c>
      <c r="BP59" s="58">
        <v>302</v>
      </c>
      <c r="BQ59" s="59">
        <v>305</v>
      </c>
      <c r="BR59" s="59">
        <v>299</v>
      </c>
    </row>
    <row r="60" spans="1:70" x14ac:dyDescent="0.25">
      <c r="A60" s="57">
        <v>45785</v>
      </c>
      <c r="B60" s="58">
        <v>157.5</v>
      </c>
      <c r="C60" s="59">
        <v>160</v>
      </c>
      <c r="D60" s="59">
        <v>155</v>
      </c>
      <c r="E60" s="58">
        <v>155</v>
      </c>
      <c r="F60" s="59">
        <v>158</v>
      </c>
      <c r="G60" s="59">
        <v>152</v>
      </c>
      <c r="H60" s="58">
        <v>169.5</v>
      </c>
      <c r="I60" s="59">
        <v>172</v>
      </c>
      <c r="J60" s="59">
        <v>167</v>
      </c>
      <c r="K60" s="58">
        <v>117.5</v>
      </c>
      <c r="L60" s="59">
        <v>120</v>
      </c>
      <c r="M60" s="59">
        <v>115</v>
      </c>
      <c r="N60" s="58">
        <v>150</v>
      </c>
      <c r="O60" s="59">
        <v>170</v>
      </c>
      <c r="P60" s="59">
        <v>130</v>
      </c>
      <c r="Q60" s="58">
        <v>147.5</v>
      </c>
      <c r="R60" s="59">
        <v>150</v>
      </c>
      <c r="S60" s="59">
        <v>145</v>
      </c>
      <c r="T60" s="58">
        <v>102.5</v>
      </c>
      <c r="U60" s="59">
        <v>110</v>
      </c>
      <c r="V60" s="59">
        <v>95</v>
      </c>
      <c r="W60" s="58">
        <v>72.5</v>
      </c>
      <c r="X60" s="59">
        <v>77</v>
      </c>
      <c r="Y60" s="59">
        <v>68</v>
      </c>
      <c r="Z60" s="58">
        <v>105</v>
      </c>
      <c r="AA60" s="59">
        <v>110</v>
      </c>
      <c r="AB60" s="59">
        <v>100</v>
      </c>
      <c r="AC60" s="58">
        <v>105</v>
      </c>
      <c r="AD60" s="59">
        <v>110</v>
      </c>
      <c r="AE60" s="59">
        <v>100</v>
      </c>
      <c r="AF60" s="58">
        <v>67.5</v>
      </c>
      <c r="AG60" s="59">
        <v>70</v>
      </c>
      <c r="AH60" s="59">
        <v>65</v>
      </c>
      <c r="AI60" s="58">
        <v>20.5</v>
      </c>
      <c r="AJ60" s="59">
        <v>22</v>
      </c>
      <c r="AK60" s="59">
        <v>19</v>
      </c>
      <c r="AL60" s="58">
        <v>37</v>
      </c>
      <c r="AM60" s="59">
        <v>39</v>
      </c>
      <c r="AN60" s="59">
        <v>35</v>
      </c>
      <c r="AO60" s="58">
        <v>45.5</v>
      </c>
      <c r="AP60" s="59">
        <v>48</v>
      </c>
      <c r="AQ60" s="59">
        <v>43</v>
      </c>
      <c r="AR60" s="58">
        <v>78</v>
      </c>
      <c r="AS60" s="59">
        <v>82</v>
      </c>
      <c r="AT60" s="59">
        <v>74</v>
      </c>
      <c r="AU60" s="58">
        <v>22</v>
      </c>
      <c r="AV60" s="59">
        <v>25</v>
      </c>
      <c r="AW60" s="59">
        <v>19</v>
      </c>
      <c r="AX60" s="58">
        <v>34.5</v>
      </c>
      <c r="AY60" s="59">
        <v>36</v>
      </c>
      <c r="AZ60" s="59">
        <v>33</v>
      </c>
      <c r="BA60" s="58">
        <v>104.5</v>
      </c>
      <c r="BB60" s="59">
        <v>107</v>
      </c>
      <c r="BC60" s="59">
        <v>102</v>
      </c>
      <c r="BD60" s="58">
        <v>27.5</v>
      </c>
      <c r="BE60" s="59">
        <v>30</v>
      </c>
      <c r="BF60" s="59">
        <v>25</v>
      </c>
      <c r="BG60" s="58">
        <v>46</v>
      </c>
      <c r="BH60" s="59">
        <v>48</v>
      </c>
      <c r="BI60" s="59">
        <v>44</v>
      </c>
      <c r="BJ60" s="58">
        <v>37</v>
      </c>
      <c r="BK60" s="59">
        <v>40</v>
      </c>
      <c r="BL60" s="59">
        <v>34</v>
      </c>
      <c r="BM60" s="58">
        <v>89.5</v>
      </c>
      <c r="BN60" s="59">
        <v>94</v>
      </c>
      <c r="BO60" s="59">
        <v>85</v>
      </c>
      <c r="BP60" s="58">
        <v>302</v>
      </c>
      <c r="BQ60" s="59">
        <v>305</v>
      </c>
      <c r="BR60" s="59">
        <v>299</v>
      </c>
    </row>
    <row r="61" spans="1:70" x14ac:dyDescent="0.25">
      <c r="A61" s="57">
        <v>45778</v>
      </c>
      <c r="B61" s="58">
        <v>157.5</v>
      </c>
      <c r="C61" s="59">
        <v>160</v>
      </c>
      <c r="D61" s="59">
        <v>155</v>
      </c>
      <c r="E61" s="58">
        <v>155</v>
      </c>
      <c r="F61" s="59">
        <v>158</v>
      </c>
      <c r="G61" s="59">
        <v>152</v>
      </c>
      <c r="H61" s="58">
        <v>169.5</v>
      </c>
      <c r="I61" s="59">
        <v>172</v>
      </c>
      <c r="J61" s="59">
        <v>167</v>
      </c>
      <c r="K61" s="58">
        <v>117.5</v>
      </c>
      <c r="L61" s="59">
        <v>120</v>
      </c>
      <c r="M61" s="59">
        <v>115</v>
      </c>
      <c r="N61" s="58">
        <v>147.5</v>
      </c>
      <c r="O61" s="59">
        <v>170</v>
      </c>
      <c r="P61" s="59">
        <v>125</v>
      </c>
      <c r="Q61" s="58">
        <v>147.5</v>
      </c>
      <c r="R61" s="59">
        <v>150</v>
      </c>
      <c r="S61" s="59">
        <v>145</v>
      </c>
      <c r="T61" s="58">
        <v>100</v>
      </c>
      <c r="U61" s="59">
        <v>105</v>
      </c>
      <c r="V61" s="59">
        <v>95</v>
      </c>
      <c r="W61" s="58">
        <v>72.5</v>
      </c>
      <c r="X61" s="59">
        <v>75</v>
      </c>
      <c r="Y61" s="59">
        <v>70</v>
      </c>
      <c r="Z61" s="58">
        <v>102.5</v>
      </c>
      <c r="AA61" s="59">
        <v>110</v>
      </c>
      <c r="AB61" s="59">
        <v>95</v>
      </c>
      <c r="AC61" s="58">
        <v>102.5</v>
      </c>
      <c r="AD61" s="59">
        <v>110</v>
      </c>
      <c r="AE61" s="59">
        <v>95</v>
      </c>
      <c r="AF61" s="58">
        <v>67.5</v>
      </c>
      <c r="AG61" s="59">
        <v>70</v>
      </c>
      <c r="AH61" s="59">
        <v>65</v>
      </c>
      <c r="AI61" s="58">
        <v>20.5</v>
      </c>
      <c r="AJ61" s="59">
        <v>22</v>
      </c>
      <c r="AK61" s="59">
        <v>19</v>
      </c>
      <c r="AL61" s="58">
        <v>37</v>
      </c>
      <c r="AM61" s="59">
        <v>39</v>
      </c>
      <c r="AN61" s="59">
        <v>35</v>
      </c>
      <c r="AO61" s="58">
        <v>45.5</v>
      </c>
      <c r="AP61" s="59">
        <v>48</v>
      </c>
      <c r="AQ61" s="59">
        <v>43</v>
      </c>
      <c r="AR61" s="58">
        <v>78</v>
      </c>
      <c r="AS61" s="59">
        <v>82</v>
      </c>
      <c r="AT61" s="59">
        <v>74</v>
      </c>
      <c r="AU61" s="58">
        <v>22</v>
      </c>
      <c r="AV61" s="59">
        <v>25</v>
      </c>
      <c r="AW61" s="59">
        <v>19</v>
      </c>
      <c r="AX61" s="58">
        <v>34.5</v>
      </c>
      <c r="AY61" s="59">
        <v>36</v>
      </c>
      <c r="AZ61" s="59">
        <v>33</v>
      </c>
      <c r="BA61" s="58">
        <v>104.5</v>
      </c>
      <c r="BB61" s="59">
        <v>107</v>
      </c>
      <c r="BC61" s="59">
        <v>102</v>
      </c>
      <c r="BD61" s="58">
        <v>27.5</v>
      </c>
      <c r="BE61" s="59">
        <v>30</v>
      </c>
      <c r="BF61" s="59">
        <v>25</v>
      </c>
      <c r="BG61" s="58">
        <v>46</v>
      </c>
      <c r="BH61" s="59">
        <v>48</v>
      </c>
      <c r="BI61" s="59">
        <v>44</v>
      </c>
      <c r="BJ61" s="58">
        <v>37</v>
      </c>
      <c r="BK61" s="59">
        <v>40</v>
      </c>
      <c r="BL61" s="59">
        <v>34</v>
      </c>
      <c r="BM61" s="58">
        <v>89.5</v>
      </c>
      <c r="BN61" s="59">
        <v>94</v>
      </c>
      <c r="BO61" s="59">
        <v>85</v>
      </c>
      <c r="BP61" s="58">
        <v>302</v>
      </c>
      <c r="BQ61" s="59">
        <v>305</v>
      </c>
      <c r="BR61" s="59">
        <v>299</v>
      </c>
    </row>
    <row r="62" spans="1:70" x14ac:dyDescent="0.25">
      <c r="A62" s="57">
        <v>45771</v>
      </c>
      <c r="B62" s="58">
        <v>157.5</v>
      </c>
      <c r="C62" s="59">
        <v>160</v>
      </c>
      <c r="D62" s="59">
        <v>155</v>
      </c>
      <c r="E62" s="58">
        <v>155</v>
      </c>
      <c r="F62" s="59">
        <v>158</v>
      </c>
      <c r="G62" s="59">
        <v>152</v>
      </c>
      <c r="H62" s="58">
        <v>169.5</v>
      </c>
      <c r="I62" s="59">
        <v>172</v>
      </c>
      <c r="J62" s="59">
        <v>167</v>
      </c>
      <c r="K62" s="58">
        <v>117.5</v>
      </c>
      <c r="L62" s="59">
        <v>120</v>
      </c>
      <c r="M62" s="59">
        <v>115</v>
      </c>
      <c r="N62" s="58">
        <v>147.5</v>
      </c>
      <c r="O62" s="59">
        <v>170</v>
      </c>
      <c r="P62" s="59">
        <v>125</v>
      </c>
      <c r="Q62" s="58">
        <v>147.5</v>
      </c>
      <c r="R62" s="59">
        <v>150</v>
      </c>
      <c r="S62" s="59">
        <v>145</v>
      </c>
      <c r="T62" s="58">
        <v>100</v>
      </c>
      <c r="U62" s="59">
        <v>105</v>
      </c>
      <c r="V62" s="59">
        <v>95</v>
      </c>
      <c r="W62" s="58">
        <v>75</v>
      </c>
      <c r="X62" s="59">
        <v>80</v>
      </c>
      <c r="Y62" s="59">
        <v>70</v>
      </c>
      <c r="Z62" s="58">
        <v>100</v>
      </c>
      <c r="AA62" s="59">
        <v>105</v>
      </c>
      <c r="AB62" s="59">
        <v>95</v>
      </c>
      <c r="AC62" s="58">
        <v>100</v>
      </c>
      <c r="AD62" s="59">
        <v>105</v>
      </c>
      <c r="AE62" s="59">
        <v>95</v>
      </c>
      <c r="AF62" s="58">
        <v>67.5</v>
      </c>
      <c r="AG62" s="59">
        <v>70</v>
      </c>
      <c r="AH62" s="59">
        <v>65</v>
      </c>
      <c r="AI62" s="58">
        <v>20.5</v>
      </c>
      <c r="AJ62" s="59">
        <v>22</v>
      </c>
      <c r="AK62" s="59">
        <v>19</v>
      </c>
      <c r="AL62" s="58">
        <v>37</v>
      </c>
      <c r="AM62" s="59">
        <v>39</v>
      </c>
      <c r="AN62" s="59">
        <v>35</v>
      </c>
      <c r="AO62" s="58">
        <v>47.5</v>
      </c>
      <c r="AP62" s="59">
        <v>50</v>
      </c>
      <c r="AQ62" s="59">
        <v>45</v>
      </c>
      <c r="AR62" s="58">
        <v>77</v>
      </c>
      <c r="AS62" s="59">
        <v>82</v>
      </c>
      <c r="AT62" s="59">
        <v>72</v>
      </c>
      <c r="AU62" s="58">
        <v>22</v>
      </c>
      <c r="AV62" s="59">
        <v>25</v>
      </c>
      <c r="AW62" s="59">
        <v>19</v>
      </c>
      <c r="AX62" s="58">
        <v>34</v>
      </c>
      <c r="AY62" s="59">
        <v>36</v>
      </c>
      <c r="AZ62" s="59">
        <v>32</v>
      </c>
      <c r="BA62" s="58">
        <v>103.5</v>
      </c>
      <c r="BB62" s="59">
        <v>106</v>
      </c>
      <c r="BC62" s="59">
        <v>101</v>
      </c>
      <c r="BD62" s="58">
        <v>27.5</v>
      </c>
      <c r="BE62" s="59">
        <v>30</v>
      </c>
      <c r="BF62" s="59">
        <v>25</v>
      </c>
      <c r="BG62" s="58">
        <v>46</v>
      </c>
      <c r="BH62" s="59">
        <v>48</v>
      </c>
      <c r="BI62" s="59">
        <v>44</v>
      </c>
      <c r="BJ62" s="58">
        <v>36.5</v>
      </c>
      <c r="BK62" s="59">
        <v>40</v>
      </c>
      <c r="BL62" s="59">
        <v>33</v>
      </c>
      <c r="BM62" s="58">
        <v>91.5</v>
      </c>
      <c r="BN62" s="59">
        <v>95</v>
      </c>
      <c r="BO62" s="59">
        <v>88</v>
      </c>
      <c r="BP62" s="58">
        <v>302</v>
      </c>
      <c r="BQ62" s="59">
        <v>305</v>
      </c>
      <c r="BR62" s="59">
        <v>299</v>
      </c>
    </row>
    <row r="63" spans="1:70" x14ac:dyDescent="0.25">
      <c r="A63" s="57">
        <v>45764</v>
      </c>
      <c r="B63" s="58">
        <v>152.5</v>
      </c>
      <c r="C63" s="59">
        <v>155</v>
      </c>
      <c r="D63" s="59">
        <v>150</v>
      </c>
      <c r="E63" s="58">
        <v>155</v>
      </c>
      <c r="F63" s="59">
        <v>158</v>
      </c>
      <c r="G63" s="59">
        <v>152</v>
      </c>
      <c r="H63" s="58">
        <v>167.5</v>
      </c>
      <c r="I63" s="59">
        <v>170</v>
      </c>
      <c r="J63" s="59">
        <v>165</v>
      </c>
      <c r="K63" s="58">
        <v>117.5</v>
      </c>
      <c r="L63" s="59">
        <v>120</v>
      </c>
      <c r="M63" s="59">
        <v>115</v>
      </c>
      <c r="N63" s="58">
        <v>127.5</v>
      </c>
      <c r="O63" s="59">
        <v>150</v>
      </c>
      <c r="P63" s="59">
        <v>105</v>
      </c>
      <c r="Q63" s="58">
        <v>142.5</v>
      </c>
      <c r="R63" s="59">
        <v>145</v>
      </c>
      <c r="S63" s="59">
        <v>140</v>
      </c>
      <c r="T63" s="58">
        <v>100</v>
      </c>
      <c r="U63" s="59">
        <v>105</v>
      </c>
      <c r="V63" s="59">
        <v>95</v>
      </c>
      <c r="W63" s="58">
        <v>72.5</v>
      </c>
      <c r="X63" s="59">
        <v>75</v>
      </c>
      <c r="Y63" s="59">
        <v>70</v>
      </c>
      <c r="Z63" s="58">
        <v>97.5</v>
      </c>
      <c r="AA63" s="59">
        <v>100</v>
      </c>
      <c r="AB63" s="59">
        <v>95</v>
      </c>
      <c r="AC63" s="58">
        <v>97.5</v>
      </c>
      <c r="AD63" s="59">
        <v>100</v>
      </c>
      <c r="AE63" s="59">
        <v>95</v>
      </c>
      <c r="AF63" s="58">
        <v>67.5</v>
      </c>
      <c r="AG63" s="59">
        <v>70</v>
      </c>
      <c r="AH63" s="59">
        <v>65</v>
      </c>
      <c r="AI63" s="58">
        <v>20.5</v>
      </c>
      <c r="AJ63" s="59">
        <v>22</v>
      </c>
      <c r="AK63" s="59">
        <v>19</v>
      </c>
      <c r="AL63" s="58">
        <v>37</v>
      </c>
      <c r="AM63" s="59">
        <v>39</v>
      </c>
      <c r="AN63" s="59">
        <v>35</v>
      </c>
      <c r="AO63" s="58">
        <v>47.5</v>
      </c>
      <c r="AP63" s="59">
        <v>50</v>
      </c>
      <c r="AQ63" s="59">
        <v>45</v>
      </c>
      <c r="AR63" s="58">
        <v>77</v>
      </c>
      <c r="AS63" s="59">
        <v>82</v>
      </c>
      <c r="AT63" s="59">
        <v>72</v>
      </c>
      <c r="AU63" s="58">
        <v>22</v>
      </c>
      <c r="AV63" s="59">
        <v>25</v>
      </c>
      <c r="AW63" s="59">
        <v>19</v>
      </c>
      <c r="AX63" s="58">
        <v>34</v>
      </c>
      <c r="AY63" s="59">
        <v>36</v>
      </c>
      <c r="AZ63" s="59">
        <v>32</v>
      </c>
      <c r="BA63" s="58">
        <v>103.5</v>
      </c>
      <c r="BB63" s="59">
        <v>106</v>
      </c>
      <c r="BC63" s="59">
        <v>101</v>
      </c>
      <c r="BD63" s="58">
        <v>27.5</v>
      </c>
      <c r="BE63" s="59">
        <v>30</v>
      </c>
      <c r="BF63" s="59">
        <v>25</v>
      </c>
      <c r="BG63" s="58">
        <v>46</v>
      </c>
      <c r="BH63" s="59">
        <v>48</v>
      </c>
      <c r="BI63" s="59">
        <v>44</v>
      </c>
      <c r="BJ63" s="58">
        <v>36.5</v>
      </c>
      <c r="BK63" s="59">
        <v>40</v>
      </c>
      <c r="BL63" s="59">
        <v>33</v>
      </c>
      <c r="BM63" s="58">
        <v>91.5</v>
      </c>
      <c r="BN63" s="59">
        <v>95</v>
      </c>
      <c r="BO63" s="59">
        <v>88</v>
      </c>
      <c r="BP63" s="58">
        <v>302</v>
      </c>
      <c r="BQ63" s="59">
        <v>305</v>
      </c>
      <c r="BR63" s="59">
        <v>299</v>
      </c>
    </row>
    <row r="64" spans="1:70" x14ac:dyDescent="0.25">
      <c r="A64" s="57">
        <v>45757</v>
      </c>
      <c r="B64" s="58">
        <v>152.5</v>
      </c>
      <c r="C64" s="59">
        <v>155</v>
      </c>
      <c r="D64" s="59">
        <v>150</v>
      </c>
      <c r="E64" s="58">
        <v>155</v>
      </c>
      <c r="F64" s="59">
        <v>158</v>
      </c>
      <c r="G64" s="59">
        <v>152</v>
      </c>
      <c r="H64" s="58">
        <v>167.5</v>
      </c>
      <c r="I64" s="59">
        <v>170</v>
      </c>
      <c r="J64" s="59">
        <v>165</v>
      </c>
      <c r="K64" s="58">
        <v>117.5</v>
      </c>
      <c r="L64" s="59">
        <v>120</v>
      </c>
      <c r="M64" s="59">
        <v>115</v>
      </c>
      <c r="N64" s="58">
        <v>127.5</v>
      </c>
      <c r="O64" s="59">
        <v>150</v>
      </c>
      <c r="P64" s="59">
        <v>105</v>
      </c>
      <c r="Q64" s="58">
        <v>142.5</v>
      </c>
      <c r="R64" s="59">
        <v>145</v>
      </c>
      <c r="S64" s="59">
        <v>140</v>
      </c>
      <c r="T64" s="58">
        <v>100</v>
      </c>
      <c r="U64" s="59">
        <v>105</v>
      </c>
      <c r="V64" s="59">
        <v>95</v>
      </c>
      <c r="W64" s="58">
        <v>72.5</v>
      </c>
      <c r="X64" s="59">
        <v>75</v>
      </c>
      <c r="Y64" s="59">
        <v>70</v>
      </c>
      <c r="Z64" s="58">
        <v>95</v>
      </c>
      <c r="AA64" s="59">
        <v>100</v>
      </c>
      <c r="AB64" s="59">
        <v>90</v>
      </c>
      <c r="AC64" s="58">
        <v>95</v>
      </c>
      <c r="AD64" s="59">
        <v>100</v>
      </c>
      <c r="AE64" s="59">
        <v>90</v>
      </c>
      <c r="AF64" s="58">
        <v>65</v>
      </c>
      <c r="AG64" s="59">
        <v>70</v>
      </c>
      <c r="AH64" s="59">
        <v>60</v>
      </c>
      <c r="AI64" s="58">
        <v>20.5</v>
      </c>
      <c r="AJ64" s="59">
        <v>22</v>
      </c>
      <c r="AK64" s="59">
        <v>19</v>
      </c>
      <c r="AL64" s="58">
        <v>37</v>
      </c>
      <c r="AM64" s="59">
        <v>39</v>
      </c>
      <c r="AN64" s="59">
        <v>35</v>
      </c>
      <c r="AO64" s="58">
        <v>44.5</v>
      </c>
      <c r="AP64" s="59">
        <v>46</v>
      </c>
      <c r="AQ64" s="59">
        <v>43</v>
      </c>
      <c r="AR64" s="58">
        <v>75.5</v>
      </c>
      <c r="AS64" s="59">
        <v>80</v>
      </c>
      <c r="AT64" s="59">
        <v>71</v>
      </c>
      <c r="AU64" s="58">
        <v>22</v>
      </c>
      <c r="AV64" s="59">
        <v>25</v>
      </c>
      <c r="AW64" s="59">
        <v>19</v>
      </c>
      <c r="AX64" s="58">
        <v>33</v>
      </c>
      <c r="AY64" s="59">
        <v>35</v>
      </c>
      <c r="AZ64" s="59">
        <v>31</v>
      </c>
      <c r="BA64" s="58">
        <v>103.5</v>
      </c>
      <c r="BB64" s="59">
        <v>106</v>
      </c>
      <c r="BC64" s="59">
        <v>101</v>
      </c>
      <c r="BD64" s="58">
        <v>27.5</v>
      </c>
      <c r="BE64" s="59">
        <v>30</v>
      </c>
      <c r="BF64" s="59">
        <v>25</v>
      </c>
      <c r="BG64" s="58">
        <v>46</v>
      </c>
      <c r="BH64" s="59">
        <v>48</v>
      </c>
      <c r="BI64" s="59">
        <v>44</v>
      </c>
      <c r="BJ64" s="58">
        <v>36.5</v>
      </c>
      <c r="BK64" s="59">
        <v>40</v>
      </c>
      <c r="BL64" s="59">
        <v>33</v>
      </c>
      <c r="BM64" s="58">
        <v>91.5</v>
      </c>
      <c r="BN64" s="59">
        <v>95</v>
      </c>
      <c r="BO64" s="59">
        <v>88</v>
      </c>
      <c r="BP64" s="58">
        <v>302</v>
      </c>
      <c r="BQ64" s="59">
        <v>305</v>
      </c>
      <c r="BR64" s="59">
        <v>299</v>
      </c>
    </row>
    <row r="65" spans="1:70" x14ac:dyDescent="0.25">
      <c r="A65" s="57">
        <v>45750</v>
      </c>
      <c r="B65" s="58">
        <v>150</v>
      </c>
      <c r="C65" s="59">
        <v>155</v>
      </c>
      <c r="D65" s="59">
        <v>145</v>
      </c>
      <c r="E65" s="58">
        <v>155</v>
      </c>
      <c r="F65" s="59">
        <v>158</v>
      </c>
      <c r="G65" s="59">
        <v>152</v>
      </c>
      <c r="H65" s="58">
        <v>165</v>
      </c>
      <c r="I65" s="59">
        <v>170</v>
      </c>
      <c r="J65" s="59">
        <v>160</v>
      </c>
      <c r="K65" s="58">
        <v>112.5</v>
      </c>
      <c r="L65" s="59">
        <v>115</v>
      </c>
      <c r="M65" s="59">
        <v>110</v>
      </c>
      <c r="N65" s="58">
        <v>127.5</v>
      </c>
      <c r="O65" s="59">
        <v>150</v>
      </c>
      <c r="P65" s="59">
        <v>105</v>
      </c>
      <c r="Q65" s="58">
        <v>142.5</v>
      </c>
      <c r="R65" s="59">
        <v>145</v>
      </c>
      <c r="S65" s="59">
        <v>140</v>
      </c>
      <c r="T65" s="58">
        <v>100</v>
      </c>
      <c r="U65" s="59">
        <v>105</v>
      </c>
      <c r="V65" s="59">
        <v>95</v>
      </c>
      <c r="W65" s="58">
        <v>67.5</v>
      </c>
      <c r="X65" s="59">
        <v>70</v>
      </c>
      <c r="Y65" s="59">
        <v>65</v>
      </c>
      <c r="Z65" s="58">
        <v>75</v>
      </c>
      <c r="AA65" s="59">
        <v>80</v>
      </c>
      <c r="AB65" s="59">
        <v>70</v>
      </c>
      <c r="AC65" s="58">
        <v>90</v>
      </c>
      <c r="AD65" s="59">
        <v>95</v>
      </c>
      <c r="AE65" s="59">
        <v>85</v>
      </c>
      <c r="AF65" s="58">
        <v>60</v>
      </c>
      <c r="AG65" s="59">
        <v>65</v>
      </c>
      <c r="AH65" s="59">
        <v>55</v>
      </c>
      <c r="AI65" s="58">
        <v>20.5</v>
      </c>
      <c r="AJ65" s="59">
        <v>22</v>
      </c>
      <c r="AK65" s="59">
        <v>19</v>
      </c>
      <c r="AL65" s="58">
        <v>37</v>
      </c>
      <c r="AM65" s="59">
        <v>39</v>
      </c>
      <c r="AN65" s="59">
        <v>35</v>
      </c>
      <c r="AO65" s="58">
        <v>43.5</v>
      </c>
      <c r="AP65" s="59">
        <v>46</v>
      </c>
      <c r="AQ65" s="59">
        <v>41</v>
      </c>
      <c r="AR65" s="58">
        <v>75</v>
      </c>
      <c r="AS65" s="59">
        <v>80</v>
      </c>
      <c r="AT65" s="59">
        <v>70</v>
      </c>
      <c r="AU65" s="58">
        <v>22</v>
      </c>
      <c r="AV65" s="59">
        <v>25</v>
      </c>
      <c r="AW65" s="59">
        <v>19</v>
      </c>
      <c r="AX65" s="58">
        <v>32</v>
      </c>
      <c r="AY65" s="59">
        <v>34</v>
      </c>
      <c r="AZ65" s="59">
        <v>30</v>
      </c>
      <c r="BA65" s="58">
        <v>103.5</v>
      </c>
      <c r="BB65" s="59">
        <v>106</v>
      </c>
      <c r="BC65" s="59">
        <v>101</v>
      </c>
      <c r="BD65" s="58">
        <v>27.5</v>
      </c>
      <c r="BE65" s="59">
        <v>30</v>
      </c>
      <c r="BF65" s="59">
        <v>25</v>
      </c>
      <c r="BG65" s="58">
        <v>46</v>
      </c>
      <c r="BH65" s="59">
        <v>48</v>
      </c>
      <c r="BI65" s="59">
        <v>44</v>
      </c>
      <c r="BJ65" s="58">
        <v>36.5</v>
      </c>
      <c r="BK65" s="59">
        <v>40</v>
      </c>
      <c r="BL65" s="59">
        <v>33</v>
      </c>
      <c r="BM65" s="58">
        <v>91.5</v>
      </c>
      <c r="BN65" s="59">
        <v>95</v>
      </c>
      <c r="BO65" s="59">
        <v>88</v>
      </c>
      <c r="BP65" s="58">
        <v>300</v>
      </c>
      <c r="BQ65" s="59">
        <v>305</v>
      </c>
      <c r="BR65" s="59">
        <v>295</v>
      </c>
    </row>
    <row r="66" spans="1:70" x14ac:dyDescent="0.25">
      <c r="A66" s="57">
        <v>45743</v>
      </c>
      <c r="B66" s="58">
        <v>130</v>
      </c>
      <c r="C66" s="59">
        <v>135</v>
      </c>
      <c r="D66" s="59">
        <v>125</v>
      </c>
      <c r="E66" s="58">
        <v>155</v>
      </c>
      <c r="F66" s="59">
        <v>158</v>
      </c>
      <c r="G66" s="59">
        <v>152</v>
      </c>
      <c r="H66" s="58">
        <v>160</v>
      </c>
      <c r="I66" s="59">
        <v>165</v>
      </c>
      <c r="J66" s="59">
        <v>155</v>
      </c>
      <c r="K66" s="58">
        <v>112.5</v>
      </c>
      <c r="L66" s="59">
        <v>115</v>
      </c>
      <c r="M66" s="59">
        <v>110</v>
      </c>
      <c r="N66" s="58">
        <v>127.5</v>
      </c>
      <c r="O66" s="59">
        <v>150</v>
      </c>
      <c r="P66" s="59">
        <v>105</v>
      </c>
      <c r="Q66" s="58">
        <v>120</v>
      </c>
      <c r="R66" s="59">
        <v>125</v>
      </c>
      <c r="S66" s="59">
        <v>115</v>
      </c>
      <c r="T66" s="58">
        <v>100</v>
      </c>
      <c r="U66" s="59">
        <v>105</v>
      </c>
      <c r="V66" s="59">
        <v>95</v>
      </c>
      <c r="W66" s="58">
        <v>67.5</v>
      </c>
      <c r="X66" s="59">
        <v>70</v>
      </c>
      <c r="Y66" s="59">
        <v>65</v>
      </c>
      <c r="Z66" s="58">
        <v>65</v>
      </c>
      <c r="AA66" s="59">
        <v>70</v>
      </c>
      <c r="AB66" s="59">
        <v>60</v>
      </c>
      <c r="AC66" s="58">
        <v>75</v>
      </c>
      <c r="AD66" s="59">
        <v>80</v>
      </c>
      <c r="AE66" s="59">
        <v>70</v>
      </c>
      <c r="AF66" s="58">
        <v>57.5</v>
      </c>
      <c r="AG66" s="59">
        <v>60</v>
      </c>
      <c r="AH66" s="59">
        <v>55</v>
      </c>
      <c r="AI66" s="58">
        <v>20.5</v>
      </c>
      <c r="AJ66" s="59">
        <v>22</v>
      </c>
      <c r="AK66" s="59">
        <v>19</v>
      </c>
      <c r="AL66" s="58">
        <v>37</v>
      </c>
      <c r="AM66" s="59">
        <v>39</v>
      </c>
      <c r="AN66" s="59">
        <v>35</v>
      </c>
      <c r="AO66" s="58">
        <v>41.5</v>
      </c>
      <c r="AP66" s="59">
        <v>44</v>
      </c>
      <c r="AQ66" s="59">
        <v>39</v>
      </c>
      <c r="AR66" s="58">
        <v>73.5</v>
      </c>
      <c r="AS66" s="59">
        <v>77</v>
      </c>
      <c r="AT66" s="59">
        <v>70</v>
      </c>
      <c r="AU66" s="58">
        <v>22</v>
      </c>
      <c r="AV66" s="59">
        <v>25</v>
      </c>
      <c r="AW66" s="59">
        <v>19</v>
      </c>
      <c r="AX66" s="58">
        <v>32</v>
      </c>
      <c r="AY66" s="59">
        <v>34</v>
      </c>
      <c r="AZ66" s="59">
        <v>30</v>
      </c>
      <c r="BA66" s="58">
        <v>106</v>
      </c>
      <c r="BB66" s="59">
        <v>109</v>
      </c>
      <c r="BC66" s="59">
        <v>103</v>
      </c>
      <c r="BD66" s="58">
        <v>27.5</v>
      </c>
      <c r="BE66" s="59">
        <v>30</v>
      </c>
      <c r="BF66" s="59">
        <v>25</v>
      </c>
      <c r="BG66" s="58">
        <v>45</v>
      </c>
      <c r="BH66" s="59">
        <v>47</v>
      </c>
      <c r="BI66" s="59">
        <v>43</v>
      </c>
      <c r="BJ66" s="58">
        <v>35.5</v>
      </c>
      <c r="BK66" s="59">
        <v>39</v>
      </c>
      <c r="BL66" s="59">
        <v>32</v>
      </c>
      <c r="BM66" s="58">
        <v>94.5</v>
      </c>
      <c r="BN66" s="59">
        <v>99</v>
      </c>
      <c r="BO66" s="59">
        <v>90</v>
      </c>
      <c r="BP66" s="58">
        <v>277</v>
      </c>
      <c r="BQ66" s="59">
        <v>282</v>
      </c>
      <c r="BR66" s="59">
        <v>272</v>
      </c>
    </row>
    <row r="67" spans="1:70" x14ac:dyDescent="0.25">
      <c r="A67" s="57">
        <v>45736</v>
      </c>
      <c r="B67" s="58">
        <v>121</v>
      </c>
      <c r="C67" s="59">
        <v>126</v>
      </c>
      <c r="D67" s="59">
        <v>116</v>
      </c>
      <c r="E67" s="58">
        <v>155</v>
      </c>
      <c r="F67" s="59">
        <v>158</v>
      </c>
      <c r="G67" s="59">
        <v>152</v>
      </c>
      <c r="H67" s="58">
        <v>142.5</v>
      </c>
      <c r="I67" s="59">
        <v>145</v>
      </c>
      <c r="J67" s="59">
        <v>140</v>
      </c>
      <c r="K67" s="58">
        <v>105</v>
      </c>
      <c r="L67" s="59">
        <v>110</v>
      </c>
      <c r="M67" s="59">
        <v>100</v>
      </c>
      <c r="N67" s="58">
        <v>127.5</v>
      </c>
      <c r="O67" s="59">
        <v>150</v>
      </c>
      <c r="P67" s="59">
        <v>105</v>
      </c>
      <c r="Q67" s="58">
        <v>112.5</v>
      </c>
      <c r="R67" s="59">
        <v>115</v>
      </c>
      <c r="S67" s="59">
        <v>110</v>
      </c>
      <c r="T67" s="58">
        <v>95</v>
      </c>
      <c r="U67" s="59">
        <v>100</v>
      </c>
      <c r="V67" s="59">
        <v>90</v>
      </c>
      <c r="W67" s="58">
        <v>65</v>
      </c>
      <c r="X67" s="59">
        <v>70</v>
      </c>
      <c r="Y67" s="59">
        <v>60</v>
      </c>
      <c r="Z67" s="58">
        <v>60</v>
      </c>
      <c r="AA67" s="59">
        <v>65</v>
      </c>
      <c r="AB67" s="59">
        <v>55</v>
      </c>
      <c r="AC67" s="58">
        <v>70</v>
      </c>
      <c r="AD67" s="59">
        <v>75</v>
      </c>
      <c r="AE67" s="59">
        <v>65</v>
      </c>
      <c r="AF67" s="58">
        <v>52.5</v>
      </c>
      <c r="AG67" s="59">
        <v>55</v>
      </c>
      <c r="AH67" s="59">
        <v>50</v>
      </c>
      <c r="AI67" s="58">
        <v>20.5</v>
      </c>
      <c r="AJ67" s="59">
        <v>22</v>
      </c>
      <c r="AK67" s="59">
        <v>19</v>
      </c>
      <c r="AL67" s="58">
        <v>37</v>
      </c>
      <c r="AM67" s="59">
        <v>39</v>
      </c>
      <c r="AN67" s="59">
        <v>35</v>
      </c>
      <c r="AO67" s="58">
        <v>41.5</v>
      </c>
      <c r="AP67" s="59">
        <v>44</v>
      </c>
      <c r="AQ67" s="59">
        <v>39</v>
      </c>
      <c r="AR67" s="58">
        <v>73.5</v>
      </c>
      <c r="AS67" s="59">
        <v>77</v>
      </c>
      <c r="AT67" s="59">
        <v>70</v>
      </c>
      <c r="AU67" s="58">
        <v>22</v>
      </c>
      <c r="AV67" s="59">
        <v>25</v>
      </c>
      <c r="AW67" s="59">
        <v>19</v>
      </c>
      <c r="AX67" s="58">
        <v>30</v>
      </c>
      <c r="AY67" s="59">
        <v>32</v>
      </c>
      <c r="AZ67" s="59">
        <v>28</v>
      </c>
      <c r="BA67" s="58">
        <v>106</v>
      </c>
      <c r="BB67" s="59">
        <v>109</v>
      </c>
      <c r="BC67" s="59">
        <v>103</v>
      </c>
      <c r="BD67" s="58">
        <v>27.5</v>
      </c>
      <c r="BE67" s="59">
        <v>30</v>
      </c>
      <c r="BF67" s="59">
        <v>25</v>
      </c>
      <c r="BG67" s="58">
        <v>45</v>
      </c>
      <c r="BH67" s="59">
        <v>47</v>
      </c>
      <c r="BI67" s="59">
        <v>43</v>
      </c>
      <c r="BJ67" s="58">
        <v>35.5</v>
      </c>
      <c r="BK67" s="59">
        <v>39</v>
      </c>
      <c r="BL67" s="59">
        <v>32</v>
      </c>
      <c r="BM67" s="58">
        <v>94.5</v>
      </c>
      <c r="BN67" s="59">
        <v>99</v>
      </c>
      <c r="BO67" s="59">
        <v>90</v>
      </c>
      <c r="BP67" s="58">
        <v>277</v>
      </c>
      <c r="BQ67" s="59">
        <v>282</v>
      </c>
      <c r="BR67" s="59">
        <v>272</v>
      </c>
    </row>
    <row r="68" spans="1:70" x14ac:dyDescent="0.25">
      <c r="A68" s="57">
        <v>45729</v>
      </c>
      <c r="B68" s="58">
        <v>121</v>
      </c>
      <c r="C68" s="59">
        <v>126</v>
      </c>
      <c r="D68" s="59">
        <v>116</v>
      </c>
      <c r="E68" s="58">
        <v>155</v>
      </c>
      <c r="F68" s="59">
        <v>158</v>
      </c>
      <c r="G68" s="59">
        <v>152</v>
      </c>
      <c r="H68" s="58">
        <v>142.5</v>
      </c>
      <c r="I68" s="59">
        <v>145</v>
      </c>
      <c r="J68" s="59">
        <v>140</v>
      </c>
      <c r="K68" s="58">
        <v>102.5</v>
      </c>
      <c r="L68" s="59">
        <v>110</v>
      </c>
      <c r="M68" s="59">
        <v>95</v>
      </c>
      <c r="N68" s="58">
        <v>127.5</v>
      </c>
      <c r="O68" s="59">
        <v>150</v>
      </c>
      <c r="P68" s="59">
        <v>105</v>
      </c>
      <c r="Q68" s="58">
        <v>120</v>
      </c>
      <c r="R68" s="59">
        <v>125</v>
      </c>
      <c r="S68" s="59">
        <v>115</v>
      </c>
      <c r="T68" s="58">
        <v>95</v>
      </c>
      <c r="U68" s="59">
        <v>100</v>
      </c>
      <c r="V68" s="59">
        <v>90</v>
      </c>
      <c r="W68" s="58">
        <v>65</v>
      </c>
      <c r="X68" s="59">
        <v>70</v>
      </c>
      <c r="Y68" s="59">
        <v>60</v>
      </c>
      <c r="Z68" s="58">
        <v>60</v>
      </c>
      <c r="AA68" s="59">
        <v>65</v>
      </c>
      <c r="AB68" s="59">
        <v>55</v>
      </c>
      <c r="AC68" s="58">
        <v>65</v>
      </c>
      <c r="AD68" s="59">
        <v>70</v>
      </c>
      <c r="AE68" s="59">
        <v>60</v>
      </c>
      <c r="AF68" s="58">
        <v>52.5</v>
      </c>
      <c r="AG68" s="59">
        <v>55</v>
      </c>
      <c r="AH68" s="59">
        <v>50</v>
      </c>
      <c r="AI68" s="58">
        <v>20.5</v>
      </c>
      <c r="AJ68" s="59">
        <v>22</v>
      </c>
      <c r="AK68" s="59">
        <v>19</v>
      </c>
      <c r="AL68" s="58">
        <v>37</v>
      </c>
      <c r="AM68" s="59">
        <v>39</v>
      </c>
      <c r="AN68" s="59">
        <v>35</v>
      </c>
      <c r="AO68" s="58">
        <v>41.5</v>
      </c>
      <c r="AP68" s="59">
        <v>44</v>
      </c>
      <c r="AQ68" s="59">
        <v>39</v>
      </c>
      <c r="AR68" s="58">
        <v>73.5</v>
      </c>
      <c r="AS68" s="59">
        <v>77</v>
      </c>
      <c r="AT68" s="59">
        <v>70</v>
      </c>
      <c r="AU68" s="58">
        <v>22</v>
      </c>
      <c r="AV68" s="59">
        <v>25</v>
      </c>
      <c r="AW68" s="59">
        <v>19</v>
      </c>
      <c r="AX68" s="58">
        <v>30</v>
      </c>
      <c r="AY68" s="59">
        <v>32</v>
      </c>
      <c r="AZ68" s="59">
        <v>28</v>
      </c>
      <c r="BA68" s="58">
        <v>106</v>
      </c>
      <c r="BB68" s="59">
        <v>109</v>
      </c>
      <c r="BC68" s="59">
        <v>103</v>
      </c>
      <c r="BD68" s="58">
        <v>27.5</v>
      </c>
      <c r="BE68" s="59">
        <v>30</v>
      </c>
      <c r="BF68" s="59">
        <v>25</v>
      </c>
      <c r="BG68" s="58">
        <v>45</v>
      </c>
      <c r="BH68" s="59">
        <v>47</v>
      </c>
      <c r="BI68" s="59">
        <v>43</v>
      </c>
      <c r="BJ68" s="58">
        <v>35.5</v>
      </c>
      <c r="BK68" s="59">
        <v>39</v>
      </c>
      <c r="BL68" s="59">
        <v>32</v>
      </c>
      <c r="BM68" s="58">
        <v>94.5</v>
      </c>
      <c r="BN68" s="59">
        <v>99</v>
      </c>
      <c r="BO68" s="59">
        <v>90</v>
      </c>
      <c r="BP68" s="58">
        <v>262.5</v>
      </c>
      <c r="BQ68" s="59">
        <v>265</v>
      </c>
      <c r="BR68" s="59">
        <v>260</v>
      </c>
    </row>
    <row r="69" spans="1:70" x14ac:dyDescent="0.25">
      <c r="A69" s="57">
        <v>45722</v>
      </c>
      <c r="B69" s="58">
        <v>121</v>
      </c>
      <c r="C69" s="59">
        <v>126</v>
      </c>
      <c r="D69" s="59">
        <v>116</v>
      </c>
      <c r="E69" s="58">
        <v>155</v>
      </c>
      <c r="F69" s="59">
        <v>158</v>
      </c>
      <c r="G69" s="59">
        <v>152</v>
      </c>
      <c r="H69" s="58">
        <v>142.5</v>
      </c>
      <c r="I69" s="59">
        <v>145</v>
      </c>
      <c r="J69" s="59">
        <v>140</v>
      </c>
      <c r="K69" s="58">
        <v>100</v>
      </c>
      <c r="L69" s="59">
        <v>105</v>
      </c>
      <c r="M69" s="59">
        <v>95</v>
      </c>
      <c r="N69" s="58">
        <v>127.5</v>
      </c>
      <c r="O69" s="59">
        <v>150</v>
      </c>
      <c r="P69" s="59">
        <v>105</v>
      </c>
      <c r="Q69" s="58">
        <v>125</v>
      </c>
      <c r="R69" s="59">
        <v>130</v>
      </c>
      <c r="S69" s="59">
        <v>120</v>
      </c>
      <c r="T69" s="58">
        <v>90</v>
      </c>
      <c r="U69" s="59">
        <v>95</v>
      </c>
      <c r="V69" s="59">
        <v>85</v>
      </c>
      <c r="W69" s="58">
        <v>55</v>
      </c>
      <c r="X69" s="59">
        <v>60</v>
      </c>
      <c r="Y69" s="59">
        <v>50</v>
      </c>
      <c r="Z69" s="58">
        <v>60</v>
      </c>
      <c r="AA69" s="59">
        <v>65</v>
      </c>
      <c r="AB69" s="59">
        <v>55</v>
      </c>
      <c r="AC69" s="58">
        <v>65</v>
      </c>
      <c r="AD69" s="59">
        <v>70</v>
      </c>
      <c r="AE69" s="59">
        <v>60</v>
      </c>
      <c r="AF69" s="58">
        <v>47.5</v>
      </c>
      <c r="AG69" s="59">
        <v>50</v>
      </c>
      <c r="AH69" s="59">
        <v>45</v>
      </c>
      <c r="AI69" s="58">
        <v>20.5</v>
      </c>
      <c r="AJ69" s="59">
        <v>22</v>
      </c>
      <c r="AK69" s="59">
        <v>19</v>
      </c>
      <c r="AL69" s="58">
        <v>37</v>
      </c>
      <c r="AM69" s="59">
        <v>39</v>
      </c>
      <c r="AN69" s="59">
        <v>35</v>
      </c>
      <c r="AO69" s="58">
        <v>42.5</v>
      </c>
      <c r="AP69" s="59">
        <v>45</v>
      </c>
      <c r="AQ69" s="59">
        <v>40</v>
      </c>
      <c r="AR69" s="58">
        <v>73.5</v>
      </c>
      <c r="AS69" s="59">
        <v>77</v>
      </c>
      <c r="AT69" s="59">
        <v>70</v>
      </c>
      <c r="AU69" s="58">
        <v>22</v>
      </c>
      <c r="AV69" s="59">
        <v>25</v>
      </c>
      <c r="AW69" s="59">
        <v>19</v>
      </c>
      <c r="AX69" s="58">
        <v>30</v>
      </c>
      <c r="AY69" s="59">
        <v>32</v>
      </c>
      <c r="AZ69" s="59">
        <v>28</v>
      </c>
      <c r="BA69" s="58">
        <v>107</v>
      </c>
      <c r="BB69" s="59">
        <v>110</v>
      </c>
      <c r="BC69" s="59">
        <v>104</v>
      </c>
      <c r="BD69" s="58">
        <v>27.5</v>
      </c>
      <c r="BE69" s="59">
        <v>30</v>
      </c>
      <c r="BF69" s="59">
        <v>25</v>
      </c>
      <c r="BG69" s="58">
        <v>47.5</v>
      </c>
      <c r="BH69" s="59">
        <v>50</v>
      </c>
      <c r="BI69" s="59">
        <v>45</v>
      </c>
      <c r="BJ69" s="58">
        <v>35.5</v>
      </c>
      <c r="BK69" s="59">
        <v>39</v>
      </c>
      <c r="BL69" s="59">
        <v>32</v>
      </c>
      <c r="BM69" s="58">
        <v>94.5</v>
      </c>
      <c r="BN69" s="59">
        <v>99</v>
      </c>
      <c r="BO69" s="59">
        <v>90</v>
      </c>
      <c r="BP69" s="58">
        <v>233.5</v>
      </c>
      <c r="BQ69" s="59">
        <v>244</v>
      </c>
      <c r="BR69" s="59">
        <v>223</v>
      </c>
    </row>
    <row r="70" spans="1:70" x14ac:dyDescent="0.25">
      <c r="A70" s="57">
        <v>45715</v>
      </c>
      <c r="B70" s="58">
        <v>135</v>
      </c>
      <c r="C70" s="59">
        <v>140</v>
      </c>
      <c r="D70" s="59">
        <v>130</v>
      </c>
      <c r="E70" s="58">
        <v>155</v>
      </c>
      <c r="F70" s="59">
        <v>158</v>
      </c>
      <c r="G70" s="59">
        <v>152</v>
      </c>
      <c r="H70" s="58">
        <v>143.5</v>
      </c>
      <c r="I70" s="59">
        <v>145</v>
      </c>
      <c r="J70" s="59">
        <v>142</v>
      </c>
      <c r="K70" s="58">
        <v>97.5</v>
      </c>
      <c r="L70" s="59">
        <v>100</v>
      </c>
      <c r="M70" s="59">
        <v>95</v>
      </c>
      <c r="N70" s="58">
        <v>147.5</v>
      </c>
      <c r="O70" s="59">
        <v>160</v>
      </c>
      <c r="P70" s="59">
        <v>135</v>
      </c>
      <c r="Q70" s="58">
        <v>132.5</v>
      </c>
      <c r="R70" s="59">
        <v>135</v>
      </c>
      <c r="S70" s="59">
        <v>130</v>
      </c>
      <c r="T70" s="58">
        <v>87.5</v>
      </c>
      <c r="U70" s="59">
        <v>90</v>
      </c>
      <c r="V70" s="59">
        <v>85</v>
      </c>
      <c r="W70" s="58">
        <v>52.5</v>
      </c>
      <c r="X70" s="59">
        <v>55</v>
      </c>
      <c r="Y70" s="59">
        <v>50</v>
      </c>
      <c r="Z70" s="58">
        <v>85</v>
      </c>
      <c r="AA70" s="59">
        <v>90</v>
      </c>
      <c r="AB70" s="59">
        <v>80</v>
      </c>
      <c r="AC70" s="58">
        <v>90</v>
      </c>
      <c r="AD70" s="59">
        <v>95</v>
      </c>
      <c r="AE70" s="59">
        <v>85</v>
      </c>
      <c r="AF70" s="58">
        <v>46.5</v>
      </c>
      <c r="AG70" s="59">
        <v>48</v>
      </c>
      <c r="AH70" s="59">
        <v>45</v>
      </c>
      <c r="AI70" s="58">
        <v>20.5</v>
      </c>
      <c r="AJ70" s="59">
        <v>22</v>
      </c>
      <c r="AK70" s="59">
        <v>19</v>
      </c>
      <c r="AL70" s="58">
        <v>37</v>
      </c>
      <c r="AM70" s="59">
        <v>39</v>
      </c>
      <c r="AN70" s="59">
        <v>35</v>
      </c>
      <c r="AO70" s="58">
        <v>42.5</v>
      </c>
      <c r="AP70" s="59">
        <v>45</v>
      </c>
      <c r="AQ70" s="59">
        <v>40</v>
      </c>
      <c r="AR70" s="58">
        <v>70.5</v>
      </c>
      <c r="AS70" s="59">
        <v>73</v>
      </c>
      <c r="AT70" s="59">
        <v>68</v>
      </c>
      <c r="AU70" s="58">
        <v>22</v>
      </c>
      <c r="AV70" s="59">
        <v>25</v>
      </c>
      <c r="AW70" s="59">
        <v>19</v>
      </c>
      <c r="AX70" s="58">
        <v>30</v>
      </c>
      <c r="AY70" s="59">
        <v>32</v>
      </c>
      <c r="AZ70" s="59">
        <v>28</v>
      </c>
      <c r="BA70" s="58">
        <v>107</v>
      </c>
      <c r="BB70" s="59">
        <v>110</v>
      </c>
      <c r="BC70" s="59">
        <v>104</v>
      </c>
      <c r="BD70" s="58">
        <v>27.5</v>
      </c>
      <c r="BE70" s="59">
        <v>30</v>
      </c>
      <c r="BF70" s="59">
        <v>25</v>
      </c>
      <c r="BG70" s="58">
        <v>45.5</v>
      </c>
      <c r="BH70" s="59">
        <v>47</v>
      </c>
      <c r="BI70" s="59">
        <v>44</v>
      </c>
      <c r="BJ70" s="58">
        <v>35.5</v>
      </c>
      <c r="BK70" s="59">
        <v>39</v>
      </c>
      <c r="BL70" s="59">
        <v>32</v>
      </c>
      <c r="BM70" s="58">
        <v>94.5</v>
      </c>
      <c r="BN70" s="59">
        <v>99</v>
      </c>
      <c r="BO70" s="59">
        <v>90</v>
      </c>
      <c r="BP70" s="58">
        <v>215</v>
      </c>
      <c r="BQ70" s="59">
        <v>216</v>
      </c>
      <c r="BR70" s="59">
        <v>214</v>
      </c>
    </row>
    <row r="71" spans="1:70" x14ac:dyDescent="0.25">
      <c r="A71" s="57">
        <v>45708</v>
      </c>
      <c r="B71" s="58">
        <v>145</v>
      </c>
      <c r="C71" s="59">
        <v>150</v>
      </c>
      <c r="D71" s="59">
        <v>140</v>
      </c>
      <c r="E71" s="58">
        <v>155</v>
      </c>
      <c r="F71" s="59">
        <v>158</v>
      </c>
      <c r="G71" s="59">
        <v>152</v>
      </c>
      <c r="H71" s="58">
        <v>147.5</v>
      </c>
      <c r="I71" s="59">
        <v>150</v>
      </c>
      <c r="J71" s="59">
        <v>145</v>
      </c>
      <c r="K71" s="58">
        <v>97.5</v>
      </c>
      <c r="L71" s="59">
        <v>100</v>
      </c>
      <c r="M71" s="59">
        <v>95</v>
      </c>
      <c r="N71" s="58">
        <v>147.5</v>
      </c>
      <c r="O71" s="59">
        <v>160</v>
      </c>
      <c r="P71" s="59">
        <v>135</v>
      </c>
      <c r="Q71" s="58">
        <v>137.5</v>
      </c>
      <c r="R71" s="59">
        <v>140</v>
      </c>
      <c r="S71" s="59">
        <v>135</v>
      </c>
      <c r="T71" s="58">
        <v>87.5</v>
      </c>
      <c r="U71" s="59">
        <v>90</v>
      </c>
      <c r="V71" s="59">
        <v>85</v>
      </c>
      <c r="W71" s="58">
        <v>49.5</v>
      </c>
      <c r="X71" s="59">
        <v>52</v>
      </c>
      <c r="Y71" s="59">
        <v>47</v>
      </c>
      <c r="Z71" s="58">
        <v>105</v>
      </c>
      <c r="AA71" s="59">
        <v>110</v>
      </c>
      <c r="AB71" s="59">
        <v>100</v>
      </c>
      <c r="AC71" s="58">
        <v>105</v>
      </c>
      <c r="AD71" s="59">
        <v>110</v>
      </c>
      <c r="AE71" s="59">
        <v>100</v>
      </c>
      <c r="AF71" s="58">
        <v>45.5</v>
      </c>
      <c r="AG71" s="59">
        <v>48</v>
      </c>
      <c r="AH71" s="59">
        <v>43</v>
      </c>
      <c r="AI71" s="58">
        <v>21.5</v>
      </c>
      <c r="AJ71" s="59">
        <v>23</v>
      </c>
      <c r="AK71" s="59">
        <v>20</v>
      </c>
      <c r="AL71" s="58">
        <v>37.5</v>
      </c>
      <c r="AM71" s="59">
        <v>40</v>
      </c>
      <c r="AN71" s="59">
        <v>35</v>
      </c>
      <c r="AO71" s="58">
        <v>43</v>
      </c>
      <c r="AP71" s="59">
        <v>46</v>
      </c>
      <c r="AQ71" s="59">
        <v>40</v>
      </c>
      <c r="AR71" s="58">
        <v>71</v>
      </c>
      <c r="AS71" s="59">
        <v>74</v>
      </c>
      <c r="AT71" s="59">
        <v>68</v>
      </c>
      <c r="AU71" s="58">
        <v>22.5</v>
      </c>
      <c r="AV71" s="59">
        <v>26</v>
      </c>
      <c r="AW71" s="59">
        <v>19</v>
      </c>
      <c r="AX71" s="58">
        <v>31</v>
      </c>
      <c r="AY71" s="59">
        <v>34</v>
      </c>
      <c r="AZ71" s="59">
        <v>28</v>
      </c>
      <c r="BA71" s="58">
        <v>107.5</v>
      </c>
      <c r="BB71" s="59">
        <v>111</v>
      </c>
      <c r="BC71" s="59">
        <v>104</v>
      </c>
      <c r="BD71" s="58">
        <v>27.5</v>
      </c>
      <c r="BE71" s="59">
        <v>30</v>
      </c>
      <c r="BF71" s="59">
        <v>25</v>
      </c>
      <c r="BG71" s="58">
        <v>46</v>
      </c>
      <c r="BH71" s="59">
        <v>48</v>
      </c>
      <c r="BI71" s="59">
        <v>44</v>
      </c>
      <c r="BJ71" s="58">
        <v>36</v>
      </c>
      <c r="BK71" s="59">
        <v>40</v>
      </c>
      <c r="BL71" s="59">
        <v>32</v>
      </c>
      <c r="BM71" s="58">
        <v>94.5</v>
      </c>
      <c r="BN71" s="59">
        <v>99</v>
      </c>
      <c r="BO71" s="59">
        <v>90</v>
      </c>
      <c r="BP71" s="58">
        <v>186</v>
      </c>
      <c r="BQ71" s="59">
        <v>188</v>
      </c>
      <c r="BR71" s="59">
        <v>184</v>
      </c>
    </row>
    <row r="72" spans="1:70" x14ac:dyDescent="0.25">
      <c r="A72" s="57">
        <v>45701</v>
      </c>
      <c r="B72" s="58">
        <v>146.5</v>
      </c>
      <c r="C72" s="59">
        <v>153</v>
      </c>
      <c r="D72" s="59">
        <v>140</v>
      </c>
      <c r="E72" s="58">
        <v>155</v>
      </c>
      <c r="F72" s="59">
        <v>158</v>
      </c>
      <c r="G72" s="59">
        <v>152</v>
      </c>
      <c r="H72" s="58">
        <v>152</v>
      </c>
      <c r="I72" s="59">
        <v>155</v>
      </c>
      <c r="J72" s="59">
        <v>149</v>
      </c>
      <c r="K72" s="58">
        <v>97.5</v>
      </c>
      <c r="L72" s="59">
        <v>100</v>
      </c>
      <c r="M72" s="59">
        <v>95</v>
      </c>
      <c r="N72" s="58">
        <v>147.5</v>
      </c>
      <c r="O72" s="59">
        <v>160</v>
      </c>
      <c r="P72" s="59">
        <v>135</v>
      </c>
      <c r="Q72" s="58">
        <v>137.5</v>
      </c>
      <c r="R72" s="59">
        <v>140</v>
      </c>
      <c r="S72" s="59">
        <v>135</v>
      </c>
      <c r="T72" s="58">
        <v>87.5</v>
      </c>
      <c r="U72" s="59">
        <v>90</v>
      </c>
      <c r="V72" s="59">
        <v>85</v>
      </c>
      <c r="W72" s="58">
        <v>50.5</v>
      </c>
      <c r="X72" s="59">
        <v>53</v>
      </c>
      <c r="Y72" s="59">
        <v>48</v>
      </c>
      <c r="Z72" s="58">
        <v>105</v>
      </c>
      <c r="AA72" s="59">
        <v>110</v>
      </c>
      <c r="AB72" s="59">
        <v>100</v>
      </c>
      <c r="AC72" s="58">
        <v>105</v>
      </c>
      <c r="AD72" s="59">
        <v>110</v>
      </c>
      <c r="AE72" s="59">
        <v>100</v>
      </c>
      <c r="AF72" s="58">
        <v>45.5</v>
      </c>
      <c r="AG72" s="59">
        <v>48</v>
      </c>
      <c r="AH72" s="59">
        <v>43</v>
      </c>
      <c r="AI72" s="58">
        <v>21.5</v>
      </c>
      <c r="AJ72" s="59">
        <v>23</v>
      </c>
      <c r="AK72" s="59">
        <v>20</v>
      </c>
      <c r="AL72" s="58">
        <v>37.5</v>
      </c>
      <c r="AM72" s="59">
        <v>40</v>
      </c>
      <c r="AN72" s="59">
        <v>35</v>
      </c>
      <c r="AO72" s="58">
        <v>44.5</v>
      </c>
      <c r="AP72" s="59">
        <v>48</v>
      </c>
      <c r="AQ72" s="59">
        <v>41</v>
      </c>
      <c r="AR72" s="58">
        <v>76</v>
      </c>
      <c r="AS72" s="59">
        <v>78</v>
      </c>
      <c r="AT72" s="59">
        <v>74</v>
      </c>
      <c r="AU72" s="58">
        <v>22.5</v>
      </c>
      <c r="AV72" s="59">
        <v>26</v>
      </c>
      <c r="AW72" s="59">
        <v>19</v>
      </c>
      <c r="AX72" s="58">
        <v>32</v>
      </c>
      <c r="AY72" s="59">
        <v>35</v>
      </c>
      <c r="AZ72" s="59">
        <v>29</v>
      </c>
      <c r="BA72" s="58">
        <v>110</v>
      </c>
      <c r="BB72" s="59">
        <v>115</v>
      </c>
      <c r="BC72" s="59">
        <v>105</v>
      </c>
      <c r="BD72" s="58">
        <v>27.5</v>
      </c>
      <c r="BE72" s="59">
        <v>30</v>
      </c>
      <c r="BF72" s="59">
        <v>25</v>
      </c>
      <c r="BG72" s="58">
        <v>47.5</v>
      </c>
      <c r="BH72" s="59">
        <v>50</v>
      </c>
      <c r="BI72" s="59">
        <v>45</v>
      </c>
      <c r="BJ72" s="58">
        <v>36.5</v>
      </c>
      <c r="BK72" s="59">
        <v>40</v>
      </c>
      <c r="BL72" s="59">
        <v>33</v>
      </c>
      <c r="BM72" s="58">
        <v>97</v>
      </c>
      <c r="BN72" s="59">
        <v>99</v>
      </c>
      <c r="BO72" s="59">
        <v>95</v>
      </c>
      <c r="BP72" s="58">
        <v>186</v>
      </c>
      <c r="BQ72" s="59">
        <v>188</v>
      </c>
      <c r="BR72" s="59">
        <v>184</v>
      </c>
    </row>
    <row r="73" spans="1:70" x14ac:dyDescent="0.25">
      <c r="A73" s="57">
        <v>45694</v>
      </c>
      <c r="B73" s="58">
        <v>146.5</v>
      </c>
      <c r="C73" s="59">
        <v>153</v>
      </c>
      <c r="D73" s="59">
        <v>140</v>
      </c>
      <c r="E73" s="58">
        <v>155</v>
      </c>
      <c r="F73" s="59">
        <v>158</v>
      </c>
      <c r="G73" s="59">
        <v>152</v>
      </c>
      <c r="H73" s="58">
        <v>152</v>
      </c>
      <c r="I73" s="59">
        <v>155</v>
      </c>
      <c r="J73" s="59">
        <v>149</v>
      </c>
      <c r="K73" s="58">
        <v>97.5</v>
      </c>
      <c r="L73" s="59">
        <v>100</v>
      </c>
      <c r="M73" s="59">
        <v>95</v>
      </c>
      <c r="N73" s="58">
        <v>147.5</v>
      </c>
      <c r="O73" s="59">
        <v>160</v>
      </c>
      <c r="P73" s="59">
        <v>135</v>
      </c>
      <c r="Q73" s="58">
        <v>142.5</v>
      </c>
      <c r="R73" s="59">
        <v>145</v>
      </c>
      <c r="S73" s="59">
        <v>140</v>
      </c>
      <c r="T73" s="58">
        <v>87.5</v>
      </c>
      <c r="U73" s="59">
        <v>90</v>
      </c>
      <c r="V73" s="59">
        <v>85</v>
      </c>
      <c r="W73" s="58">
        <v>47.5</v>
      </c>
      <c r="X73" s="59">
        <v>50</v>
      </c>
      <c r="Y73" s="59">
        <v>45</v>
      </c>
      <c r="Z73" s="58">
        <v>105</v>
      </c>
      <c r="AA73" s="59">
        <v>110</v>
      </c>
      <c r="AB73" s="59">
        <v>100</v>
      </c>
      <c r="AC73" s="58">
        <v>105</v>
      </c>
      <c r="AD73" s="59">
        <v>110</v>
      </c>
      <c r="AE73" s="59">
        <v>100</v>
      </c>
      <c r="AF73" s="58">
        <v>45.5</v>
      </c>
      <c r="AG73" s="59">
        <v>48</v>
      </c>
      <c r="AH73" s="59">
        <v>43</v>
      </c>
      <c r="AI73" s="58">
        <v>21.5</v>
      </c>
      <c r="AJ73" s="59">
        <v>23</v>
      </c>
      <c r="AK73" s="59">
        <v>20</v>
      </c>
      <c r="AL73" s="58">
        <v>37.5</v>
      </c>
      <c r="AM73" s="59">
        <v>40</v>
      </c>
      <c r="AN73" s="59">
        <v>35</v>
      </c>
      <c r="AO73" s="58">
        <v>44.5</v>
      </c>
      <c r="AP73" s="59">
        <v>48</v>
      </c>
      <c r="AQ73" s="59">
        <v>41</v>
      </c>
      <c r="AR73" s="58">
        <v>76</v>
      </c>
      <c r="AS73" s="59">
        <v>78</v>
      </c>
      <c r="AT73" s="59">
        <v>74</v>
      </c>
      <c r="AU73" s="58">
        <v>22.5</v>
      </c>
      <c r="AV73" s="59">
        <v>26</v>
      </c>
      <c r="AW73" s="59">
        <v>19</v>
      </c>
      <c r="AX73" s="58">
        <v>32</v>
      </c>
      <c r="AY73" s="59">
        <v>35</v>
      </c>
      <c r="AZ73" s="59">
        <v>29</v>
      </c>
      <c r="BA73" s="58">
        <v>115</v>
      </c>
      <c r="BB73" s="59">
        <v>120</v>
      </c>
      <c r="BC73" s="59">
        <v>110</v>
      </c>
      <c r="BD73" s="58">
        <v>27.5</v>
      </c>
      <c r="BE73" s="59">
        <v>30</v>
      </c>
      <c r="BF73" s="59">
        <v>25</v>
      </c>
      <c r="BG73" s="58">
        <v>48</v>
      </c>
      <c r="BH73" s="59">
        <v>50</v>
      </c>
      <c r="BI73" s="59">
        <v>46</v>
      </c>
      <c r="BJ73" s="58">
        <v>37</v>
      </c>
      <c r="BK73" s="59">
        <v>40</v>
      </c>
      <c r="BL73" s="59">
        <v>34</v>
      </c>
      <c r="BM73" s="58">
        <v>102</v>
      </c>
      <c r="BN73" s="59">
        <v>107</v>
      </c>
      <c r="BO73" s="59">
        <v>97</v>
      </c>
      <c r="BP73" s="58">
        <v>186</v>
      </c>
      <c r="BQ73" s="59">
        <v>188</v>
      </c>
      <c r="BR73" s="59">
        <v>184</v>
      </c>
    </row>
    <row r="74" spans="1:70" x14ac:dyDescent="0.25">
      <c r="A74" s="57">
        <v>45687</v>
      </c>
      <c r="B74" s="58">
        <v>162.5</v>
      </c>
      <c r="C74" s="59">
        <v>165</v>
      </c>
      <c r="D74" s="59">
        <v>160</v>
      </c>
      <c r="E74" s="58">
        <v>155</v>
      </c>
      <c r="F74" s="59">
        <v>158</v>
      </c>
      <c r="G74" s="59">
        <v>152</v>
      </c>
      <c r="H74" s="58">
        <v>152.5</v>
      </c>
      <c r="I74" s="59">
        <v>155</v>
      </c>
      <c r="J74" s="59">
        <v>150</v>
      </c>
      <c r="K74" s="58">
        <v>97.5</v>
      </c>
      <c r="L74" s="59">
        <v>100</v>
      </c>
      <c r="M74" s="59">
        <v>95</v>
      </c>
      <c r="N74" s="58">
        <v>147.5</v>
      </c>
      <c r="O74" s="59">
        <v>160</v>
      </c>
      <c r="P74" s="59">
        <v>135</v>
      </c>
      <c r="Q74" s="58">
        <v>142.5</v>
      </c>
      <c r="R74" s="59">
        <v>145</v>
      </c>
      <c r="S74" s="59">
        <v>140</v>
      </c>
      <c r="T74" s="58">
        <v>87.5</v>
      </c>
      <c r="U74" s="59">
        <v>90</v>
      </c>
      <c r="V74" s="59">
        <v>85</v>
      </c>
      <c r="W74" s="58">
        <v>47.5</v>
      </c>
      <c r="X74" s="59">
        <v>50</v>
      </c>
      <c r="Y74" s="59">
        <v>45</v>
      </c>
      <c r="Z74" s="58">
        <v>110</v>
      </c>
      <c r="AA74" s="59">
        <v>115</v>
      </c>
      <c r="AB74" s="59">
        <v>105</v>
      </c>
      <c r="AC74" s="58">
        <v>110</v>
      </c>
      <c r="AD74" s="59">
        <v>115</v>
      </c>
      <c r="AE74" s="59">
        <v>105</v>
      </c>
      <c r="AF74" s="58">
        <v>45.5</v>
      </c>
      <c r="AG74" s="59">
        <v>48</v>
      </c>
      <c r="AH74" s="59">
        <v>43</v>
      </c>
      <c r="AI74" s="58">
        <v>21.5</v>
      </c>
      <c r="AJ74" s="59">
        <v>23</v>
      </c>
      <c r="AK74" s="59">
        <v>20</v>
      </c>
      <c r="AL74" s="58">
        <v>38.5</v>
      </c>
      <c r="AM74" s="59">
        <v>42</v>
      </c>
      <c r="AN74" s="59">
        <v>35</v>
      </c>
      <c r="AO74" s="58">
        <v>47</v>
      </c>
      <c r="AP74" s="59">
        <v>50</v>
      </c>
      <c r="AQ74" s="59">
        <v>44</v>
      </c>
      <c r="AR74" s="58">
        <v>77.5</v>
      </c>
      <c r="AS74" s="59">
        <v>80</v>
      </c>
      <c r="AT74" s="59">
        <v>75</v>
      </c>
      <c r="AU74" s="58">
        <v>22.5</v>
      </c>
      <c r="AV74" s="59">
        <v>26</v>
      </c>
      <c r="AW74" s="59">
        <v>19</v>
      </c>
      <c r="AX74" s="58">
        <v>32.5</v>
      </c>
      <c r="AY74" s="59">
        <v>35</v>
      </c>
      <c r="AZ74" s="59">
        <v>30</v>
      </c>
      <c r="BA74" s="58">
        <v>117</v>
      </c>
      <c r="BB74" s="59">
        <v>121</v>
      </c>
      <c r="BC74" s="59">
        <v>113</v>
      </c>
      <c r="BD74" s="58">
        <v>27.5</v>
      </c>
      <c r="BE74" s="59">
        <v>30</v>
      </c>
      <c r="BF74" s="59">
        <v>25</v>
      </c>
      <c r="BG74" s="58">
        <v>48</v>
      </c>
      <c r="BH74" s="59">
        <v>50</v>
      </c>
      <c r="BI74" s="59">
        <v>46</v>
      </c>
      <c r="BJ74" s="58">
        <v>37</v>
      </c>
      <c r="BK74" s="59">
        <v>39</v>
      </c>
      <c r="BL74" s="59">
        <v>35</v>
      </c>
      <c r="BM74" s="58">
        <v>102</v>
      </c>
      <c r="BN74" s="59">
        <v>107</v>
      </c>
      <c r="BO74" s="59">
        <v>97</v>
      </c>
      <c r="BP74" s="58">
        <v>186</v>
      </c>
      <c r="BQ74" s="59">
        <v>188</v>
      </c>
      <c r="BR74" s="59">
        <v>184</v>
      </c>
    </row>
    <row r="75" spans="1:70" x14ac:dyDescent="0.25">
      <c r="A75" s="57">
        <v>45680</v>
      </c>
      <c r="B75" s="58">
        <v>165.5</v>
      </c>
      <c r="C75" s="59">
        <v>169</v>
      </c>
      <c r="D75" s="59">
        <v>162</v>
      </c>
      <c r="E75" s="58">
        <v>155</v>
      </c>
      <c r="F75" s="59">
        <v>158</v>
      </c>
      <c r="G75" s="59">
        <v>152</v>
      </c>
      <c r="H75" s="58">
        <v>152.5</v>
      </c>
      <c r="I75" s="59">
        <v>155</v>
      </c>
      <c r="J75" s="59">
        <v>150</v>
      </c>
      <c r="K75" s="58">
        <v>97.5</v>
      </c>
      <c r="L75" s="59">
        <v>100</v>
      </c>
      <c r="M75" s="59">
        <v>95</v>
      </c>
      <c r="N75" s="58">
        <v>147.5</v>
      </c>
      <c r="O75" s="59">
        <v>160</v>
      </c>
      <c r="P75" s="59">
        <v>135</v>
      </c>
      <c r="Q75" s="58">
        <v>142.5</v>
      </c>
      <c r="R75" s="59">
        <v>145</v>
      </c>
      <c r="S75" s="59">
        <v>140</v>
      </c>
      <c r="T75" s="58">
        <v>87.5</v>
      </c>
      <c r="U75" s="59">
        <v>90</v>
      </c>
      <c r="V75" s="59">
        <v>85</v>
      </c>
      <c r="W75" s="58">
        <v>47.5</v>
      </c>
      <c r="X75" s="59">
        <v>50</v>
      </c>
      <c r="Y75" s="59">
        <v>45</v>
      </c>
      <c r="Z75" s="58">
        <v>115</v>
      </c>
      <c r="AA75" s="59">
        <v>120</v>
      </c>
      <c r="AB75" s="59">
        <v>110</v>
      </c>
      <c r="AC75" s="58">
        <v>110</v>
      </c>
      <c r="AD75" s="59">
        <v>115</v>
      </c>
      <c r="AE75" s="59">
        <v>105</v>
      </c>
      <c r="AF75" s="58">
        <v>45.5</v>
      </c>
      <c r="AG75" s="59">
        <v>48</v>
      </c>
      <c r="AH75" s="59">
        <v>43</v>
      </c>
      <c r="AI75" s="58">
        <v>21.5</v>
      </c>
      <c r="AJ75" s="59">
        <v>23</v>
      </c>
      <c r="AK75" s="59">
        <v>20</v>
      </c>
      <c r="AL75" s="58">
        <v>38.5</v>
      </c>
      <c r="AM75" s="59">
        <v>42</v>
      </c>
      <c r="AN75" s="59">
        <v>35</v>
      </c>
      <c r="AO75" s="58">
        <v>45</v>
      </c>
      <c r="AP75" s="59">
        <v>48</v>
      </c>
      <c r="AQ75" s="59">
        <v>42</v>
      </c>
      <c r="AR75" s="58">
        <v>77.5</v>
      </c>
      <c r="AS75" s="59">
        <v>80</v>
      </c>
      <c r="AT75" s="59">
        <v>75</v>
      </c>
      <c r="AU75" s="58">
        <v>22.5</v>
      </c>
      <c r="AV75" s="59">
        <v>26</v>
      </c>
      <c r="AW75" s="59">
        <v>19</v>
      </c>
      <c r="AX75" s="58">
        <v>30.5</v>
      </c>
      <c r="AY75" s="59">
        <v>33</v>
      </c>
      <c r="AZ75" s="59">
        <v>28</v>
      </c>
      <c r="BA75" s="58">
        <v>117</v>
      </c>
      <c r="BB75" s="59">
        <v>121</v>
      </c>
      <c r="BC75" s="59">
        <v>113</v>
      </c>
      <c r="BD75" s="58">
        <v>27.5</v>
      </c>
      <c r="BE75" s="59">
        <v>30</v>
      </c>
      <c r="BF75" s="59">
        <v>25</v>
      </c>
      <c r="BG75" s="58">
        <v>48</v>
      </c>
      <c r="BH75" s="59">
        <v>50</v>
      </c>
      <c r="BI75" s="59">
        <v>46</v>
      </c>
      <c r="BJ75" s="58">
        <v>37</v>
      </c>
      <c r="BK75" s="59">
        <v>39</v>
      </c>
      <c r="BL75" s="59">
        <v>35</v>
      </c>
      <c r="BM75" s="58">
        <v>102</v>
      </c>
      <c r="BN75" s="59">
        <v>107</v>
      </c>
      <c r="BO75" s="59">
        <v>97</v>
      </c>
      <c r="BP75" s="58">
        <v>186</v>
      </c>
      <c r="BQ75" s="59">
        <v>188</v>
      </c>
      <c r="BR75" s="59">
        <v>184</v>
      </c>
    </row>
    <row r="76" spans="1:70" x14ac:dyDescent="0.25">
      <c r="A76" s="57">
        <v>45673</v>
      </c>
      <c r="B76" s="58">
        <v>167.5</v>
      </c>
      <c r="C76" s="59">
        <v>170</v>
      </c>
      <c r="D76" s="59">
        <v>165</v>
      </c>
      <c r="E76" s="58">
        <v>155</v>
      </c>
      <c r="F76" s="59">
        <v>158</v>
      </c>
      <c r="G76" s="59">
        <v>152</v>
      </c>
      <c r="H76" s="58">
        <v>152.5</v>
      </c>
      <c r="I76" s="59">
        <v>155</v>
      </c>
      <c r="J76" s="59">
        <v>150</v>
      </c>
      <c r="K76" s="58">
        <v>101.5</v>
      </c>
      <c r="L76" s="59">
        <v>105</v>
      </c>
      <c r="M76" s="59">
        <v>98</v>
      </c>
      <c r="N76" s="58">
        <v>147.5</v>
      </c>
      <c r="O76" s="59">
        <v>160</v>
      </c>
      <c r="P76" s="59">
        <v>135</v>
      </c>
      <c r="Q76" s="58">
        <v>142.5</v>
      </c>
      <c r="R76" s="59">
        <v>145</v>
      </c>
      <c r="S76" s="59">
        <v>140</v>
      </c>
      <c r="T76" s="58">
        <v>90</v>
      </c>
      <c r="U76" s="59">
        <v>95</v>
      </c>
      <c r="V76" s="59">
        <v>85</v>
      </c>
      <c r="W76" s="58">
        <v>51.5</v>
      </c>
      <c r="X76" s="59">
        <v>53</v>
      </c>
      <c r="Y76" s="59">
        <v>50</v>
      </c>
      <c r="Z76" s="58">
        <v>120</v>
      </c>
      <c r="AA76" s="59">
        <v>125</v>
      </c>
      <c r="AB76" s="59">
        <v>115</v>
      </c>
      <c r="AC76" s="58">
        <v>115</v>
      </c>
      <c r="AD76" s="59">
        <v>120</v>
      </c>
      <c r="AE76" s="59">
        <v>110</v>
      </c>
      <c r="AF76" s="58">
        <v>47.5</v>
      </c>
      <c r="AG76" s="59">
        <v>50</v>
      </c>
      <c r="AH76" s="59">
        <v>45</v>
      </c>
      <c r="AI76" s="58">
        <v>21.5</v>
      </c>
      <c r="AJ76" s="59">
        <v>23</v>
      </c>
      <c r="AK76" s="59">
        <v>20</v>
      </c>
      <c r="AL76" s="58">
        <v>38.5</v>
      </c>
      <c r="AM76" s="59">
        <v>42</v>
      </c>
      <c r="AN76" s="59">
        <v>35</v>
      </c>
      <c r="AO76" s="58">
        <v>45</v>
      </c>
      <c r="AP76" s="59">
        <v>48</v>
      </c>
      <c r="AQ76" s="59">
        <v>42</v>
      </c>
      <c r="AR76" s="58">
        <v>77</v>
      </c>
      <c r="AS76" s="59">
        <v>82</v>
      </c>
      <c r="AT76" s="59">
        <v>72</v>
      </c>
      <c r="AU76" s="58">
        <v>23</v>
      </c>
      <c r="AV76" s="59">
        <v>26</v>
      </c>
      <c r="AW76" s="59">
        <v>20</v>
      </c>
      <c r="AX76" s="58">
        <v>31</v>
      </c>
      <c r="AY76" s="59">
        <v>33</v>
      </c>
      <c r="AZ76" s="59">
        <v>29</v>
      </c>
      <c r="BA76" s="58">
        <v>117</v>
      </c>
      <c r="BB76" s="59">
        <v>121</v>
      </c>
      <c r="BC76" s="59">
        <v>113</v>
      </c>
      <c r="BD76" s="58">
        <v>27.5</v>
      </c>
      <c r="BE76" s="59">
        <v>30</v>
      </c>
      <c r="BF76" s="59">
        <v>25</v>
      </c>
      <c r="BG76" s="58">
        <v>49</v>
      </c>
      <c r="BH76" s="59">
        <v>51</v>
      </c>
      <c r="BI76" s="59">
        <v>47</v>
      </c>
      <c r="BJ76" s="58">
        <v>37</v>
      </c>
      <c r="BK76" s="59">
        <v>39</v>
      </c>
      <c r="BL76" s="59">
        <v>35</v>
      </c>
      <c r="BM76" s="58">
        <v>102</v>
      </c>
      <c r="BN76" s="59">
        <v>107</v>
      </c>
      <c r="BO76" s="59">
        <v>97</v>
      </c>
      <c r="BP76" s="58">
        <v>186</v>
      </c>
      <c r="BQ76" s="59">
        <v>188</v>
      </c>
      <c r="BR76" s="59">
        <v>184</v>
      </c>
    </row>
    <row r="77" spans="1:70" x14ac:dyDescent="0.25">
      <c r="A77" s="57">
        <v>45666</v>
      </c>
      <c r="B77" s="58">
        <v>167.5</v>
      </c>
      <c r="C77" s="59">
        <v>170</v>
      </c>
      <c r="D77" s="59">
        <v>165</v>
      </c>
      <c r="E77" s="58">
        <v>155</v>
      </c>
      <c r="F77" s="59">
        <v>158</v>
      </c>
      <c r="G77" s="59">
        <v>152</v>
      </c>
      <c r="H77" s="58">
        <v>152.5</v>
      </c>
      <c r="I77" s="59">
        <v>155</v>
      </c>
      <c r="J77" s="59">
        <v>150</v>
      </c>
      <c r="K77" s="58">
        <v>101.5</v>
      </c>
      <c r="L77" s="59">
        <v>105</v>
      </c>
      <c r="M77" s="59">
        <v>98</v>
      </c>
      <c r="N77" s="58">
        <v>145</v>
      </c>
      <c r="O77" s="59">
        <v>160</v>
      </c>
      <c r="P77" s="59">
        <v>130</v>
      </c>
      <c r="Q77" s="58">
        <v>142.5</v>
      </c>
      <c r="R77" s="59">
        <v>145</v>
      </c>
      <c r="S77" s="59">
        <v>140</v>
      </c>
      <c r="T77" s="58">
        <v>90</v>
      </c>
      <c r="U77" s="59">
        <v>95</v>
      </c>
      <c r="V77" s="59">
        <v>85</v>
      </c>
      <c r="W77" s="58">
        <v>50.5</v>
      </c>
      <c r="X77" s="59">
        <v>52</v>
      </c>
      <c r="Y77" s="59">
        <v>49</v>
      </c>
      <c r="Z77" s="58">
        <v>120</v>
      </c>
      <c r="AA77" s="59">
        <v>125</v>
      </c>
      <c r="AB77" s="59">
        <v>115</v>
      </c>
      <c r="AC77" s="58">
        <v>115</v>
      </c>
      <c r="AD77" s="59">
        <v>120</v>
      </c>
      <c r="AE77" s="59">
        <v>110</v>
      </c>
      <c r="AF77" s="58">
        <v>47</v>
      </c>
      <c r="AG77" s="59">
        <v>50</v>
      </c>
      <c r="AH77" s="59">
        <v>44</v>
      </c>
      <c r="AI77" s="58">
        <v>21.5</v>
      </c>
      <c r="AJ77" s="59">
        <v>23</v>
      </c>
      <c r="AK77" s="59">
        <v>20</v>
      </c>
      <c r="AL77" s="58">
        <v>38.5</v>
      </c>
      <c r="AM77" s="59">
        <v>42</v>
      </c>
      <c r="AN77" s="59">
        <v>35</v>
      </c>
      <c r="AO77" s="58">
        <v>45</v>
      </c>
      <c r="AP77" s="59">
        <v>48</v>
      </c>
      <c r="AQ77" s="59">
        <v>42</v>
      </c>
      <c r="AR77" s="58">
        <v>75.5</v>
      </c>
      <c r="AS77" s="59">
        <v>79</v>
      </c>
      <c r="AT77" s="59">
        <v>72</v>
      </c>
      <c r="AU77" s="58">
        <v>21.5</v>
      </c>
      <c r="AV77" s="59">
        <v>23</v>
      </c>
      <c r="AW77" s="59">
        <v>20</v>
      </c>
      <c r="AX77" s="58">
        <v>31</v>
      </c>
      <c r="AY77" s="59">
        <v>33</v>
      </c>
      <c r="AZ77" s="59">
        <v>29</v>
      </c>
      <c r="BA77" s="58">
        <v>117</v>
      </c>
      <c r="BB77" s="59">
        <v>121</v>
      </c>
      <c r="BC77" s="59">
        <v>113</v>
      </c>
      <c r="BD77" s="58">
        <v>27.5</v>
      </c>
      <c r="BE77" s="59">
        <v>30</v>
      </c>
      <c r="BF77" s="59">
        <v>25</v>
      </c>
      <c r="BG77" s="58">
        <v>50</v>
      </c>
      <c r="BH77" s="59">
        <v>52</v>
      </c>
      <c r="BI77" s="59">
        <v>48</v>
      </c>
      <c r="BJ77" s="58">
        <v>37</v>
      </c>
      <c r="BK77" s="59">
        <v>39</v>
      </c>
      <c r="BL77" s="59">
        <v>35</v>
      </c>
      <c r="BM77" s="58">
        <v>102</v>
      </c>
      <c r="BN77" s="59">
        <v>107</v>
      </c>
      <c r="BO77" s="59">
        <v>97</v>
      </c>
      <c r="BP77" s="58">
        <v>186</v>
      </c>
      <c r="BQ77" s="59">
        <v>188</v>
      </c>
      <c r="BR77" s="59">
        <v>184</v>
      </c>
    </row>
    <row r="78" spans="1:70" x14ac:dyDescent="0.25">
      <c r="A78" s="57">
        <v>45660</v>
      </c>
      <c r="B78" s="58">
        <v>170</v>
      </c>
      <c r="C78" s="59">
        <v>172</v>
      </c>
      <c r="D78" s="59">
        <v>168</v>
      </c>
      <c r="E78" s="58">
        <v>155</v>
      </c>
      <c r="F78" s="59">
        <v>158</v>
      </c>
      <c r="G78" s="59">
        <v>152</v>
      </c>
      <c r="H78" s="58">
        <v>153.5</v>
      </c>
      <c r="I78" s="59">
        <v>155</v>
      </c>
      <c r="J78" s="59">
        <v>152</v>
      </c>
      <c r="K78" s="58">
        <v>101.5</v>
      </c>
      <c r="L78" s="59">
        <v>105</v>
      </c>
      <c r="M78" s="59">
        <v>98</v>
      </c>
      <c r="N78" s="58">
        <v>145</v>
      </c>
      <c r="O78" s="59">
        <v>160</v>
      </c>
      <c r="P78" s="59">
        <v>130</v>
      </c>
      <c r="Q78" s="58">
        <v>147.5</v>
      </c>
      <c r="R78" s="59">
        <v>150</v>
      </c>
      <c r="S78" s="59">
        <v>145</v>
      </c>
      <c r="T78" s="58">
        <v>90</v>
      </c>
      <c r="U78" s="59">
        <v>95</v>
      </c>
      <c r="V78" s="59">
        <v>85</v>
      </c>
      <c r="W78" s="58">
        <v>50.5</v>
      </c>
      <c r="X78" s="59">
        <v>52</v>
      </c>
      <c r="Y78" s="59">
        <v>49</v>
      </c>
      <c r="Z78" s="58">
        <v>120</v>
      </c>
      <c r="AA78" s="59">
        <v>125</v>
      </c>
      <c r="AB78" s="59">
        <v>115</v>
      </c>
      <c r="AC78" s="58">
        <v>115</v>
      </c>
      <c r="AD78" s="59">
        <v>120</v>
      </c>
      <c r="AE78" s="59">
        <v>110</v>
      </c>
      <c r="AF78" s="58">
        <v>47</v>
      </c>
      <c r="AG78" s="59">
        <v>50</v>
      </c>
      <c r="AH78" s="59">
        <v>44</v>
      </c>
      <c r="AI78" s="58">
        <v>21.5</v>
      </c>
      <c r="AJ78" s="59">
        <v>23</v>
      </c>
      <c r="AK78" s="59">
        <v>20</v>
      </c>
      <c r="AL78" s="58">
        <v>38.5</v>
      </c>
      <c r="AM78" s="59">
        <v>42</v>
      </c>
      <c r="AN78" s="59">
        <v>35</v>
      </c>
      <c r="AO78" s="58">
        <v>46.5</v>
      </c>
      <c r="AP78" s="59">
        <v>50</v>
      </c>
      <c r="AQ78" s="59">
        <v>43</v>
      </c>
      <c r="AR78" s="58">
        <v>77.5</v>
      </c>
      <c r="AS78" s="59">
        <v>80</v>
      </c>
      <c r="AT78" s="59">
        <v>75</v>
      </c>
      <c r="AU78" s="58">
        <v>21.5</v>
      </c>
      <c r="AV78" s="59">
        <v>23</v>
      </c>
      <c r="AW78" s="59">
        <v>20</v>
      </c>
      <c r="AX78" s="58">
        <v>33</v>
      </c>
      <c r="AY78" s="59">
        <v>36</v>
      </c>
      <c r="AZ78" s="59">
        <v>30</v>
      </c>
      <c r="BA78" s="58">
        <v>117</v>
      </c>
      <c r="BB78" s="59">
        <v>121</v>
      </c>
      <c r="BC78" s="59">
        <v>113</v>
      </c>
      <c r="BD78" s="58">
        <v>27.5</v>
      </c>
      <c r="BE78" s="59">
        <v>30</v>
      </c>
      <c r="BF78" s="59">
        <v>25</v>
      </c>
      <c r="BG78" s="58">
        <v>52</v>
      </c>
      <c r="BH78" s="59">
        <v>55</v>
      </c>
      <c r="BI78" s="59">
        <v>49</v>
      </c>
      <c r="BJ78" s="58">
        <v>39</v>
      </c>
      <c r="BK78" s="59">
        <v>42</v>
      </c>
      <c r="BL78" s="59">
        <v>36</v>
      </c>
      <c r="BM78" s="58">
        <v>104</v>
      </c>
      <c r="BN78" s="59">
        <v>109</v>
      </c>
      <c r="BO78" s="59">
        <v>99</v>
      </c>
      <c r="BP78" s="58">
        <v>186</v>
      </c>
      <c r="BQ78" s="59">
        <v>188</v>
      </c>
      <c r="BR78" s="59">
        <v>184</v>
      </c>
    </row>
    <row r="79" spans="1:70" x14ac:dyDescent="0.25">
      <c r="A79" s="57">
        <v>45645</v>
      </c>
      <c r="B79" s="58">
        <v>170</v>
      </c>
      <c r="C79" s="59">
        <v>172</v>
      </c>
      <c r="D79" s="59">
        <v>168</v>
      </c>
      <c r="E79" s="58">
        <v>155</v>
      </c>
      <c r="F79" s="59">
        <v>158</v>
      </c>
      <c r="G79" s="59">
        <v>152</v>
      </c>
      <c r="H79" s="58">
        <v>155</v>
      </c>
      <c r="I79" s="59">
        <v>158</v>
      </c>
      <c r="J79" s="59">
        <v>152</v>
      </c>
      <c r="K79" s="58">
        <v>101.5</v>
      </c>
      <c r="L79" s="59">
        <v>105</v>
      </c>
      <c r="M79" s="59">
        <v>98</v>
      </c>
      <c r="N79" s="58">
        <v>145</v>
      </c>
      <c r="O79" s="59">
        <v>160</v>
      </c>
      <c r="P79" s="59">
        <v>130</v>
      </c>
      <c r="Q79" s="58">
        <v>147.5</v>
      </c>
      <c r="R79" s="59">
        <v>150</v>
      </c>
      <c r="S79" s="59">
        <v>145</v>
      </c>
      <c r="T79" s="58">
        <v>90</v>
      </c>
      <c r="U79" s="59">
        <v>95</v>
      </c>
      <c r="V79" s="59">
        <v>85</v>
      </c>
      <c r="W79" s="58">
        <v>50.5</v>
      </c>
      <c r="X79" s="59">
        <v>52</v>
      </c>
      <c r="Y79" s="59">
        <v>49</v>
      </c>
      <c r="Z79" s="58">
        <v>120</v>
      </c>
      <c r="AA79" s="59">
        <v>125</v>
      </c>
      <c r="AB79" s="59">
        <v>115</v>
      </c>
      <c r="AC79" s="58">
        <v>115</v>
      </c>
      <c r="AD79" s="59">
        <v>120</v>
      </c>
      <c r="AE79" s="59">
        <v>110</v>
      </c>
      <c r="AF79" s="58">
        <v>47</v>
      </c>
      <c r="AG79" s="59">
        <v>50</v>
      </c>
      <c r="AH79" s="59">
        <v>44</v>
      </c>
      <c r="AI79" s="58">
        <v>21.5</v>
      </c>
      <c r="AJ79" s="59">
        <v>23</v>
      </c>
      <c r="AK79" s="59">
        <v>20</v>
      </c>
      <c r="AL79" s="58">
        <v>38.5</v>
      </c>
      <c r="AM79" s="59">
        <v>42</v>
      </c>
      <c r="AN79" s="59">
        <v>35</v>
      </c>
      <c r="AO79" s="58">
        <v>48.5</v>
      </c>
      <c r="AP79" s="59">
        <v>52</v>
      </c>
      <c r="AQ79" s="59">
        <v>45</v>
      </c>
      <c r="AR79" s="58">
        <v>80.5</v>
      </c>
      <c r="AS79" s="59">
        <v>83</v>
      </c>
      <c r="AT79" s="59">
        <v>78</v>
      </c>
      <c r="AU79" s="58">
        <v>21.5</v>
      </c>
      <c r="AV79" s="59">
        <v>23</v>
      </c>
      <c r="AW79" s="59">
        <v>20</v>
      </c>
      <c r="AX79" s="58">
        <v>34</v>
      </c>
      <c r="AY79" s="59">
        <v>36</v>
      </c>
      <c r="AZ79" s="59">
        <v>32</v>
      </c>
      <c r="BA79" s="58">
        <v>119.5</v>
      </c>
      <c r="BB79" s="59">
        <v>124</v>
      </c>
      <c r="BC79" s="59">
        <v>115</v>
      </c>
      <c r="BD79" s="58">
        <v>27.5</v>
      </c>
      <c r="BE79" s="59">
        <v>30</v>
      </c>
      <c r="BF79" s="59">
        <v>25</v>
      </c>
      <c r="BG79" s="58">
        <v>53</v>
      </c>
      <c r="BH79" s="59">
        <v>56</v>
      </c>
      <c r="BI79" s="59">
        <v>50</v>
      </c>
      <c r="BJ79" s="58">
        <v>38.5</v>
      </c>
      <c r="BK79" s="59">
        <v>42</v>
      </c>
      <c r="BL79" s="59">
        <v>35</v>
      </c>
      <c r="BM79" s="58">
        <v>104</v>
      </c>
      <c r="BN79" s="59">
        <v>109</v>
      </c>
      <c r="BO79" s="59">
        <v>99</v>
      </c>
      <c r="BP79" s="58">
        <v>186</v>
      </c>
      <c r="BQ79" s="59">
        <v>188</v>
      </c>
      <c r="BR79" s="59">
        <v>184</v>
      </c>
    </row>
    <row r="80" spans="1:70" x14ac:dyDescent="0.25">
      <c r="A80" s="57">
        <v>45638</v>
      </c>
      <c r="B80" s="58">
        <v>170</v>
      </c>
      <c r="C80" s="59">
        <v>172</v>
      </c>
      <c r="D80" s="59">
        <v>168</v>
      </c>
      <c r="E80" s="58">
        <v>127.5</v>
      </c>
      <c r="F80" s="59">
        <v>130</v>
      </c>
      <c r="G80" s="59">
        <v>125</v>
      </c>
      <c r="H80" s="58">
        <v>156</v>
      </c>
      <c r="I80" s="59">
        <v>160</v>
      </c>
      <c r="J80" s="59">
        <v>152</v>
      </c>
      <c r="K80" s="58">
        <v>101.5</v>
      </c>
      <c r="L80" s="59">
        <v>105</v>
      </c>
      <c r="M80" s="59">
        <v>98</v>
      </c>
      <c r="N80" s="58">
        <v>145</v>
      </c>
      <c r="O80" s="59">
        <v>160</v>
      </c>
      <c r="P80" s="59">
        <v>130</v>
      </c>
      <c r="Q80" s="58">
        <v>147.5</v>
      </c>
      <c r="R80" s="59">
        <v>150</v>
      </c>
      <c r="S80" s="59">
        <v>145</v>
      </c>
      <c r="T80" s="58">
        <v>90</v>
      </c>
      <c r="U80" s="59">
        <v>95</v>
      </c>
      <c r="V80" s="59">
        <v>85</v>
      </c>
      <c r="W80" s="58">
        <v>50.5</v>
      </c>
      <c r="X80" s="59">
        <v>52</v>
      </c>
      <c r="Y80" s="59">
        <v>49</v>
      </c>
      <c r="Z80" s="58">
        <v>115</v>
      </c>
      <c r="AA80" s="59">
        <v>120</v>
      </c>
      <c r="AB80" s="59">
        <v>110</v>
      </c>
      <c r="AC80" s="58">
        <v>110</v>
      </c>
      <c r="AD80" s="59">
        <v>115</v>
      </c>
      <c r="AE80" s="59">
        <v>105</v>
      </c>
      <c r="AF80" s="58">
        <v>46.5</v>
      </c>
      <c r="AG80" s="59">
        <v>49</v>
      </c>
      <c r="AH80" s="59">
        <v>44</v>
      </c>
      <c r="AI80" s="58">
        <v>21.5</v>
      </c>
      <c r="AJ80" s="59">
        <v>23</v>
      </c>
      <c r="AK80" s="59">
        <v>20</v>
      </c>
      <c r="AL80" s="58">
        <v>38.5</v>
      </c>
      <c r="AM80" s="59">
        <v>42</v>
      </c>
      <c r="AN80" s="59">
        <v>35</v>
      </c>
      <c r="AO80" s="58">
        <v>50</v>
      </c>
      <c r="AP80" s="59">
        <v>52</v>
      </c>
      <c r="AQ80" s="59">
        <v>48</v>
      </c>
      <c r="AR80" s="58">
        <v>80.5</v>
      </c>
      <c r="AS80" s="59">
        <v>83</v>
      </c>
      <c r="AT80" s="59">
        <v>78</v>
      </c>
      <c r="AU80" s="58">
        <v>21.5</v>
      </c>
      <c r="AV80" s="59">
        <v>23</v>
      </c>
      <c r="AW80" s="59">
        <v>20</v>
      </c>
      <c r="AX80" s="58">
        <v>34.5</v>
      </c>
      <c r="AY80" s="59">
        <v>36</v>
      </c>
      <c r="AZ80" s="59">
        <v>33</v>
      </c>
      <c r="BA80" s="58">
        <v>119.5</v>
      </c>
      <c r="BB80" s="59">
        <v>124</v>
      </c>
      <c r="BC80" s="59">
        <v>115</v>
      </c>
      <c r="BD80" s="58">
        <v>27.5</v>
      </c>
      <c r="BE80" s="59">
        <v>30</v>
      </c>
      <c r="BF80" s="59">
        <v>25</v>
      </c>
      <c r="BG80" s="58">
        <v>48</v>
      </c>
      <c r="BH80" s="59">
        <v>50</v>
      </c>
      <c r="BI80" s="59">
        <v>46</v>
      </c>
      <c r="BJ80" s="58">
        <v>40.5</v>
      </c>
      <c r="BK80" s="59">
        <v>44</v>
      </c>
      <c r="BL80" s="59">
        <v>37</v>
      </c>
      <c r="BM80" s="58">
        <v>100.5</v>
      </c>
      <c r="BN80" s="59">
        <v>105</v>
      </c>
      <c r="BO80" s="59">
        <v>96</v>
      </c>
      <c r="BP80" s="58">
        <v>187</v>
      </c>
      <c r="BQ80" s="59">
        <v>188</v>
      </c>
      <c r="BR80" s="59">
        <v>186</v>
      </c>
    </row>
    <row r="81" spans="1:70" x14ac:dyDescent="0.25">
      <c r="A81" s="57">
        <v>45631</v>
      </c>
      <c r="B81" s="58">
        <v>170</v>
      </c>
      <c r="C81" s="59">
        <v>172</v>
      </c>
      <c r="D81" s="59">
        <v>168</v>
      </c>
      <c r="E81" s="58">
        <v>127.5</v>
      </c>
      <c r="F81" s="59">
        <v>130</v>
      </c>
      <c r="G81" s="59">
        <v>125</v>
      </c>
      <c r="H81" s="58">
        <v>161</v>
      </c>
      <c r="I81" s="59">
        <v>165</v>
      </c>
      <c r="J81" s="59">
        <v>157</v>
      </c>
      <c r="K81" s="58">
        <v>102.5</v>
      </c>
      <c r="L81" s="59">
        <v>105</v>
      </c>
      <c r="M81" s="59">
        <v>100</v>
      </c>
      <c r="N81" s="58">
        <v>145</v>
      </c>
      <c r="O81" s="59">
        <v>160</v>
      </c>
      <c r="P81" s="59">
        <v>130</v>
      </c>
      <c r="Q81" s="58">
        <v>147.5</v>
      </c>
      <c r="R81" s="59">
        <v>150</v>
      </c>
      <c r="S81" s="59">
        <v>145</v>
      </c>
      <c r="T81" s="58">
        <v>90</v>
      </c>
      <c r="U81" s="59">
        <v>95</v>
      </c>
      <c r="V81" s="59">
        <v>85</v>
      </c>
      <c r="W81" s="58">
        <v>52</v>
      </c>
      <c r="X81" s="59">
        <v>54</v>
      </c>
      <c r="Y81" s="59">
        <v>50</v>
      </c>
      <c r="Z81" s="58">
        <v>115</v>
      </c>
      <c r="AA81" s="59">
        <v>120</v>
      </c>
      <c r="AB81" s="59">
        <v>110</v>
      </c>
      <c r="AC81" s="58">
        <v>110</v>
      </c>
      <c r="AD81" s="59">
        <v>115</v>
      </c>
      <c r="AE81" s="59">
        <v>105</v>
      </c>
      <c r="AF81" s="58">
        <v>47.5</v>
      </c>
      <c r="AG81" s="59">
        <v>50</v>
      </c>
      <c r="AH81" s="59">
        <v>45</v>
      </c>
      <c r="AI81" s="58">
        <v>21.5</v>
      </c>
      <c r="AJ81" s="59">
        <v>23</v>
      </c>
      <c r="AK81" s="59">
        <v>20</v>
      </c>
      <c r="AL81" s="58">
        <v>38.5</v>
      </c>
      <c r="AM81" s="59">
        <v>42</v>
      </c>
      <c r="AN81" s="59">
        <v>35</v>
      </c>
      <c r="AO81" s="58">
        <v>50</v>
      </c>
      <c r="AP81" s="59">
        <v>52</v>
      </c>
      <c r="AQ81" s="59">
        <v>48</v>
      </c>
      <c r="AR81" s="58">
        <v>80.5</v>
      </c>
      <c r="AS81" s="59">
        <v>83</v>
      </c>
      <c r="AT81" s="59">
        <v>78</v>
      </c>
      <c r="AU81" s="58">
        <v>21.5</v>
      </c>
      <c r="AV81" s="59">
        <v>23</v>
      </c>
      <c r="AW81" s="59">
        <v>20</v>
      </c>
      <c r="AX81" s="58">
        <v>34.5</v>
      </c>
      <c r="AY81" s="59">
        <v>36</v>
      </c>
      <c r="AZ81" s="59">
        <v>33</v>
      </c>
      <c r="BA81" s="58">
        <v>119.5</v>
      </c>
      <c r="BB81" s="59">
        <v>124</v>
      </c>
      <c r="BC81" s="59">
        <v>115</v>
      </c>
      <c r="BD81" s="58">
        <v>27.5</v>
      </c>
      <c r="BE81" s="59">
        <v>30</v>
      </c>
      <c r="BF81" s="59">
        <v>25</v>
      </c>
      <c r="BG81" s="58">
        <v>49.5</v>
      </c>
      <c r="BH81" s="59">
        <v>52</v>
      </c>
      <c r="BI81" s="59">
        <v>47</v>
      </c>
      <c r="BJ81" s="58">
        <v>39</v>
      </c>
      <c r="BK81" s="59">
        <v>41</v>
      </c>
      <c r="BL81" s="59">
        <v>37</v>
      </c>
      <c r="BM81" s="58">
        <v>100.5</v>
      </c>
      <c r="BN81" s="59">
        <v>105</v>
      </c>
      <c r="BO81" s="59">
        <v>96</v>
      </c>
      <c r="BP81" s="58">
        <v>183</v>
      </c>
      <c r="BQ81" s="59">
        <v>184</v>
      </c>
      <c r="BR81" s="59">
        <v>182</v>
      </c>
    </row>
    <row r="82" spans="1:70" x14ac:dyDescent="0.25">
      <c r="A82" s="57">
        <v>45624</v>
      </c>
      <c r="B82" s="58">
        <v>170</v>
      </c>
      <c r="C82" s="59">
        <v>172</v>
      </c>
      <c r="D82" s="59">
        <v>168</v>
      </c>
      <c r="E82" s="58">
        <v>127.5</v>
      </c>
      <c r="F82" s="59">
        <v>130</v>
      </c>
      <c r="G82" s="59">
        <v>125</v>
      </c>
      <c r="H82" s="58">
        <v>161</v>
      </c>
      <c r="I82" s="59">
        <v>165</v>
      </c>
      <c r="J82" s="59">
        <v>157</v>
      </c>
      <c r="K82" s="58">
        <v>102.5</v>
      </c>
      <c r="L82" s="59">
        <v>105</v>
      </c>
      <c r="M82" s="59">
        <v>100</v>
      </c>
      <c r="N82" s="58">
        <v>145</v>
      </c>
      <c r="O82" s="59">
        <v>160</v>
      </c>
      <c r="P82" s="59">
        <v>130</v>
      </c>
      <c r="Q82" s="58">
        <v>147.5</v>
      </c>
      <c r="R82" s="59">
        <v>150</v>
      </c>
      <c r="S82" s="59">
        <v>145</v>
      </c>
      <c r="T82" s="58">
        <v>91.5</v>
      </c>
      <c r="U82" s="59">
        <v>95</v>
      </c>
      <c r="V82" s="59">
        <v>88</v>
      </c>
      <c r="W82" s="58">
        <v>52.5</v>
      </c>
      <c r="X82" s="59">
        <v>55</v>
      </c>
      <c r="Y82" s="59">
        <v>50</v>
      </c>
      <c r="Z82" s="58">
        <v>115</v>
      </c>
      <c r="AA82" s="59">
        <v>120</v>
      </c>
      <c r="AB82" s="59">
        <v>110</v>
      </c>
      <c r="AC82" s="58">
        <v>110</v>
      </c>
      <c r="AD82" s="59">
        <v>115</v>
      </c>
      <c r="AE82" s="59">
        <v>105</v>
      </c>
      <c r="AF82" s="58">
        <v>48</v>
      </c>
      <c r="AG82" s="59">
        <v>51</v>
      </c>
      <c r="AH82" s="59">
        <v>45</v>
      </c>
      <c r="AI82" s="58">
        <v>21.5</v>
      </c>
      <c r="AJ82" s="59">
        <v>23</v>
      </c>
      <c r="AK82" s="59">
        <v>20</v>
      </c>
      <c r="AL82" s="58">
        <v>38.5</v>
      </c>
      <c r="AM82" s="59">
        <v>42</v>
      </c>
      <c r="AN82" s="59">
        <v>35</v>
      </c>
      <c r="AO82" s="58">
        <v>49</v>
      </c>
      <c r="AP82" s="59">
        <v>51</v>
      </c>
      <c r="AQ82" s="59">
        <v>47</v>
      </c>
      <c r="AR82" s="58">
        <v>79.5</v>
      </c>
      <c r="AS82" s="59">
        <v>82</v>
      </c>
      <c r="AT82" s="59">
        <v>77</v>
      </c>
      <c r="AU82" s="58">
        <v>21.5</v>
      </c>
      <c r="AV82" s="59">
        <v>23</v>
      </c>
      <c r="AW82" s="59">
        <v>20</v>
      </c>
      <c r="AX82" s="58">
        <v>34.5</v>
      </c>
      <c r="AY82" s="59">
        <v>36</v>
      </c>
      <c r="AZ82" s="59">
        <v>33</v>
      </c>
      <c r="BA82" s="58">
        <v>119.5</v>
      </c>
      <c r="BB82" s="59">
        <v>124</v>
      </c>
      <c r="BC82" s="59">
        <v>115</v>
      </c>
      <c r="BD82" s="58">
        <v>27.5</v>
      </c>
      <c r="BE82" s="59">
        <v>30</v>
      </c>
      <c r="BF82" s="59">
        <v>25</v>
      </c>
      <c r="BG82" s="58">
        <v>51.5</v>
      </c>
      <c r="BH82" s="59">
        <v>54</v>
      </c>
      <c r="BI82" s="59">
        <v>49</v>
      </c>
      <c r="BJ82" s="58">
        <v>40</v>
      </c>
      <c r="BK82" s="59">
        <v>43</v>
      </c>
      <c r="BL82" s="59">
        <v>37</v>
      </c>
      <c r="BM82" s="58">
        <v>103</v>
      </c>
      <c r="BN82" s="59">
        <v>108</v>
      </c>
      <c r="BO82" s="59">
        <v>98</v>
      </c>
      <c r="BP82" s="58">
        <v>183</v>
      </c>
      <c r="BQ82" s="59">
        <v>184</v>
      </c>
      <c r="BR82" s="59">
        <v>182</v>
      </c>
    </row>
    <row r="83" spans="1:70" x14ac:dyDescent="0.25">
      <c r="A83" s="57">
        <v>45617</v>
      </c>
      <c r="B83" s="58">
        <v>170</v>
      </c>
      <c r="C83" s="59">
        <v>172</v>
      </c>
      <c r="D83" s="59">
        <v>168</v>
      </c>
      <c r="E83" s="58">
        <v>127.5</v>
      </c>
      <c r="F83" s="59">
        <v>130</v>
      </c>
      <c r="G83" s="59">
        <v>125</v>
      </c>
      <c r="H83" s="58">
        <v>165</v>
      </c>
      <c r="I83" s="59">
        <v>170</v>
      </c>
      <c r="J83" s="59">
        <v>160</v>
      </c>
      <c r="K83" s="58">
        <v>103.5</v>
      </c>
      <c r="L83" s="59">
        <v>107</v>
      </c>
      <c r="M83" s="59">
        <v>100</v>
      </c>
      <c r="N83" s="58">
        <v>145</v>
      </c>
      <c r="O83" s="59">
        <v>160</v>
      </c>
      <c r="P83" s="59">
        <v>130</v>
      </c>
      <c r="Q83" s="58">
        <v>147.5</v>
      </c>
      <c r="R83" s="59">
        <v>150</v>
      </c>
      <c r="S83" s="59">
        <v>145</v>
      </c>
      <c r="T83" s="58">
        <v>94</v>
      </c>
      <c r="U83" s="59">
        <v>100</v>
      </c>
      <c r="V83" s="59">
        <v>88</v>
      </c>
      <c r="W83" s="58">
        <v>52.5</v>
      </c>
      <c r="X83" s="59">
        <v>55</v>
      </c>
      <c r="Y83" s="59">
        <v>50</v>
      </c>
      <c r="Z83" s="58">
        <v>115</v>
      </c>
      <c r="AA83" s="59">
        <v>120</v>
      </c>
      <c r="AB83" s="59">
        <v>110</v>
      </c>
      <c r="AC83" s="58">
        <v>110</v>
      </c>
      <c r="AD83" s="59">
        <v>115</v>
      </c>
      <c r="AE83" s="59">
        <v>105</v>
      </c>
      <c r="AF83" s="58">
        <v>51</v>
      </c>
      <c r="AG83" s="59">
        <v>54</v>
      </c>
      <c r="AH83" s="59">
        <v>48</v>
      </c>
      <c r="AI83" s="58">
        <v>21.5</v>
      </c>
      <c r="AJ83" s="59">
        <v>23</v>
      </c>
      <c r="AK83" s="59">
        <v>20</v>
      </c>
      <c r="AL83" s="58">
        <v>38.5</v>
      </c>
      <c r="AM83" s="59">
        <v>42</v>
      </c>
      <c r="AN83" s="59">
        <v>35</v>
      </c>
      <c r="AO83" s="58">
        <v>47</v>
      </c>
      <c r="AP83" s="59">
        <v>49</v>
      </c>
      <c r="AQ83" s="59">
        <v>45</v>
      </c>
      <c r="AR83" s="58">
        <v>76</v>
      </c>
      <c r="AS83" s="59">
        <v>78</v>
      </c>
      <c r="AT83" s="59">
        <v>74</v>
      </c>
      <c r="AU83" s="58">
        <v>21.5</v>
      </c>
      <c r="AV83" s="59">
        <v>23</v>
      </c>
      <c r="AW83" s="59">
        <v>20</v>
      </c>
      <c r="AX83" s="58">
        <v>34.5</v>
      </c>
      <c r="AY83" s="59">
        <v>36</v>
      </c>
      <c r="AZ83" s="59">
        <v>33</v>
      </c>
      <c r="BA83" s="58">
        <v>125.5</v>
      </c>
      <c r="BB83" s="59">
        <v>130</v>
      </c>
      <c r="BC83" s="59">
        <v>121</v>
      </c>
      <c r="BD83" s="58">
        <v>27.5</v>
      </c>
      <c r="BE83" s="59">
        <v>30</v>
      </c>
      <c r="BF83" s="59">
        <v>25</v>
      </c>
      <c r="BG83" s="58">
        <v>54</v>
      </c>
      <c r="BH83" s="59">
        <v>56</v>
      </c>
      <c r="BI83" s="59">
        <v>52</v>
      </c>
      <c r="BJ83" s="58">
        <v>39</v>
      </c>
      <c r="BK83" s="59">
        <v>41</v>
      </c>
      <c r="BL83" s="59">
        <v>37</v>
      </c>
      <c r="BM83" s="58">
        <v>103</v>
      </c>
      <c r="BN83" s="59">
        <v>108</v>
      </c>
      <c r="BO83" s="59">
        <v>98</v>
      </c>
      <c r="BP83" s="58">
        <v>175</v>
      </c>
      <c r="BQ83" s="59">
        <v>176</v>
      </c>
      <c r="BR83" s="59">
        <v>174</v>
      </c>
    </row>
    <row r="84" spans="1:70" x14ac:dyDescent="0.25">
      <c r="A84" s="57">
        <v>45610</v>
      </c>
      <c r="B84" s="58">
        <v>170</v>
      </c>
      <c r="C84" s="59">
        <v>175</v>
      </c>
      <c r="D84" s="59">
        <v>165</v>
      </c>
      <c r="E84" s="58">
        <v>127.5</v>
      </c>
      <c r="F84" s="59">
        <v>130</v>
      </c>
      <c r="G84" s="59">
        <v>125</v>
      </c>
      <c r="H84" s="58">
        <v>171.5</v>
      </c>
      <c r="I84" s="59">
        <v>173</v>
      </c>
      <c r="J84" s="59">
        <v>170</v>
      </c>
      <c r="K84" s="58">
        <v>103.5</v>
      </c>
      <c r="L84" s="59">
        <v>107</v>
      </c>
      <c r="M84" s="59">
        <v>100</v>
      </c>
      <c r="N84" s="58">
        <v>145</v>
      </c>
      <c r="O84" s="59">
        <v>160</v>
      </c>
      <c r="P84" s="59">
        <v>130</v>
      </c>
      <c r="Q84" s="58">
        <v>149</v>
      </c>
      <c r="R84" s="59">
        <v>150</v>
      </c>
      <c r="S84" s="59">
        <v>148</v>
      </c>
      <c r="T84" s="58">
        <v>94</v>
      </c>
      <c r="U84" s="59">
        <v>100</v>
      </c>
      <c r="V84" s="59">
        <v>88</v>
      </c>
      <c r="W84" s="58">
        <v>52.5</v>
      </c>
      <c r="X84" s="59">
        <v>55</v>
      </c>
      <c r="Y84" s="59">
        <v>50</v>
      </c>
      <c r="Z84" s="58">
        <v>115</v>
      </c>
      <c r="AA84" s="59">
        <v>120</v>
      </c>
      <c r="AB84" s="59">
        <v>110</v>
      </c>
      <c r="AC84" s="58">
        <v>110</v>
      </c>
      <c r="AD84" s="59">
        <v>115</v>
      </c>
      <c r="AE84" s="59">
        <v>105</v>
      </c>
      <c r="AF84" s="58">
        <v>51</v>
      </c>
      <c r="AG84" s="59">
        <v>54</v>
      </c>
      <c r="AH84" s="59">
        <v>48</v>
      </c>
      <c r="AI84" s="58">
        <v>21.5</v>
      </c>
      <c r="AJ84" s="59">
        <v>23</v>
      </c>
      <c r="AK84" s="59">
        <v>20</v>
      </c>
      <c r="AL84" s="58">
        <v>38.5</v>
      </c>
      <c r="AM84" s="59">
        <v>42</v>
      </c>
      <c r="AN84" s="59">
        <v>35</v>
      </c>
      <c r="AO84" s="58">
        <v>47</v>
      </c>
      <c r="AP84" s="59">
        <v>49</v>
      </c>
      <c r="AQ84" s="59">
        <v>45</v>
      </c>
      <c r="AR84" s="58">
        <v>76</v>
      </c>
      <c r="AS84" s="59">
        <v>78</v>
      </c>
      <c r="AT84" s="59">
        <v>74</v>
      </c>
      <c r="AU84" s="58">
        <v>21.5</v>
      </c>
      <c r="AV84" s="59">
        <v>23</v>
      </c>
      <c r="AW84" s="59">
        <v>20</v>
      </c>
      <c r="AX84" s="58">
        <v>34.5</v>
      </c>
      <c r="AY84" s="59">
        <v>36</v>
      </c>
      <c r="AZ84" s="59">
        <v>33</v>
      </c>
      <c r="BA84" s="58">
        <v>125.5</v>
      </c>
      <c r="BB84" s="59">
        <v>130</v>
      </c>
      <c r="BC84" s="59">
        <v>121</v>
      </c>
      <c r="BD84" s="58">
        <v>27.5</v>
      </c>
      <c r="BE84" s="59">
        <v>30</v>
      </c>
      <c r="BF84" s="59">
        <v>25</v>
      </c>
      <c r="BG84" s="58">
        <v>54</v>
      </c>
      <c r="BH84" s="59">
        <v>56</v>
      </c>
      <c r="BI84" s="59">
        <v>52</v>
      </c>
      <c r="BJ84" s="58">
        <v>39</v>
      </c>
      <c r="BK84" s="59">
        <v>41</v>
      </c>
      <c r="BL84" s="59">
        <v>37</v>
      </c>
      <c r="BM84" s="58">
        <v>103</v>
      </c>
      <c r="BN84" s="59">
        <v>108</v>
      </c>
      <c r="BO84" s="59">
        <v>98</v>
      </c>
      <c r="BP84" s="58">
        <v>165</v>
      </c>
      <c r="BQ84" s="59">
        <v>166</v>
      </c>
      <c r="BR84" s="59">
        <v>164</v>
      </c>
    </row>
    <row r="85" spans="1:70" x14ac:dyDescent="0.25">
      <c r="A85" s="57">
        <v>45603</v>
      </c>
      <c r="B85" s="58">
        <v>170</v>
      </c>
      <c r="C85" s="59">
        <v>175</v>
      </c>
      <c r="D85" s="59">
        <v>165</v>
      </c>
      <c r="E85" s="58">
        <v>127.5</v>
      </c>
      <c r="F85" s="59">
        <v>130</v>
      </c>
      <c r="G85" s="59">
        <v>125</v>
      </c>
      <c r="H85" s="58">
        <v>171.5</v>
      </c>
      <c r="I85" s="59">
        <v>173</v>
      </c>
      <c r="J85" s="59">
        <v>170</v>
      </c>
      <c r="K85" s="58">
        <v>103.5</v>
      </c>
      <c r="L85" s="59">
        <v>107</v>
      </c>
      <c r="M85" s="59">
        <v>100</v>
      </c>
      <c r="N85" s="58">
        <v>145</v>
      </c>
      <c r="O85" s="59">
        <v>160</v>
      </c>
      <c r="P85" s="59">
        <v>130</v>
      </c>
      <c r="Q85" s="58">
        <v>149</v>
      </c>
      <c r="R85" s="59">
        <v>150</v>
      </c>
      <c r="S85" s="59">
        <v>148</v>
      </c>
      <c r="T85" s="58">
        <v>94</v>
      </c>
      <c r="U85" s="59">
        <v>100</v>
      </c>
      <c r="V85" s="59">
        <v>88</v>
      </c>
      <c r="W85" s="58">
        <v>52.5</v>
      </c>
      <c r="X85" s="59">
        <v>55</v>
      </c>
      <c r="Y85" s="59">
        <v>50</v>
      </c>
      <c r="Z85" s="58">
        <v>115</v>
      </c>
      <c r="AA85" s="59">
        <v>120</v>
      </c>
      <c r="AB85" s="59">
        <v>110</v>
      </c>
      <c r="AC85" s="58">
        <v>110</v>
      </c>
      <c r="AD85" s="59">
        <v>115</v>
      </c>
      <c r="AE85" s="59">
        <v>105</v>
      </c>
      <c r="AF85" s="58">
        <v>51</v>
      </c>
      <c r="AG85" s="59">
        <v>54</v>
      </c>
      <c r="AH85" s="59">
        <v>48</v>
      </c>
      <c r="AI85" s="58">
        <v>21.5</v>
      </c>
      <c r="AJ85" s="59">
        <v>23</v>
      </c>
      <c r="AK85" s="59">
        <v>20</v>
      </c>
      <c r="AL85" s="58">
        <v>38.5</v>
      </c>
      <c r="AM85" s="59">
        <v>42</v>
      </c>
      <c r="AN85" s="59">
        <v>35</v>
      </c>
      <c r="AO85" s="58">
        <v>47</v>
      </c>
      <c r="AP85" s="59">
        <v>49</v>
      </c>
      <c r="AQ85" s="59">
        <v>45</v>
      </c>
      <c r="AR85" s="58">
        <v>76</v>
      </c>
      <c r="AS85" s="59">
        <v>78</v>
      </c>
      <c r="AT85" s="59">
        <v>74</v>
      </c>
      <c r="AU85" s="58">
        <v>21.5</v>
      </c>
      <c r="AV85" s="59">
        <v>23</v>
      </c>
      <c r="AW85" s="59">
        <v>20</v>
      </c>
      <c r="AX85" s="58">
        <v>34.5</v>
      </c>
      <c r="AY85" s="59">
        <v>36</v>
      </c>
      <c r="AZ85" s="59">
        <v>33</v>
      </c>
      <c r="BA85" s="58">
        <v>125.5</v>
      </c>
      <c r="BB85" s="59">
        <v>130</v>
      </c>
      <c r="BC85" s="59">
        <v>121</v>
      </c>
      <c r="BD85" s="58">
        <v>27.5</v>
      </c>
      <c r="BE85" s="59">
        <v>30</v>
      </c>
      <c r="BF85" s="59">
        <v>25</v>
      </c>
      <c r="BG85" s="58">
        <v>54</v>
      </c>
      <c r="BH85" s="59">
        <v>56</v>
      </c>
      <c r="BI85" s="59">
        <v>52</v>
      </c>
      <c r="BJ85" s="58">
        <v>39</v>
      </c>
      <c r="BK85" s="59">
        <v>41</v>
      </c>
      <c r="BL85" s="59">
        <v>37</v>
      </c>
      <c r="BM85" s="58">
        <v>103</v>
      </c>
      <c r="BN85" s="59">
        <v>108</v>
      </c>
      <c r="BO85" s="59">
        <v>98</v>
      </c>
      <c r="BP85" s="58">
        <v>157.5</v>
      </c>
      <c r="BQ85" s="59">
        <v>159</v>
      </c>
      <c r="BR85" s="59">
        <v>156</v>
      </c>
    </row>
    <row r="86" spans="1:70" x14ac:dyDescent="0.25">
      <c r="A86" s="57">
        <v>45596</v>
      </c>
      <c r="B86" s="58">
        <v>170</v>
      </c>
      <c r="C86" s="59">
        <v>175</v>
      </c>
      <c r="D86" s="59">
        <v>165</v>
      </c>
      <c r="E86" s="58">
        <v>127.5</v>
      </c>
      <c r="F86" s="59">
        <v>130</v>
      </c>
      <c r="G86" s="59">
        <v>125</v>
      </c>
      <c r="H86" s="58">
        <v>171.5</v>
      </c>
      <c r="I86" s="59">
        <v>173</v>
      </c>
      <c r="J86" s="59">
        <v>170</v>
      </c>
      <c r="K86" s="58">
        <v>106.5</v>
      </c>
      <c r="L86" s="59">
        <v>110</v>
      </c>
      <c r="M86" s="59">
        <v>103</v>
      </c>
      <c r="N86" s="58">
        <v>145</v>
      </c>
      <c r="O86" s="59">
        <v>160</v>
      </c>
      <c r="P86" s="59">
        <v>130</v>
      </c>
      <c r="Q86" s="58">
        <v>149</v>
      </c>
      <c r="R86" s="59">
        <v>150</v>
      </c>
      <c r="S86" s="59">
        <v>148</v>
      </c>
      <c r="T86" s="58">
        <v>100</v>
      </c>
      <c r="U86" s="59">
        <v>105</v>
      </c>
      <c r="V86" s="59">
        <v>95</v>
      </c>
      <c r="W86" s="58">
        <v>57.5</v>
      </c>
      <c r="X86" s="59">
        <v>60</v>
      </c>
      <c r="Y86" s="59">
        <v>55</v>
      </c>
      <c r="Z86" s="58">
        <v>110</v>
      </c>
      <c r="AA86" s="59">
        <v>115</v>
      </c>
      <c r="AB86" s="59">
        <v>105</v>
      </c>
      <c r="AC86" s="58">
        <v>105</v>
      </c>
      <c r="AD86" s="59">
        <v>110</v>
      </c>
      <c r="AE86" s="59">
        <v>100</v>
      </c>
      <c r="AF86" s="58">
        <v>51</v>
      </c>
      <c r="AG86" s="59">
        <v>54</v>
      </c>
      <c r="AH86" s="59">
        <v>48</v>
      </c>
      <c r="AI86" s="58">
        <v>21.5</v>
      </c>
      <c r="AJ86" s="59">
        <v>23</v>
      </c>
      <c r="AK86" s="59">
        <v>20</v>
      </c>
      <c r="AL86" s="58">
        <v>38.5</v>
      </c>
      <c r="AM86" s="59">
        <v>42</v>
      </c>
      <c r="AN86" s="59">
        <v>35</v>
      </c>
      <c r="AO86" s="58">
        <v>50</v>
      </c>
      <c r="AP86" s="59">
        <v>52</v>
      </c>
      <c r="AQ86" s="59">
        <v>48</v>
      </c>
      <c r="AR86" s="58">
        <v>76</v>
      </c>
      <c r="AS86" s="59">
        <v>78</v>
      </c>
      <c r="AT86" s="59">
        <v>74</v>
      </c>
      <c r="AU86" s="58">
        <v>21.5</v>
      </c>
      <c r="AV86" s="59">
        <v>23</v>
      </c>
      <c r="AW86" s="59">
        <v>20</v>
      </c>
      <c r="AX86" s="58">
        <v>35.5</v>
      </c>
      <c r="AY86" s="59">
        <v>37</v>
      </c>
      <c r="AZ86" s="59">
        <v>34</v>
      </c>
      <c r="BA86" s="58">
        <v>128.5</v>
      </c>
      <c r="BB86" s="59">
        <v>132</v>
      </c>
      <c r="BC86" s="59">
        <v>125</v>
      </c>
      <c r="BD86" s="58">
        <v>27.5</v>
      </c>
      <c r="BE86" s="59">
        <v>30</v>
      </c>
      <c r="BF86" s="59">
        <v>25</v>
      </c>
      <c r="BG86" s="58">
        <v>55</v>
      </c>
      <c r="BH86" s="59">
        <v>58</v>
      </c>
      <c r="BI86" s="59">
        <v>52</v>
      </c>
      <c r="BJ86" s="58">
        <v>41</v>
      </c>
      <c r="BK86" s="59">
        <v>44</v>
      </c>
      <c r="BL86" s="59">
        <v>38</v>
      </c>
      <c r="BM86" s="58">
        <v>105</v>
      </c>
      <c r="BN86" s="59">
        <v>112</v>
      </c>
      <c r="BO86" s="59">
        <v>98</v>
      </c>
      <c r="BP86" s="58">
        <v>149.5</v>
      </c>
      <c r="BQ86" s="59">
        <v>150</v>
      </c>
      <c r="BR86" s="59">
        <v>149</v>
      </c>
    </row>
    <row r="87" spans="1:70" x14ac:dyDescent="0.25">
      <c r="A87" s="57">
        <v>45589</v>
      </c>
      <c r="B87" s="58">
        <v>170</v>
      </c>
      <c r="C87" s="59">
        <v>175</v>
      </c>
      <c r="D87" s="59">
        <v>165</v>
      </c>
      <c r="E87" s="58">
        <v>127.5</v>
      </c>
      <c r="F87" s="59">
        <v>130</v>
      </c>
      <c r="G87" s="59">
        <v>125</v>
      </c>
      <c r="H87" s="58">
        <v>171.5</v>
      </c>
      <c r="I87" s="59">
        <v>173</v>
      </c>
      <c r="J87" s="59">
        <v>170</v>
      </c>
      <c r="K87" s="58">
        <v>106.5</v>
      </c>
      <c r="L87" s="59">
        <v>110</v>
      </c>
      <c r="M87" s="59">
        <v>103</v>
      </c>
      <c r="N87" s="58">
        <v>145</v>
      </c>
      <c r="O87" s="59">
        <v>160</v>
      </c>
      <c r="P87" s="59">
        <v>130</v>
      </c>
      <c r="Q87" s="58">
        <v>149</v>
      </c>
      <c r="R87" s="59">
        <v>150</v>
      </c>
      <c r="S87" s="59">
        <v>148</v>
      </c>
      <c r="T87" s="58">
        <v>100</v>
      </c>
      <c r="U87" s="59">
        <v>105</v>
      </c>
      <c r="V87" s="59">
        <v>95</v>
      </c>
      <c r="W87" s="58">
        <v>57.5</v>
      </c>
      <c r="X87" s="59">
        <v>60</v>
      </c>
      <c r="Y87" s="59">
        <v>55</v>
      </c>
      <c r="Z87" s="58">
        <v>107.5</v>
      </c>
      <c r="AA87" s="59">
        <v>110</v>
      </c>
      <c r="AB87" s="59">
        <v>105</v>
      </c>
      <c r="AC87" s="58">
        <v>102.5</v>
      </c>
      <c r="AD87" s="59">
        <v>105</v>
      </c>
      <c r="AE87" s="59">
        <v>100</v>
      </c>
      <c r="AF87" s="58">
        <v>50.5</v>
      </c>
      <c r="AG87" s="59">
        <v>53</v>
      </c>
      <c r="AH87" s="59">
        <v>48</v>
      </c>
      <c r="AI87" s="58">
        <v>21.5</v>
      </c>
      <c r="AJ87" s="59">
        <v>23</v>
      </c>
      <c r="AK87" s="59">
        <v>20</v>
      </c>
      <c r="AL87" s="58">
        <v>38.5</v>
      </c>
      <c r="AM87" s="59">
        <v>42</v>
      </c>
      <c r="AN87" s="59">
        <v>35</v>
      </c>
      <c r="AO87" s="58">
        <v>50</v>
      </c>
      <c r="AP87" s="59">
        <v>52</v>
      </c>
      <c r="AQ87" s="59">
        <v>48</v>
      </c>
      <c r="AR87" s="58">
        <v>76</v>
      </c>
      <c r="AS87" s="59">
        <v>78</v>
      </c>
      <c r="AT87" s="59">
        <v>74</v>
      </c>
      <c r="AU87" s="58">
        <v>21.5</v>
      </c>
      <c r="AV87" s="59">
        <v>23</v>
      </c>
      <c r="AW87" s="59">
        <v>20</v>
      </c>
      <c r="AX87" s="58">
        <v>35.5</v>
      </c>
      <c r="AY87" s="59">
        <v>37</v>
      </c>
      <c r="AZ87" s="59">
        <v>34</v>
      </c>
      <c r="BA87" s="58">
        <v>132.5</v>
      </c>
      <c r="BB87" s="59">
        <v>137</v>
      </c>
      <c r="BC87" s="59">
        <v>128</v>
      </c>
      <c r="BD87" s="58">
        <v>27.5</v>
      </c>
      <c r="BE87" s="59">
        <v>30</v>
      </c>
      <c r="BF87" s="59">
        <v>25</v>
      </c>
      <c r="BG87" s="58">
        <v>56</v>
      </c>
      <c r="BH87" s="59">
        <v>58</v>
      </c>
      <c r="BI87" s="59">
        <v>54</v>
      </c>
      <c r="BJ87" s="58">
        <v>41.5</v>
      </c>
      <c r="BK87" s="59">
        <v>45</v>
      </c>
      <c r="BL87" s="59">
        <v>38</v>
      </c>
      <c r="BM87" s="58">
        <v>107</v>
      </c>
      <c r="BN87" s="59">
        <v>112</v>
      </c>
      <c r="BO87" s="59">
        <v>102</v>
      </c>
      <c r="BP87" s="58">
        <v>149.5</v>
      </c>
      <c r="BQ87" s="59">
        <v>150</v>
      </c>
      <c r="BR87" s="59">
        <v>149</v>
      </c>
    </row>
    <row r="88" spans="1:70" x14ac:dyDescent="0.25">
      <c r="A88" s="57">
        <v>45582</v>
      </c>
      <c r="B88" s="58">
        <v>170</v>
      </c>
      <c r="C88" s="59">
        <v>175</v>
      </c>
      <c r="D88" s="59">
        <v>165</v>
      </c>
      <c r="E88" s="58">
        <v>127.5</v>
      </c>
      <c r="F88" s="59">
        <v>130</v>
      </c>
      <c r="G88" s="59">
        <v>125</v>
      </c>
      <c r="H88" s="58">
        <v>171.5</v>
      </c>
      <c r="I88" s="59">
        <v>173</v>
      </c>
      <c r="J88" s="59">
        <v>170</v>
      </c>
      <c r="K88" s="58">
        <v>106.5</v>
      </c>
      <c r="L88" s="59">
        <v>110</v>
      </c>
      <c r="M88" s="59">
        <v>103</v>
      </c>
      <c r="N88" s="58">
        <v>145</v>
      </c>
      <c r="O88" s="59">
        <v>160</v>
      </c>
      <c r="P88" s="59">
        <v>130</v>
      </c>
      <c r="Q88" s="58">
        <v>148.5</v>
      </c>
      <c r="R88" s="59">
        <v>152</v>
      </c>
      <c r="S88" s="59">
        <v>145</v>
      </c>
      <c r="T88" s="58">
        <v>94.5</v>
      </c>
      <c r="U88" s="59">
        <v>99</v>
      </c>
      <c r="V88" s="59">
        <v>90</v>
      </c>
      <c r="W88" s="58">
        <v>57.5</v>
      </c>
      <c r="X88" s="59">
        <v>60</v>
      </c>
      <c r="Y88" s="59">
        <v>55</v>
      </c>
      <c r="Z88" s="58">
        <v>107.5</v>
      </c>
      <c r="AA88" s="59">
        <v>110</v>
      </c>
      <c r="AB88" s="59">
        <v>105</v>
      </c>
      <c r="AC88" s="58">
        <v>102.5</v>
      </c>
      <c r="AD88" s="59">
        <v>105</v>
      </c>
      <c r="AE88" s="59">
        <v>100</v>
      </c>
      <c r="AF88" s="58">
        <v>51.5</v>
      </c>
      <c r="AG88" s="59">
        <v>55</v>
      </c>
      <c r="AH88" s="59">
        <v>48</v>
      </c>
      <c r="AI88" s="58">
        <v>22.5</v>
      </c>
      <c r="AJ88" s="59">
        <v>25</v>
      </c>
      <c r="AK88" s="59">
        <v>20</v>
      </c>
      <c r="AL88" s="58">
        <v>38.5</v>
      </c>
      <c r="AM88" s="59">
        <v>42</v>
      </c>
      <c r="AN88" s="59">
        <v>35</v>
      </c>
      <c r="AO88" s="58">
        <v>54</v>
      </c>
      <c r="AP88" s="59">
        <v>58</v>
      </c>
      <c r="AQ88" s="59">
        <v>50</v>
      </c>
      <c r="AR88" s="58">
        <v>80</v>
      </c>
      <c r="AS88" s="59">
        <v>82</v>
      </c>
      <c r="AT88" s="59">
        <v>78</v>
      </c>
      <c r="AU88" s="58">
        <v>23</v>
      </c>
      <c r="AV88" s="59">
        <v>24</v>
      </c>
      <c r="AW88" s="59">
        <v>22</v>
      </c>
      <c r="AX88" s="58">
        <v>39.5</v>
      </c>
      <c r="AY88" s="59">
        <v>42</v>
      </c>
      <c r="AZ88" s="59">
        <v>37</v>
      </c>
      <c r="BA88" s="58">
        <v>132.5</v>
      </c>
      <c r="BB88" s="59">
        <v>137</v>
      </c>
      <c r="BC88" s="59">
        <v>128</v>
      </c>
      <c r="BD88" s="58">
        <v>27.5</v>
      </c>
      <c r="BE88" s="59">
        <v>30</v>
      </c>
      <c r="BF88" s="59">
        <v>25</v>
      </c>
      <c r="BG88" s="58">
        <v>57</v>
      </c>
      <c r="BH88" s="59">
        <v>59</v>
      </c>
      <c r="BI88" s="59">
        <v>55</v>
      </c>
      <c r="BJ88" s="58">
        <v>44</v>
      </c>
      <c r="BK88" s="59">
        <v>48</v>
      </c>
      <c r="BL88" s="59">
        <v>40</v>
      </c>
      <c r="BM88" s="58">
        <v>107</v>
      </c>
      <c r="BN88" s="59">
        <v>112</v>
      </c>
      <c r="BO88" s="59">
        <v>102</v>
      </c>
      <c r="BP88" s="58">
        <v>149.5</v>
      </c>
      <c r="BQ88" s="59">
        <v>150</v>
      </c>
      <c r="BR88" s="59">
        <v>149</v>
      </c>
    </row>
    <row r="89" spans="1:70" x14ac:dyDescent="0.25">
      <c r="A89" s="57">
        <v>45575</v>
      </c>
      <c r="B89" s="58">
        <v>167.5</v>
      </c>
      <c r="C89" s="59">
        <v>170</v>
      </c>
      <c r="D89" s="59">
        <v>165</v>
      </c>
      <c r="E89" s="58">
        <v>127.5</v>
      </c>
      <c r="F89" s="59">
        <v>130</v>
      </c>
      <c r="G89" s="59">
        <v>125</v>
      </c>
      <c r="H89" s="58">
        <v>170.5</v>
      </c>
      <c r="I89" s="59">
        <v>173</v>
      </c>
      <c r="J89" s="59">
        <v>168</v>
      </c>
      <c r="K89" s="58">
        <v>106.5</v>
      </c>
      <c r="L89" s="59">
        <v>110</v>
      </c>
      <c r="M89" s="59">
        <v>103</v>
      </c>
      <c r="N89" s="58">
        <v>145</v>
      </c>
      <c r="O89" s="59">
        <v>160</v>
      </c>
      <c r="P89" s="59">
        <v>130</v>
      </c>
      <c r="Q89" s="58">
        <v>148.5</v>
      </c>
      <c r="R89" s="59">
        <v>152</v>
      </c>
      <c r="S89" s="59">
        <v>145</v>
      </c>
      <c r="T89" s="58">
        <v>94.5</v>
      </c>
      <c r="U89" s="59">
        <v>99</v>
      </c>
      <c r="V89" s="59">
        <v>90</v>
      </c>
      <c r="W89" s="58">
        <v>54</v>
      </c>
      <c r="X89" s="59">
        <v>58</v>
      </c>
      <c r="Y89" s="59">
        <v>50</v>
      </c>
      <c r="Z89" s="58">
        <v>105</v>
      </c>
      <c r="AA89" s="59">
        <v>110</v>
      </c>
      <c r="AB89" s="59">
        <v>100</v>
      </c>
      <c r="AC89" s="58">
        <v>100</v>
      </c>
      <c r="AD89" s="59">
        <v>105</v>
      </c>
      <c r="AE89" s="59">
        <v>95</v>
      </c>
      <c r="AF89" s="58">
        <v>46.5</v>
      </c>
      <c r="AG89" s="59">
        <v>48</v>
      </c>
      <c r="AH89" s="59">
        <v>45</v>
      </c>
      <c r="AI89" s="58">
        <v>22.5</v>
      </c>
      <c r="AJ89" s="59">
        <v>25</v>
      </c>
      <c r="AK89" s="59">
        <v>20</v>
      </c>
      <c r="AL89" s="58">
        <v>38.5</v>
      </c>
      <c r="AM89" s="59">
        <v>42</v>
      </c>
      <c r="AN89" s="59">
        <v>35</v>
      </c>
      <c r="AO89" s="58">
        <v>54</v>
      </c>
      <c r="AP89" s="59">
        <v>58</v>
      </c>
      <c r="AQ89" s="59">
        <v>50</v>
      </c>
      <c r="AR89" s="58">
        <v>79</v>
      </c>
      <c r="AS89" s="59">
        <v>82</v>
      </c>
      <c r="AT89" s="59">
        <v>76</v>
      </c>
      <c r="AU89" s="58">
        <v>23</v>
      </c>
      <c r="AV89" s="59">
        <v>24</v>
      </c>
      <c r="AW89" s="59">
        <v>22</v>
      </c>
      <c r="AX89" s="58">
        <v>38.5</v>
      </c>
      <c r="AY89" s="59">
        <v>42</v>
      </c>
      <c r="AZ89" s="59">
        <v>35</v>
      </c>
      <c r="BA89" s="58">
        <v>131.5</v>
      </c>
      <c r="BB89" s="59">
        <v>137</v>
      </c>
      <c r="BC89" s="59">
        <v>126</v>
      </c>
      <c r="BD89" s="58">
        <v>27.5</v>
      </c>
      <c r="BE89" s="59">
        <v>30</v>
      </c>
      <c r="BF89" s="59">
        <v>25</v>
      </c>
      <c r="BG89" s="58">
        <v>57</v>
      </c>
      <c r="BH89" s="59">
        <v>59</v>
      </c>
      <c r="BI89" s="59">
        <v>55</v>
      </c>
      <c r="BJ89" s="58">
        <v>44</v>
      </c>
      <c r="BK89" s="59">
        <v>48</v>
      </c>
      <c r="BL89" s="59">
        <v>40</v>
      </c>
      <c r="BM89" s="58">
        <v>107</v>
      </c>
      <c r="BN89" s="59">
        <v>112</v>
      </c>
      <c r="BO89" s="59">
        <v>102</v>
      </c>
      <c r="BP89" s="58">
        <v>149.5</v>
      </c>
      <c r="BQ89" s="59">
        <v>150</v>
      </c>
      <c r="BR89" s="59">
        <v>149</v>
      </c>
    </row>
    <row r="90" spans="1:70" x14ac:dyDescent="0.25">
      <c r="A90" s="57">
        <v>45568</v>
      </c>
      <c r="B90" s="58">
        <v>162.5</v>
      </c>
      <c r="C90" s="59">
        <v>165</v>
      </c>
      <c r="D90" s="59">
        <v>160</v>
      </c>
      <c r="E90" s="58">
        <v>127.5</v>
      </c>
      <c r="F90" s="59">
        <v>130</v>
      </c>
      <c r="G90" s="59">
        <v>125</v>
      </c>
      <c r="H90" s="58">
        <v>169.5</v>
      </c>
      <c r="I90" s="59">
        <v>172</v>
      </c>
      <c r="J90" s="59">
        <v>167</v>
      </c>
      <c r="K90" s="58">
        <v>106.5</v>
      </c>
      <c r="L90" s="59">
        <v>110</v>
      </c>
      <c r="M90" s="59">
        <v>103</v>
      </c>
      <c r="N90" s="58">
        <v>145</v>
      </c>
      <c r="O90" s="59">
        <v>160</v>
      </c>
      <c r="P90" s="59">
        <v>130</v>
      </c>
      <c r="Q90" s="58">
        <v>145</v>
      </c>
      <c r="R90" s="59">
        <v>147</v>
      </c>
      <c r="S90" s="59">
        <v>143</v>
      </c>
      <c r="T90" s="58">
        <v>94.5</v>
      </c>
      <c r="U90" s="59">
        <v>99</v>
      </c>
      <c r="V90" s="59">
        <v>90</v>
      </c>
      <c r="W90" s="58">
        <v>52.5</v>
      </c>
      <c r="X90" s="59">
        <v>55</v>
      </c>
      <c r="Y90" s="59">
        <v>50</v>
      </c>
      <c r="Z90" s="58">
        <v>102.5</v>
      </c>
      <c r="AA90" s="59">
        <v>105</v>
      </c>
      <c r="AB90" s="59">
        <v>100</v>
      </c>
      <c r="AC90" s="58">
        <v>97.5</v>
      </c>
      <c r="AD90" s="59">
        <v>100</v>
      </c>
      <c r="AE90" s="59">
        <v>95</v>
      </c>
      <c r="AF90" s="58">
        <v>44</v>
      </c>
      <c r="AG90" s="59">
        <v>46</v>
      </c>
      <c r="AH90" s="59">
        <v>42</v>
      </c>
      <c r="AI90" s="58">
        <v>22.5</v>
      </c>
      <c r="AJ90" s="59">
        <v>25</v>
      </c>
      <c r="AK90" s="59">
        <v>20</v>
      </c>
      <c r="AL90" s="58">
        <v>38.5</v>
      </c>
      <c r="AM90" s="59">
        <v>42</v>
      </c>
      <c r="AN90" s="59">
        <v>35</v>
      </c>
      <c r="AO90" s="58">
        <v>54</v>
      </c>
      <c r="AP90" s="59">
        <v>58</v>
      </c>
      <c r="AQ90" s="59">
        <v>50</v>
      </c>
      <c r="AR90" s="58">
        <v>79</v>
      </c>
      <c r="AS90" s="59">
        <v>82</v>
      </c>
      <c r="AT90" s="59">
        <v>76</v>
      </c>
      <c r="AU90" s="58">
        <v>23</v>
      </c>
      <c r="AV90" s="59">
        <v>24</v>
      </c>
      <c r="AW90" s="59">
        <v>22</v>
      </c>
      <c r="AX90" s="58">
        <v>38.5</v>
      </c>
      <c r="AY90" s="59">
        <v>42</v>
      </c>
      <c r="AZ90" s="59">
        <v>35</v>
      </c>
      <c r="BA90" s="58">
        <v>131.5</v>
      </c>
      <c r="BB90" s="59">
        <v>137</v>
      </c>
      <c r="BC90" s="59">
        <v>126</v>
      </c>
      <c r="BD90" s="58">
        <v>27.5</v>
      </c>
      <c r="BE90" s="59">
        <v>30</v>
      </c>
      <c r="BF90" s="59">
        <v>25</v>
      </c>
      <c r="BG90" s="58">
        <v>57</v>
      </c>
      <c r="BH90" s="59">
        <v>59</v>
      </c>
      <c r="BI90" s="59">
        <v>55</v>
      </c>
      <c r="BJ90" s="58">
        <v>44</v>
      </c>
      <c r="BK90" s="59">
        <v>48</v>
      </c>
      <c r="BL90" s="59">
        <v>40</v>
      </c>
      <c r="BM90" s="58">
        <v>107</v>
      </c>
      <c r="BN90" s="59">
        <v>112</v>
      </c>
      <c r="BO90" s="59">
        <v>102</v>
      </c>
      <c r="BP90" s="58">
        <v>147.5</v>
      </c>
      <c r="BQ90" s="59">
        <v>148</v>
      </c>
      <c r="BR90" s="59">
        <v>147</v>
      </c>
    </row>
    <row r="91" spans="1:70" x14ac:dyDescent="0.25">
      <c r="A91" s="57">
        <v>45561</v>
      </c>
      <c r="B91" s="58">
        <v>162.5</v>
      </c>
      <c r="C91" s="59">
        <v>165</v>
      </c>
      <c r="D91" s="59">
        <v>160</v>
      </c>
      <c r="E91" s="58">
        <v>127.5</v>
      </c>
      <c r="F91" s="59">
        <v>130</v>
      </c>
      <c r="G91" s="59">
        <v>125</v>
      </c>
      <c r="H91" s="58">
        <v>169.5</v>
      </c>
      <c r="I91" s="59">
        <v>172</v>
      </c>
      <c r="J91" s="59">
        <v>167</v>
      </c>
      <c r="K91" s="58">
        <v>106.5</v>
      </c>
      <c r="L91" s="59">
        <v>110</v>
      </c>
      <c r="M91" s="59">
        <v>103</v>
      </c>
      <c r="N91" s="58">
        <v>140</v>
      </c>
      <c r="O91" s="59">
        <v>160</v>
      </c>
      <c r="P91" s="59">
        <v>120</v>
      </c>
      <c r="Q91" s="58">
        <v>140</v>
      </c>
      <c r="R91" s="59">
        <v>145</v>
      </c>
      <c r="S91" s="59">
        <v>135</v>
      </c>
      <c r="T91" s="58">
        <v>94.5</v>
      </c>
      <c r="U91" s="59">
        <v>99</v>
      </c>
      <c r="V91" s="59">
        <v>90</v>
      </c>
      <c r="W91" s="58">
        <v>47.5</v>
      </c>
      <c r="X91" s="59">
        <v>50</v>
      </c>
      <c r="Y91" s="59">
        <v>45</v>
      </c>
      <c r="Z91" s="58">
        <v>92.5</v>
      </c>
      <c r="AA91" s="59">
        <v>95</v>
      </c>
      <c r="AB91" s="59">
        <v>90</v>
      </c>
      <c r="AC91" s="58">
        <v>87.5</v>
      </c>
      <c r="AD91" s="59">
        <v>90</v>
      </c>
      <c r="AE91" s="59">
        <v>85</v>
      </c>
      <c r="AF91" s="58">
        <v>44</v>
      </c>
      <c r="AG91" s="59">
        <v>46</v>
      </c>
      <c r="AH91" s="59">
        <v>42</v>
      </c>
      <c r="AI91" s="58">
        <v>22.5</v>
      </c>
      <c r="AJ91" s="59">
        <v>25</v>
      </c>
      <c r="AK91" s="59">
        <v>20</v>
      </c>
      <c r="AL91" s="58">
        <v>40</v>
      </c>
      <c r="AM91" s="59">
        <v>42</v>
      </c>
      <c r="AN91" s="59">
        <v>38</v>
      </c>
      <c r="AO91" s="58">
        <v>55.5</v>
      </c>
      <c r="AP91" s="59">
        <v>58</v>
      </c>
      <c r="AQ91" s="59">
        <v>53</v>
      </c>
      <c r="AR91" s="58">
        <v>80</v>
      </c>
      <c r="AS91" s="59">
        <v>82</v>
      </c>
      <c r="AT91" s="59">
        <v>78</v>
      </c>
      <c r="AU91" s="58">
        <v>23.5</v>
      </c>
      <c r="AV91" s="59">
        <v>24</v>
      </c>
      <c r="AW91" s="59">
        <v>23</v>
      </c>
      <c r="AX91" s="58">
        <v>40</v>
      </c>
      <c r="AY91" s="59">
        <v>42</v>
      </c>
      <c r="AZ91" s="59">
        <v>38</v>
      </c>
      <c r="BA91" s="58">
        <v>133</v>
      </c>
      <c r="BB91" s="59">
        <v>137</v>
      </c>
      <c r="BC91" s="59">
        <v>129</v>
      </c>
      <c r="BD91" s="58">
        <v>27.5</v>
      </c>
      <c r="BE91" s="59">
        <v>30</v>
      </c>
      <c r="BF91" s="59">
        <v>25</v>
      </c>
      <c r="BG91" s="58">
        <v>57</v>
      </c>
      <c r="BH91" s="59">
        <v>59</v>
      </c>
      <c r="BI91" s="59">
        <v>55</v>
      </c>
      <c r="BJ91" s="58">
        <v>44</v>
      </c>
      <c r="BK91" s="59">
        <v>48</v>
      </c>
      <c r="BL91" s="59">
        <v>40</v>
      </c>
      <c r="BM91" s="58">
        <v>107</v>
      </c>
      <c r="BN91" s="59">
        <v>112</v>
      </c>
      <c r="BO91" s="59">
        <v>102</v>
      </c>
      <c r="BP91" s="58">
        <v>147.5</v>
      </c>
      <c r="BQ91" s="59">
        <v>148</v>
      </c>
      <c r="BR91" s="59">
        <v>147</v>
      </c>
    </row>
    <row r="92" spans="1:70" x14ac:dyDescent="0.25">
      <c r="A92" s="57">
        <v>45554</v>
      </c>
      <c r="B92" s="58">
        <v>162.5</v>
      </c>
      <c r="C92" s="59">
        <v>165</v>
      </c>
      <c r="D92" s="59">
        <v>160</v>
      </c>
      <c r="E92" s="58">
        <v>127.5</v>
      </c>
      <c r="F92" s="59">
        <v>130</v>
      </c>
      <c r="G92" s="59">
        <v>125</v>
      </c>
      <c r="H92" s="58">
        <v>169.5</v>
      </c>
      <c r="I92" s="59">
        <v>172</v>
      </c>
      <c r="J92" s="59">
        <v>167</v>
      </c>
      <c r="K92" s="58">
        <v>106.5</v>
      </c>
      <c r="L92" s="59">
        <v>110</v>
      </c>
      <c r="M92" s="59">
        <v>103</v>
      </c>
      <c r="N92" s="58">
        <v>140</v>
      </c>
      <c r="O92" s="59">
        <v>160</v>
      </c>
      <c r="P92" s="59">
        <v>120</v>
      </c>
      <c r="Q92" s="58">
        <v>132.5</v>
      </c>
      <c r="R92" s="59">
        <v>135</v>
      </c>
      <c r="S92" s="59">
        <v>130</v>
      </c>
      <c r="T92" s="58">
        <v>94.5</v>
      </c>
      <c r="U92" s="59">
        <v>99</v>
      </c>
      <c r="V92" s="59">
        <v>90</v>
      </c>
      <c r="W92" s="58">
        <v>46</v>
      </c>
      <c r="X92" s="59">
        <v>50</v>
      </c>
      <c r="Y92" s="59">
        <v>42</v>
      </c>
      <c r="Z92" s="58">
        <v>92.5</v>
      </c>
      <c r="AA92" s="59">
        <v>95</v>
      </c>
      <c r="AB92" s="59">
        <v>90</v>
      </c>
      <c r="AC92" s="58">
        <v>87.5</v>
      </c>
      <c r="AD92" s="59">
        <v>90</v>
      </c>
      <c r="AE92" s="59">
        <v>85</v>
      </c>
      <c r="AF92" s="58">
        <v>44</v>
      </c>
      <c r="AG92" s="59">
        <v>46</v>
      </c>
      <c r="AH92" s="59">
        <v>42</v>
      </c>
      <c r="AI92" s="58">
        <v>22.5</v>
      </c>
      <c r="AJ92" s="59">
        <v>25</v>
      </c>
      <c r="AK92" s="59">
        <v>20</v>
      </c>
      <c r="AL92" s="58">
        <v>41</v>
      </c>
      <c r="AM92" s="59">
        <v>44</v>
      </c>
      <c r="AN92" s="59">
        <v>38</v>
      </c>
      <c r="AO92" s="58">
        <v>55.5</v>
      </c>
      <c r="AP92" s="59">
        <v>58</v>
      </c>
      <c r="AQ92" s="59">
        <v>53</v>
      </c>
      <c r="AR92" s="58">
        <v>80</v>
      </c>
      <c r="AS92" s="59">
        <v>82</v>
      </c>
      <c r="AT92" s="59">
        <v>78</v>
      </c>
      <c r="AU92" s="58">
        <v>23.5</v>
      </c>
      <c r="AV92" s="59">
        <v>24</v>
      </c>
      <c r="AW92" s="59">
        <v>23</v>
      </c>
      <c r="AX92" s="58">
        <v>41.5</v>
      </c>
      <c r="AY92" s="59">
        <v>44</v>
      </c>
      <c r="AZ92" s="59">
        <v>39</v>
      </c>
      <c r="BA92" s="58">
        <v>133</v>
      </c>
      <c r="BB92" s="59">
        <v>137</v>
      </c>
      <c r="BC92" s="59">
        <v>129</v>
      </c>
      <c r="BD92" s="58">
        <v>27.5</v>
      </c>
      <c r="BE92" s="59">
        <v>30</v>
      </c>
      <c r="BF92" s="59">
        <v>25</v>
      </c>
      <c r="BG92" s="58">
        <v>59</v>
      </c>
      <c r="BH92" s="59">
        <v>61</v>
      </c>
      <c r="BI92" s="59">
        <v>57</v>
      </c>
      <c r="BJ92" s="58">
        <v>45.5</v>
      </c>
      <c r="BK92" s="59">
        <v>50</v>
      </c>
      <c r="BL92" s="59">
        <v>41</v>
      </c>
      <c r="BM92" s="58">
        <v>107</v>
      </c>
      <c r="BN92" s="59">
        <v>112</v>
      </c>
      <c r="BO92" s="59">
        <v>102</v>
      </c>
      <c r="BP92" s="58">
        <v>147.5</v>
      </c>
      <c r="BQ92" s="59">
        <v>148</v>
      </c>
      <c r="BR92" s="59">
        <v>147</v>
      </c>
    </row>
    <row r="93" spans="1:70" x14ac:dyDescent="0.25">
      <c r="A93" s="57">
        <v>45547</v>
      </c>
      <c r="B93" s="58">
        <v>162.5</v>
      </c>
      <c r="C93" s="59">
        <v>165</v>
      </c>
      <c r="D93" s="59">
        <v>160</v>
      </c>
      <c r="E93" s="58">
        <v>127.5</v>
      </c>
      <c r="F93" s="59">
        <v>130</v>
      </c>
      <c r="G93" s="59">
        <v>125</v>
      </c>
      <c r="H93" s="58">
        <v>169.5</v>
      </c>
      <c r="I93" s="59">
        <v>172</v>
      </c>
      <c r="J93" s="59">
        <v>167</v>
      </c>
      <c r="K93" s="58">
        <v>105</v>
      </c>
      <c r="L93" s="59">
        <v>110</v>
      </c>
      <c r="M93" s="59">
        <v>100</v>
      </c>
      <c r="N93" s="58">
        <v>137.5</v>
      </c>
      <c r="O93" s="59">
        <v>160</v>
      </c>
      <c r="P93" s="59">
        <v>115</v>
      </c>
      <c r="Q93" s="58">
        <v>130</v>
      </c>
      <c r="R93" s="59">
        <v>132</v>
      </c>
      <c r="S93" s="59">
        <v>128</v>
      </c>
      <c r="T93" s="58">
        <v>94.5</v>
      </c>
      <c r="U93" s="59">
        <v>99</v>
      </c>
      <c r="V93" s="59">
        <v>90</v>
      </c>
      <c r="W93" s="58">
        <v>47.5</v>
      </c>
      <c r="X93" s="59">
        <v>50</v>
      </c>
      <c r="Y93" s="59">
        <v>45</v>
      </c>
      <c r="Z93" s="58">
        <v>87.5</v>
      </c>
      <c r="AA93" s="59">
        <v>90</v>
      </c>
      <c r="AB93" s="59">
        <v>85</v>
      </c>
      <c r="AC93" s="58">
        <v>82.5</v>
      </c>
      <c r="AD93" s="59">
        <v>85</v>
      </c>
      <c r="AE93" s="59">
        <v>80</v>
      </c>
      <c r="AF93" s="58">
        <v>45</v>
      </c>
      <c r="AG93" s="59">
        <v>46</v>
      </c>
      <c r="AH93" s="59">
        <v>44</v>
      </c>
      <c r="AI93" s="58">
        <v>22.5</v>
      </c>
      <c r="AJ93" s="59">
        <v>25</v>
      </c>
      <c r="AK93" s="59">
        <v>20</v>
      </c>
      <c r="AL93" s="58">
        <v>42</v>
      </c>
      <c r="AM93" s="59">
        <v>45</v>
      </c>
      <c r="AN93" s="59">
        <v>39</v>
      </c>
      <c r="AO93" s="58">
        <v>56.5</v>
      </c>
      <c r="AP93" s="59">
        <v>59</v>
      </c>
      <c r="AQ93" s="59">
        <v>54</v>
      </c>
      <c r="AR93" s="58">
        <v>80</v>
      </c>
      <c r="AS93" s="59">
        <v>82</v>
      </c>
      <c r="AT93" s="59">
        <v>78</v>
      </c>
      <c r="AU93" s="58">
        <v>23.5</v>
      </c>
      <c r="AV93" s="59">
        <v>24</v>
      </c>
      <c r="AW93" s="59">
        <v>23</v>
      </c>
      <c r="AX93" s="58">
        <v>42.5</v>
      </c>
      <c r="AY93" s="59">
        <v>45</v>
      </c>
      <c r="AZ93" s="59">
        <v>40</v>
      </c>
      <c r="BA93" s="58">
        <v>134</v>
      </c>
      <c r="BB93" s="59">
        <v>138</v>
      </c>
      <c r="BC93" s="59">
        <v>130</v>
      </c>
      <c r="BD93" s="58">
        <v>27.5</v>
      </c>
      <c r="BE93" s="59">
        <v>30</v>
      </c>
      <c r="BF93" s="59">
        <v>25</v>
      </c>
      <c r="BG93" s="58">
        <v>59</v>
      </c>
      <c r="BH93" s="59">
        <v>61</v>
      </c>
      <c r="BI93" s="59">
        <v>57</v>
      </c>
      <c r="BJ93" s="58">
        <v>45.5</v>
      </c>
      <c r="BK93" s="59">
        <v>50</v>
      </c>
      <c r="BL93" s="59">
        <v>41</v>
      </c>
      <c r="BM93" s="58">
        <v>107</v>
      </c>
      <c r="BN93" s="59">
        <v>112</v>
      </c>
      <c r="BO93" s="59">
        <v>102</v>
      </c>
      <c r="BP93" s="58">
        <v>148.5</v>
      </c>
      <c r="BQ93" s="59">
        <v>150</v>
      </c>
      <c r="BR93" s="59">
        <v>147</v>
      </c>
    </row>
    <row r="94" spans="1:70" x14ac:dyDescent="0.25">
      <c r="A94" s="57">
        <v>45540</v>
      </c>
      <c r="B94" s="58">
        <v>162.5</v>
      </c>
      <c r="C94" s="59">
        <v>165</v>
      </c>
      <c r="D94" s="59">
        <v>160</v>
      </c>
      <c r="E94" s="58">
        <v>127.5</v>
      </c>
      <c r="F94" s="59">
        <v>130</v>
      </c>
      <c r="G94" s="59">
        <v>125</v>
      </c>
      <c r="H94" s="58">
        <v>167.5</v>
      </c>
      <c r="I94" s="59">
        <v>170</v>
      </c>
      <c r="J94" s="59">
        <v>165</v>
      </c>
      <c r="K94" s="58">
        <v>98.5</v>
      </c>
      <c r="L94" s="59">
        <v>102</v>
      </c>
      <c r="M94" s="59">
        <v>95</v>
      </c>
      <c r="N94" s="58">
        <v>127.5</v>
      </c>
      <c r="O94" s="59">
        <v>155</v>
      </c>
      <c r="P94" s="59">
        <v>100</v>
      </c>
      <c r="Q94" s="58">
        <v>130</v>
      </c>
      <c r="R94" s="59">
        <v>132</v>
      </c>
      <c r="S94" s="59">
        <v>128</v>
      </c>
      <c r="T94" s="58">
        <v>94.5</v>
      </c>
      <c r="U94" s="59">
        <v>99</v>
      </c>
      <c r="V94" s="59">
        <v>90</v>
      </c>
      <c r="W94" s="58">
        <v>47.5</v>
      </c>
      <c r="X94" s="59">
        <v>50</v>
      </c>
      <c r="Y94" s="59">
        <v>45</v>
      </c>
      <c r="Z94" s="58">
        <v>87.5</v>
      </c>
      <c r="AA94" s="59">
        <v>90</v>
      </c>
      <c r="AB94" s="59">
        <v>85</v>
      </c>
      <c r="AC94" s="58">
        <v>82.5</v>
      </c>
      <c r="AD94" s="59">
        <v>85</v>
      </c>
      <c r="AE94" s="59">
        <v>80</v>
      </c>
      <c r="AF94" s="58">
        <v>45</v>
      </c>
      <c r="AG94" s="59">
        <v>46</v>
      </c>
      <c r="AH94" s="59">
        <v>44</v>
      </c>
      <c r="AI94" s="58">
        <v>22.5</v>
      </c>
      <c r="AJ94" s="59">
        <v>25</v>
      </c>
      <c r="AK94" s="59">
        <v>20</v>
      </c>
      <c r="AL94" s="58">
        <v>43</v>
      </c>
      <c r="AM94" s="59">
        <v>46</v>
      </c>
      <c r="AN94" s="59">
        <v>40</v>
      </c>
      <c r="AO94" s="58">
        <v>56.5</v>
      </c>
      <c r="AP94" s="59">
        <v>59</v>
      </c>
      <c r="AQ94" s="59">
        <v>54</v>
      </c>
      <c r="AR94" s="58">
        <v>80</v>
      </c>
      <c r="AS94" s="59">
        <v>82</v>
      </c>
      <c r="AT94" s="59">
        <v>78</v>
      </c>
      <c r="AU94" s="58">
        <v>23.5</v>
      </c>
      <c r="AV94" s="59">
        <v>24</v>
      </c>
      <c r="AW94" s="59">
        <v>23</v>
      </c>
      <c r="AX94" s="58">
        <v>44</v>
      </c>
      <c r="AY94" s="59">
        <v>46</v>
      </c>
      <c r="AZ94" s="59">
        <v>42</v>
      </c>
      <c r="BA94" s="58">
        <v>134</v>
      </c>
      <c r="BB94" s="59">
        <v>138</v>
      </c>
      <c r="BC94" s="59">
        <v>130</v>
      </c>
      <c r="BD94" s="58">
        <v>27.5</v>
      </c>
      <c r="BE94" s="59">
        <v>30</v>
      </c>
      <c r="BF94" s="59">
        <v>25</v>
      </c>
      <c r="BG94" s="58">
        <v>59.5</v>
      </c>
      <c r="BH94" s="59">
        <v>61</v>
      </c>
      <c r="BI94" s="59">
        <v>58</v>
      </c>
      <c r="BJ94" s="58">
        <v>47</v>
      </c>
      <c r="BK94" s="59">
        <v>52</v>
      </c>
      <c r="BL94" s="59">
        <v>42</v>
      </c>
      <c r="BM94" s="58">
        <v>107</v>
      </c>
      <c r="BN94" s="59">
        <v>112</v>
      </c>
      <c r="BO94" s="59">
        <v>102</v>
      </c>
      <c r="BP94" s="58">
        <v>148.5</v>
      </c>
      <c r="BQ94" s="59">
        <v>150</v>
      </c>
      <c r="BR94" s="59">
        <v>147</v>
      </c>
    </row>
    <row r="95" spans="1:70" x14ac:dyDescent="0.25">
      <c r="A95" s="57">
        <v>45533</v>
      </c>
      <c r="B95" s="58">
        <v>157.5</v>
      </c>
      <c r="C95" s="59">
        <v>160</v>
      </c>
      <c r="D95" s="59">
        <v>155</v>
      </c>
      <c r="E95" s="58">
        <v>127.5</v>
      </c>
      <c r="F95" s="59">
        <v>130</v>
      </c>
      <c r="G95" s="59">
        <v>125</v>
      </c>
      <c r="H95" s="58">
        <v>167.5</v>
      </c>
      <c r="I95" s="59">
        <v>170</v>
      </c>
      <c r="J95" s="59">
        <v>165</v>
      </c>
      <c r="K95" s="58">
        <v>98.5</v>
      </c>
      <c r="L95" s="59">
        <v>102</v>
      </c>
      <c r="M95" s="59">
        <v>95</v>
      </c>
      <c r="N95" s="58">
        <v>127.5</v>
      </c>
      <c r="O95" s="59">
        <v>155</v>
      </c>
      <c r="P95" s="59">
        <v>100</v>
      </c>
      <c r="Q95" s="58">
        <v>130</v>
      </c>
      <c r="R95" s="59">
        <v>132</v>
      </c>
      <c r="S95" s="59">
        <v>128</v>
      </c>
      <c r="T95" s="58">
        <v>94.5</v>
      </c>
      <c r="U95" s="59">
        <v>99</v>
      </c>
      <c r="V95" s="59">
        <v>90</v>
      </c>
      <c r="W95" s="58">
        <v>48.5</v>
      </c>
      <c r="X95" s="59">
        <v>52</v>
      </c>
      <c r="Y95" s="59">
        <v>45</v>
      </c>
      <c r="Z95" s="58">
        <v>87.5</v>
      </c>
      <c r="AA95" s="59">
        <v>90</v>
      </c>
      <c r="AB95" s="59">
        <v>85</v>
      </c>
      <c r="AC95" s="58">
        <v>82.5</v>
      </c>
      <c r="AD95" s="59">
        <v>85</v>
      </c>
      <c r="AE95" s="59">
        <v>80</v>
      </c>
      <c r="AF95" s="58">
        <v>42.5</v>
      </c>
      <c r="AG95" s="59">
        <v>45</v>
      </c>
      <c r="AH95" s="59">
        <v>40</v>
      </c>
      <c r="AI95" s="58">
        <v>24.5</v>
      </c>
      <c r="AJ95" s="59">
        <v>26</v>
      </c>
      <c r="AK95" s="59">
        <v>23</v>
      </c>
      <c r="AL95" s="58">
        <v>45.5</v>
      </c>
      <c r="AM95" s="59">
        <v>48</v>
      </c>
      <c r="AN95" s="59">
        <v>43</v>
      </c>
      <c r="AO95" s="58">
        <v>57.5</v>
      </c>
      <c r="AP95" s="59">
        <v>60</v>
      </c>
      <c r="AQ95" s="59">
        <v>55</v>
      </c>
      <c r="AR95" s="58">
        <v>83</v>
      </c>
      <c r="AS95" s="59">
        <v>88</v>
      </c>
      <c r="AT95" s="59">
        <v>78</v>
      </c>
      <c r="AU95" s="58">
        <v>25.5</v>
      </c>
      <c r="AV95" s="59">
        <v>27</v>
      </c>
      <c r="AW95" s="59">
        <v>24</v>
      </c>
      <c r="AX95" s="58">
        <v>45</v>
      </c>
      <c r="AY95" s="59">
        <v>47</v>
      </c>
      <c r="AZ95" s="59">
        <v>43</v>
      </c>
      <c r="BA95" s="58">
        <v>135</v>
      </c>
      <c r="BB95" s="59">
        <v>140</v>
      </c>
      <c r="BC95" s="59">
        <v>130</v>
      </c>
      <c r="BD95" s="58">
        <v>27.5</v>
      </c>
      <c r="BE95" s="59">
        <v>30</v>
      </c>
      <c r="BF95" s="59">
        <v>25</v>
      </c>
      <c r="BG95" s="58">
        <v>59.5</v>
      </c>
      <c r="BH95" s="59">
        <v>61</v>
      </c>
      <c r="BI95" s="59">
        <v>58</v>
      </c>
      <c r="BJ95" s="58">
        <v>47</v>
      </c>
      <c r="BK95" s="59">
        <v>52</v>
      </c>
      <c r="BL95" s="59">
        <v>42</v>
      </c>
      <c r="BM95" s="58">
        <v>110</v>
      </c>
      <c r="BN95" s="59">
        <v>115</v>
      </c>
      <c r="BO95" s="59">
        <v>105</v>
      </c>
      <c r="BP95" s="58">
        <v>148.5</v>
      </c>
      <c r="BQ95" s="59">
        <v>150</v>
      </c>
      <c r="BR95" s="59">
        <v>147</v>
      </c>
    </row>
    <row r="96" spans="1:70" x14ac:dyDescent="0.25">
      <c r="A96" s="57">
        <v>45526</v>
      </c>
      <c r="B96" s="58">
        <v>160</v>
      </c>
      <c r="C96" s="59">
        <v>165</v>
      </c>
      <c r="D96" s="59">
        <v>155</v>
      </c>
      <c r="E96" s="58">
        <v>127.5</v>
      </c>
      <c r="F96" s="59">
        <v>130</v>
      </c>
      <c r="G96" s="59">
        <v>125</v>
      </c>
      <c r="H96" s="58">
        <v>165.5</v>
      </c>
      <c r="I96" s="59">
        <v>169</v>
      </c>
      <c r="J96" s="59">
        <v>162</v>
      </c>
      <c r="K96" s="58">
        <v>98.5</v>
      </c>
      <c r="L96" s="59">
        <v>102</v>
      </c>
      <c r="M96" s="59">
        <v>95</v>
      </c>
      <c r="N96" s="58">
        <v>127.5</v>
      </c>
      <c r="O96" s="59">
        <v>155</v>
      </c>
      <c r="P96" s="59">
        <v>100</v>
      </c>
      <c r="Q96" s="58">
        <v>130</v>
      </c>
      <c r="R96" s="59">
        <v>132</v>
      </c>
      <c r="S96" s="59">
        <v>128</v>
      </c>
      <c r="T96" s="58">
        <v>94.5</v>
      </c>
      <c r="U96" s="59">
        <v>99</v>
      </c>
      <c r="V96" s="59">
        <v>90</v>
      </c>
      <c r="W96" s="58">
        <v>52</v>
      </c>
      <c r="X96" s="59">
        <v>55</v>
      </c>
      <c r="Y96" s="59">
        <v>49</v>
      </c>
      <c r="Z96" s="58">
        <v>87.5</v>
      </c>
      <c r="AA96" s="59">
        <v>90</v>
      </c>
      <c r="AB96" s="59">
        <v>85</v>
      </c>
      <c r="AC96" s="58">
        <v>82.5</v>
      </c>
      <c r="AD96" s="59">
        <v>85</v>
      </c>
      <c r="AE96" s="59">
        <v>80</v>
      </c>
      <c r="AF96" s="58">
        <v>44.5</v>
      </c>
      <c r="AG96" s="59">
        <v>47</v>
      </c>
      <c r="AH96" s="59">
        <v>42</v>
      </c>
      <c r="AI96" s="58">
        <v>24.5</v>
      </c>
      <c r="AJ96" s="59">
        <v>26</v>
      </c>
      <c r="AK96" s="59">
        <v>23</v>
      </c>
      <c r="AL96" s="58">
        <v>45.5</v>
      </c>
      <c r="AM96" s="59">
        <v>48</v>
      </c>
      <c r="AN96" s="59">
        <v>43</v>
      </c>
      <c r="AO96" s="58">
        <v>57.5</v>
      </c>
      <c r="AP96" s="59">
        <v>60</v>
      </c>
      <c r="AQ96" s="59">
        <v>55</v>
      </c>
      <c r="AR96" s="58">
        <v>83</v>
      </c>
      <c r="AS96" s="59">
        <v>88</v>
      </c>
      <c r="AT96" s="59">
        <v>78</v>
      </c>
      <c r="AU96" s="58">
        <v>25.5</v>
      </c>
      <c r="AV96" s="59">
        <v>27</v>
      </c>
      <c r="AW96" s="59">
        <v>24</v>
      </c>
      <c r="AX96" s="58">
        <v>45</v>
      </c>
      <c r="AY96" s="59">
        <v>47</v>
      </c>
      <c r="AZ96" s="59">
        <v>43</v>
      </c>
      <c r="BA96" s="58">
        <v>135</v>
      </c>
      <c r="BB96" s="59">
        <v>140</v>
      </c>
      <c r="BC96" s="59">
        <v>130</v>
      </c>
      <c r="BD96" s="58">
        <v>27.5</v>
      </c>
      <c r="BE96" s="59">
        <v>30</v>
      </c>
      <c r="BF96" s="59">
        <v>25</v>
      </c>
      <c r="BG96" s="58">
        <v>59.5</v>
      </c>
      <c r="BH96" s="59">
        <v>61</v>
      </c>
      <c r="BI96" s="59">
        <v>58</v>
      </c>
      <c r="BJ96" s="58">
        <v>47</v>
      </c>
      <c r="BK96" s="59">
        <v>52</v>
      </c>
      <c r="BL96" s="59">
        <v>42</v>
      </c>
      <c r="BM96" s="58">
        <v>110</v>
      </c>
      <c r="BN96" s="59">
        <v>115</v>
      </c>
      <c r="BO96" s="59">
        <v>105</v>
      </c>
      <c r="BP96" s="58">
        <v>148.5</v>
      </c>
      <c r="BQ96" s="59">
        <v>150</v>
      </c>
      <c r="BR96" s="59">
        <v>147</v>
      </c>
    </row>
    <row r="97" spans="1:70" x14ac:dyDescent="0.25">
      <c r="A97" s="57">
        <v>45519</v>
      </c>
      <c r="B97" s="58">
        <v>153.5</v>
      </c>
      <c r="C97" s="59">
        <v>157</v>
      </c>
      <c r="D97" s="59">
        <v>150</v>
      </c>
      <c r="E97" s="58">
        <v>127.5</v>
      </c>
      <c r="F97" s="59">
        <v>130</v>
      </c>
      <c r="G97" s="59">
        <v>125</v>
      </c>
      <c r="H97" s="58">
        <v>164.5</v>
      </c>
      <c r="I97" s="59">
        <v>169</v>
      </c>
      <c r="J97" s="59">
        <v>160</v>
      </c>
      <c r="K97" s="58">
        <v>96.5</v>
      </c>
      <c r="L97" s="59">
        <v>99</v>
      </c>
      <c r="M97" s="59">
        <v>94</v>
      </c>
      <c r="N97" s="58">
        <v>127.5</v>
      </c>
      <c r="O97" s="59">
        <v>155</v>
      </c>
      <c r="P97" s="59">
        <v>100</v>
      </c>
      <c r="Q97" s="58">
        <v>130</v>
      </c>
      <c r="R97" s="59">
        <v>132</v>
      </c>
      <c r="S97" s="59">
        <v>128</v>
      </c>
      <c r="T97" s="58">
        <v>94.5</v>
      </c>
      <c r="U97" s="59">
        <v>99</v>
      </c>
      <c r="V97" s="59">
        <v>90</v>
      </c>
      <c r="W97" s="58">
        <v>52</v>
      </c>
      <c r="X97" s="59">
        <v>55</v>
      </c>
      <c r="Y97" s="59">
        <v>49</v>
      </c>
      <c r="Z97" s="58">
        <v>87.5</v>
      </c>
      <c r="AA97" s="59">
        <v>90</v>
      </c>
      <c r="AB97" s="59">
        <v>85</v>
      </c>
      <c r="AC97" s="58">
        <v>82.5</v>
      </c>
      <c r="AD97" s="59">
        <v>85</v>
      </c>
      <c r="AE97" s="59">
        <v>80</v>
      </c>
      <c r="AF97" s="58">
        <v>42.5</v>
      </c>
      <c r="AG97" s="59">
        <v>45</v>
      </c>
      <c r="AH97" s="59">
        <v>40</v>
      </c>
      <c r="AI97" s="58">
        <v>24.5</v>
      </c>
      <c r="AJ97" s="59">
        <v>26</v>
      </c>
      <c r="AK97" s="59">
        <v>23</v>
      </c>
      <c r="AL97" s="58">
        <v>45.5</v>
      </c>
      <c r="AM97" s="59">
        <v>48</v>
      </c>
      <c r="AN97" s="59">
        <v>43</v>
      </c>
      <c r="AO97" s="58">
        <v>57.5</v>
      </c>
      <c r="AP97" s="59">
        <v>60</v>
      </c>
      <c r="AQ97" s="59">
        <v>55</v>
      </c>
      <c r="AR97" s="58">
        <v>83</v>
      </c>
      <c r="AS97" s="59">
        <v>88</v>
      </c>
      <c r="AT97" s="59">
        <v>78</v>
      </c>
      <c r="AU97" s="58">
        <v>25.5</v>
      </c>
      <c r="AV97" s="59">
        <v>27</v>
      </c>
      <c r="AW97" s="59">
        <v>24</v>
      </c>
      <c r="AX97" s="58">
        <v>45</v>
      </c>
      <c r="AY97" s="59">
        <v>47</v>
      </c>
      <c r="AZ97" s="59">
        <v>43</v>
      </c>
      <c r="BA97" s="58">
        <v>135</v>
      </c>
      <c r="BB97" s="59">
        <v>140</v>
      </c>
      <c r="BC97" s="59">
        <v>130</v>
      </c>
      <c r="BD97" s="58">
        <v>27.5</v>
      </c>
      <c r="BE97" s="59">
        <v>30</v>
      </c>
      <c r="BF97" s="59">
        <v>25</v>
      </c>
      <c r="BG97" s="58">
        <v>59.5</v>
      </c>
      <c r="BH97" s="59">
        <v>61</v>
      </c>
      <c r="BI97" s="59">
        <v>58</v>
      </c>
      <c r="BJ97" s="58">
        <v>48</v>
      </c>
      <c r="BK97" s="59">
        <v>52</v>
      </c>
      <c r="BL97" s="59">
        <v>44</v>
      </c>
      <c r="BM97" s="58">
        <v>110</v>
      </c>
      <c r="BN97" s="59">
        <v>115</v>
      </c>
      <c r="BO97" s="59">
        <v>105</v>
      </c>
      <c r="BP97" s="58">
        <v>148.5</v>
      </c>
      <c r="BQ97" s="59">
        <v>150</v>
      </c>
      <c r="BR97" s="59">
        <v>147</v>
      </c>
    </row>
    <row r="98" spans="1:70" x14ac:dyDescent="0.25">
      <c r="A98" s="57">
        <v>45512</v>
      </c>
      <c r="B98" s="58">
        <v>153.5</v>
      </c>
      <c r="C98" s="59">
        <v>157</v>
      </c>
      <c r="D98" s="59">
        <v>150</v>
      </c>
      <c r="E98" s="58">
        <v>127.5</v>
      </c>
      <c r="F98" s="59">
        <v>130</v>
      </c>
      <c r="G98" s="59">
        <v>125</v>
      </c>
      <c r="H98" s="58">
        <v>164.5</v>
      </c>
      <c r="I98" s="59">
        <v>169</v>
      </c>
      <c r="J98" s="59">
        <v>160</v>
      </c>
      <c r="K98" s="58">
        <v>96.5</v>
      </c>
      <c r="L98" s="59">
        <v>99</v>
      </c>
      <c r="M98" s="59">
        <v>94</v>
      </c>
      <c r="N98" s="58">
        <v>127.5</v>
      </c>
      <c r="O98" s="59">
        <v>155</v>
      </c>
      <c r="P98" s="59">
        <v>100</v>
      </c>
      <c r="Q98" s="58">
        <v>130</v>
      </c>
      <c r="R98" s="59">
        <v>132</v>
      </c>
      <c r="S98" s="59">
        <v>128</v>
      </c>
      <c r="T98" s="58">
        <v>94.5</v>
      </c>
      <c r="U98" s="59">
        <v>99</v>
      </c>
      <c r="V98" s="59">
        <v>90</v>
      </c>
      <c r="W98" s="58">
        <v>52</v>
      </c>
      <c r="X98" s="59">
        <v>55</v>
      </c>
      <c r="Y98" s="59">
        <v>49</v>
      </c>
      <c r="Z98" s="58">
        <v>87.5</v>
      </c>
      <c r="AA98" s="59">
        <v>90</v>
      </c>
      <c r="AB98" s="59">
        <v>85</v>
      </c>
      <c r="AC98" s="58">
        <v>82.5</v>
      </c>
      <c r="AD98" s="59">
        <v>85</v>
      </c>
      <c r="AE98" s="59">
        <v>80</v>
      </c>
      <c r="AF98" s="58">
        <v>42.5</v>
      </c>
      <c r="AG98" s="59">
        <v>45</v>
      </c>
      <c r="AH98" s="59">
        <v>40</v>
      </c>
      <c r="AI98" s="58">
        <v>27.5</v>
      </c>
      <c r="AJ98" s="59">
        <v>30</v>
      </c>
      <c r="AK98" s="59">
        <v>25</v>
      </c>
      <c r="AL98" s="58">
        <v>46.5</v>
      </c>
      <c r="AM98" s="59">
        <v>49</v>
      </c>
      <c r="AN98" s="59">
        <v>44</v>
      </c>
      <c r="AO98" s="58">
        <v>57.5</v>
      </c>
      <c r="AP98" s="59">
        <v>60</v>
      </c>
      <c r="AQ98" s="59">
        <v>55</v>
      </c>
      <c r="AR98" s="58">
        <v>84</v>
      </c>
      <c r="AS98" s="59">
        <v>90</v>
      </c>
      <c r="AT98" s="59">
        <v>78</v>
      </c>
      <c r="AU98" s="58">
        <v>28.5</v>
      </c>
      <c r="AV98" s="59">
        <v>32</v>
      </c>
      <c r="AW98" s="59">
        <v>25</v>
      </c>
      <c r="AX98" s="58">
        <v>46</v>
      </c>
      <c r="AY98" s="59">
        <v>48</v>
      </c>
      <c r="AZ98" s="59">
        <v>44</v>
      </c>
      <c r="BA98" s="58">
        <v>135</v>
      </c>
      <c r="BB98" s="59">
        <v>140</v>
      </c>
      <c r="BC98" s="59">
        <v>130</v>
      </c>
      <c r="BD98" s="58">
        <v>27.5</v>
      </c>
      <c r="BE98" s="59">
        <v>30</v>
      </c>
      <c r="BF98" s="59">
        <v>25</v>
      </c>
      <c r="BG98" s="58">
        <v>61</v>
      </c>
      <c r="BH98" s="59">
        <v>62</v>
      </c>
      <c r="BI98" s="59">
        <v>60</v>
      </c>
      <c r="BJ98" s="58">
        <v>49.5</v>
      </c>
      <c r="BK98" s="59">
        <v>53</v>
      </c>
      <c r="BL98" s="59">
        <v>46</v>
      </c>
      <c r="BM98" s="58">
        <v>115</v>
      </c>
      <c r="BN98" s="59">
        <v>120</v>
      </c>
      <c r="BO98" s="59">
        <v>110</v>
      </c>
      <c r="BP98" s="58">
        <v>145</v>
      </c>
      <c r="BQ98" s="59">
        <v>150</v>
      </c>
      <c r="BR98" s="59">
        <v>140</v>
      </c>
    </row>
    <row r="99" spans="1:70" x14ac:dyDescent="0.25">
      <c r="A99" s="57">
        <v>45505</v>
      </c>
      <c r="B99" s="58">
        <v>153.5</v>
      </c>
      <c r="C99" s="59">
        <v>157</v>
      </c>
      <c r="D99" s="59">
        <v>150</v>
      </c>
      <c r="E99" s="58">
        <v>127.5</v>
      </c>
      <c r="F99" s="59">
        <v>130</v>
      </c>
      <c r="G99" s="59">
        <v>125</v>
      </c>
      <c r="H99" s="58">
        <v>162</v>
      </c>
      <c r="I99" s="59">
        <v>165</v>
      </c>
      <c r="J99" s="59">
        <v>159</v>
      </c>
      <c r="K99" s="58">
        <v>96.5</v>
      </c>
      <c r="L99" s="59">
        <v>99</v>
      </c>
      <c r="M99" s="59">
        <v>94</v>
      </c>
      <c r="N99" s="58">
        <v>127.5</v>
      </c>
      <c r="O99" s="59">
        <v>155</v>
      </c>
      <c r="P99" s="59">
        <v>100</v>
      </c>
      <c r="Q99" s="58">
        <v>130</v>
      </c>
      <c r="R99" s="59">
        <v>132</v>
      </c>
      <c r="S99" s="59">
        <v>128</v>
      </c>
      <c r="T99" s="58">
        <v>94.5</v>
      </c>
      <c r="U99" s="59">
        <v>99</v>
      </c>
      <c r="V99" s="59">
        <v>90</v>
      </c>
      <c r="W99" s="58">
        <v>52</v>
      </c>
      <c r="X99" s="59">
        <v>55</v>
      </c>
      <c r="Y99" s="59">
        <v>49</v>
      </c>
      <c r="Z99" s="58">
        <v>85</v>
      </c>
      <c r="AA99" s="59">
        <v>90</v>
      </c>
      <c r="AB99" s="59">
        <v>80</v>
      </c>
      <c r="AC99" s="58">
        <v>80</v>
      </c>
      <c r="AD99" s="59">
        <v>85</v>
      </c>
      <c r="AE99" s="59">
        <v>75</v>
      </c>
      <c r="AF99" s="58">
        <v>39.5</v>
      </c>
      <c r="AG99" s="59">
        <v>42</v>
      </c>
      <c r="AH99" s="59">
        <v>37</v>
      </c>
      <c r="AI99" s="58">
        <v>27.5</v>
      </c>
      <c r="AJ99" s="59">
        <v>30</v>
      </c>
      <c r="AK99" s="59">
        <v>25</v>
      </c>
      <c r="AL99" s="58">
        <v>46.5</v>
      </c>
      <c r="AM99" s="59">
        <v>49</v>
      </c>
      <c r="AN99" s="59">
        <v>44</v>
      </c>
      <c r="AO99" s="58">
        <v>57.5</v>
      </c>
      <c r="AP99" s="59">
        <v>60</v>
      </c>
      <c r="AQ99" s="59">
        <v>55</v>
      </c>
      <c r="AR99" s="58">
        <v>84</v>
      </c>
      <c r="AS99" s="59">
        <v>90</v>
      </c>
      <c r="AT99" s="59">
        <v>78</v>
      </c>
      <c r="AU99" s="58">
        <v>28.5</v>
      </c>
      <c r="AV99" s="59">
        <v>32</v>
      </c>
      <c r="AW99" s="59">
        <v>25</v>
      </c>
      <c r="AX99" s="58">
        <v>46</v>
      </c>
      <c r="AY99" s="59">
        <v>48</v>
      </c>
      <c r="AZ99" s="59">
        <v>44</v>
      </c>
      <c r="BA99" s="58">
        <v>135</v>
      </c>
      <c r="BB99" s="59">
        <v>140</v>
      </c>
      <c r="BC99" s="59">
        <v>130</v>
      </c>
      <c r="BD99" s="58">
        <v>27.5</v>
      </c>
      <c r="BE99" s="59">
        <v>30</v>
      </c>
      <c r="BF99" s="59">
        <v>25</v>
      </c>
      <c r="BG99" s="58">
        <v>61</v>
      </c>
      <c r="BH99" s="59">
        <v>62</v>
      </c>
      <c r="BI99" s="59">
        <v>60</v>
      </c>
      <c r="BJ99" s="58">
        <v>49.5</v>
      </c>
      <c r="BK99" s="59">
        <v>53</v>
      </c>
      <c r="BL99" s="59">
        <v>46</v>
      </c>
      <c r="BM99" s="58">
        <v>115</v>
      </c>
      <c r="BN99" s="59">
        <v>120</v>
      </c>
      <c r="BO99" s="59">
        <v>110</v>
      </c>
      <c r="BP99" s="58">
        <v>122.5</v>
      </c>
      <c r="BQ99" s="59">
        <v>125</v>
      </c>
      <c r="BR99" s="59">
        <v>120</v>
      </c>
    </row>
    <row r="100" spans="1:70" x14ac:dyDescent="0.25">
      <c r="A100" s="57">
        <v>45498</v>
      </c>
      <c r="B100" s="58">
        <v>153.5</v>
      </c>
      <c r="C100" s="59">
        <v>157</v>
      </c>
      <c r="D100" s="59">
        <v>150</v>
      </c>
      <c r="E100" s="58">
        <v>127.5</v>
      </c>
      <c r="F100" s="59">
        <v>130</v>
      </c>
      <c r="G100" s="59">
        <v>125</v>
      </c>
      <c r="H100" s="58">
        <v>160</v>
      </c>
      <c r="I100" s="59">
        <v>165</v>
      </c>
      <c r="J100" s="59">
        <v>155</v>
      </c>
      <c r="K100" s="58">
        <v>96.5</v>
      </c>
      <c r="L100" s="59">
        <v>99</v>
      </c>
      <c r="M100" s="59">
        <v>94</v>
      </c>
      <c r="N100" s="58">
        <v>127.5</v>
      </c>
      <c r="O100" s="59">
        <v>155</v>
      </c>
      <c r="P100" s="59">
        <v>100</v>
      </c>
      <c r="Q100" s="58">
        <v>130</v>
      </c>
      <c r="R100" s="59">
        <v>132</v>
      </c>
      <c r="S100" s="59">
        <v>128</v>
      </c>
      <c r="T100" s="58">
        <v>94.5</v>
      </c>
      <c r="U100" s="59">
        <v>99</v>
      </c>
      <c r="V100" s="59">
        <v>90</v>
      </c>
      <c r="W100" s="58">
        <v>51</v>
      </c>
      <c r="X100" s="59">
        <v>53</v>
      </c>
      <c r="Y100" s="59">
        <v>49</v>
      </c>
      <c r="Z100" s="58">
        <v>85</v>
      </c>
      <c r="AA100" s="59">
        <v>90</v>
      </c>
      <c r="AB100" s="59">
        <v>80</v>
      </c>
      <c r="AC100" s="58">
        <v>80</v>
      </c>
      <c r="AD100" s="59">
        <v>85</v>
      </c>
      <c r="AE100" s="59">
        <v>75</v>
      </c>
      <c r="AF100" s="58">
        <v>39.5</v>
      </c>
      <c r="AG100" s="59">
        <v>42</v>
      </c>
      <c r="AH100" s="59">
        <v>37</v>
      </c>
      <c r="AI100" s="58">
        <v>27.5</v>
      </c>
      <c r="AJ100" s="59">
        <v>30</v>
      </c>
      <c r="AK100" s="59">
        <v>25</v>
      </c>
      <c r="AL100" s="58">
        <v>48.5</v>
      </c>
      <c r="AM100" s="59">
        <v>51</v>
      </c>
      <c r="AN100" s="59">
        <v>46</v>
      </c>
      <c r="AO100" s="58">
        <v>59.5</v>
      </c>
      <c r="AP100" s="59">
        <v>62</v>
      </c>
      <c r="AQ100" s="59">
        <v>57</v>
      </c>
      <c r="AR100" s="58">
        <v>87</v>
      </c>
      <c r="AS100" s="59">
        <v>92</v>
      </c>
      <c r="AT100" s="59">
        <v>82</v>
      </c>
      <c r="AU100" s="58">
        <v>30</v>
      </c>
      <c r="AV100" s="59">
        <v>35</v>
      </c>
      <c r="AW100" s="59">
        <v>25</v>
      </c>
      <c r="AX100" s="58">
        <v>48</v>
      </c>
      <c r="AY100" s="59">
        <v>50</v>
      </c>
      <c r="AZ100" s="59">
        <v>46</v>
      </c>
      <c r="BA100" s="58">
        <v>130</v>
      </c>
      <c r="BB100" s="59">
        <v>135</v>
      </c>
      <c r="BC100" s="59">
        <v>125</v>
      </c>
      <c r="BD100" s="58">
        <v>27.5</v>
      </c>
      <c r="BE100" s="59">
        <v>30</v>
      </c>
      <c r="BF100" s="59">
        <v>25</v>
      </c>
      <c r="BG100" s="58">
        <v>61</v>
      </c>
      <c r="BH100" s="59">
        <v>62</v>
      </c>
      <c r="BI100" s="59">
        <v>60</v>
      </c>
      <c r="BJ100" s="58">
        <v>50</v>
      </c>
      <c r="BK100" s="59">
        <v>53</v>
      </c>
      <c r="BL100" s="59">
        <v>47</v>
      </c>
      <c r="BM100" s="58">
        <v>115</v>
      </c>
      <c r="BN100" s="59">
        <v>120</v>
      </c>
      <c r="BO100" s="59">
        <v>110</v>
      </c>
      <c r="BP100" s="58">
        <v>122.5</v>
      </c>
      <c r="BQ100" s="59">
        <v>125</v>
      </c>
      <c r="BR100" s="59">
        <v>120</v>
      </c>
    </row>
    <row r="101" spans="1:70" x14ac:dyDescent="0.25">
      <c r="A101" s="57">
        <v>45491</v>
      </c>
      <c r="B101" s="58">
        <v>153.5</v>
      </c>
      <c r="C101" s="59">
        <v>157</v>
      </c>
      <c r="D101" s="59">
        <v>150</v>
      </c>
      <c r="E101" s="58">
        <v>127.5</v>
      </c>
      <c r="F101" s="59">
        <v>130</v>
      </c>
      <c r="G101" s="59">
        <v>125</v>
      </c>
      <c r="H101" s="58">
        <v>157.5</v>
      </c>
      <c r="I101" s="59">
        <v>160</v>
      </c>
      <c r="J101" s="59">
        <v>155</v>
      </c>
      <c r="K101" s="58">
        <v>96.5</v>
      </c>
      <c r="L101" s="59">
        <v>99</v>
      </c>
      <c r="M101" s="59">
        <v>94</v>
      </c>
      <c r="N101" s="58">
        <v>127.5</v>
      </c>
      <c r="O101" s="59">
        <v>155</v>
      </c>
      <c r="P101" s="59">
        <v>100</v>
      </c>
      <c r="Q101" s="58">
        <v>130</v>
      </c>
      <c r="R101" s="59">
        <v>132</v>
      </c>
      <c r="S101" s="59">
        <v>128</v>
      </c>
      <c r="T101" s="58">
        <v>90</v>
      </c>
      <c r="U101" s="59">
        <v>95</v>
      </c>
      <c r="V101" s="59">
        <v>85</v>
      </c>
      <c r="W101" s="58">
        <v>45.5</v>
      </c>
      <c r="X101" s="59">
        <v>49</v>
      </c>
      <c r="Y101" s="59">
        <v>42</v>
      </c>
      <c r="Z101" s="58">
        <v>85</v>
      </c>
      <c r="AA101" s="59">
        <v>90</v>
      </c>
      <c r="AB101" s="59">
        <v>80</v>
      </c>
      <c r="AC101" s="58">
        <v>80</v>
      </c>
      <c r="AD101" s="59">
        <v>85</v>
      </c>
      <c r="AE101" s="59">
        <v>75</v>
      </c>
      <c r="AF101" s="58">
        <v>33.5</v>
      </c>
      <c r="AG101" s="59">
        <v>37</v>
      </c>
      <c r="AH101" s="59">
        <v>30</v>
      </c>
      <c r="AI101" s="58">
        <v>27.5</v>
      </c>
      <c r="AJ101" s="59">
        <v>30</v>
      </c>
      <c r="AK101" s="59">
        <v>25</v>
      </c>
      <c r="AL101" s="58">
        <v>49.5</v>
      </c>
      <c r="AM101" s="59">
        <v>52</v>
      </c>
      <c r="AN101" s="59">
        <v>47</v>
      </c>
      <c r="AO101" s="58">
        <v>60.5</v>
      </c>
      <c r="AP101" s="59">
        <v>63</v>
      </c>
      <c r="AQ101" s="59">
        <v>58</v>
      </c>
      <c r="AR101" s="58">
        <v>87</v>
      </c>
      <c r="AS101" s="59">
        <v>92</v>
      </c>
      <c r="AT101" s="59">
        <v>82</v>
      </c>
      <c r="AU101" s="58">
        <v>30</v>
      </c>
      <c r="AV101" s="59">
        <v>35</v>
      </c>
      <c r="AW101" s="59">
        <v>25</v>
      </c>
      <c r="AX101" s="58">
        <v>49</v>
      </c>
      <c r="AY101" s="59">
        <v>51</v>
      </c>
      <c r="AZ101" s="59">
        <v>47</v>
      </c>
      <c r="BA101" s="58">
        <v>130</v>
      </c>
      <c r="BB101" s="59">
        <v>135</v>
      </c>
      <c r="BC101" s="59">
        <v>125</v>
      </c>
      <c r="BD101" s="58">
        <v>27.5</v>
      </c>
      <c r="BE101" s="59">
        <v>30</v>
      </c>
      <c r="BF101" s="59">
        <v>25</v>
      </c>
      <c r="BG101" s="58">
        <v>60</v>
      </c>
      <c r="BH101" s="59">
        <v>62</v>
      </c>
      <c r="BI101" s="59">
        <v>58</v>
      </c>
      <c r="BJ101" s="58">
        <v>50.5</v>
      </c>
      <c r="BK101" s="59">
        <v>53</v>
      </c>
      <c r="BL101" s="59">
        <v>48</v>
      </c>
      <c r="BM101" s="58">
        <v>115</v>
      </c>
      <c r="BN101" s="59">
        <v>120</v>
      </c>
      <c r="BO101" s="59">
        <v>110</v>
      </c>
      <c r="BP101" s="58">
        <v>113.5</v>
      </c>
      <c r="BQ101" s="59">
        <v>114</v>
      </c>
      <c r="BR101" s="59">
        <v>113</v>
      </c>
    </row>
    <row r="102" spans="1:70" x14ac:dyDescent="0.25">
      <c r="A102" s="57">
        <v>45484</v>
      </c>
      <c r="B102" s="58">
        <v>147.5</v>
      </c>
      <c r="C102" s="59">
        <v>150</v>
      </c>
      <c r="D102" s="59">
        <v>145</v>
      </c>
      <c r="E102" s="58">
        <v>127.5</v>
      </c>
      <c r="F102" s="59">
        <v>130</v>
      </c>
      <c r="G102" s="59">
        <v>125</v>
      </c>
      <c r="H102" s="58">
        <v>157.5</v>
      </c>
      <c r="I102" s="59">
        <v>160</v>
      </c>
      <c r="J102" s="59">
        <v>155</v>
      </c>
      <c r="K102" s="58">
        <v>93.5</v>
      </c>
      <c r="L102" s="59">
        <v>97</v>
      </c>
      <c r="M102" s="59">
        <v>90</v>
      </c>
      <c r="N102" s="58">
        <v>127.5</v>
      </c>
      <c r="O102" s="59">
        <v>155</v>
      </c>
      <c r="P102" s="59">
        <v>100</v>
      </c>
      <c r="Q102" s="58">
        <v>129.5</v>
      </c>
      <c r="R102" s="59">
        <v>132</v>
      </c>
      <c r="S102" s="59">
        <v>127</v>
      </c>
      <c r="T102" s="58">
        <v>77.5</v>
      </c>
      <c r="U102" s="59">
        <v>85</v>
      </c>
      <c r="V102" s="59">
        <v>70</v>
      </c>
      <c r="W102" s="58">
        <v>42.5</v>
      </c>
      <c r="X102" s="59">
        <v>45</v>
      </c>
      <c r="Y102" s="59">
        <v>40</v>
      </c>
      <c r="Z102" s="58">
        <v>85</v>
      </c>
      <c r="AA102" s="59">
        <v>90</v>
      </c>
      <c r="AB102" s="59">
        <v>80</v>
      </c>
      <c r="AC102" s="58">
        <v>80</v>
      </c>
      <c r="AD102" s="59">
        <v>85</v>
      </c>
      <c r="AE102" s="59">
        <v>75</v>
      </c>
      <c r="AF102" s="58">
        <v>30</v>
      </c>
      <c r="AG102" s="59">
        <v>32</v>
      </c>
      <c r="AH102" s="59">
        <v>28</v>
      </c>
      <c r="AI102" s="58">
        <v>27.5</v>
      </c>
      <c r="AJ102" s="59">
        <v>30</v>
      </c>
      <c r="AK102" s="59">
        <v>25</v>
      </c>
      <c r="AL102" s="58">
        <v>49.5</v>
      </c>
      <c r="AM102" s="59">
        <v>52</v>
      </c>
      <c r="AN102" s="59">
        <v>47</v>
      </c>
      <c r="AO102" s="58">
        <v>62.5</v>
      </c>
      <c r="AP102" s="59">
        <v>65</v>
      </c>
      <c r="AQ102" s="59">
        <v>60</v>
      </c>
      <c r="AR102" s="58">
        <v>87</v>
      </c>
      <c r="AS102" s="59">
        <v>92</v>
      </c>
      <c r="AT102" s="59">
        <v>82</v>
      </c>
      <c r="AU102" s="58">
        <v>30</v>
      </c>
      <c r="AV102" s="59">
        <v>35</v>
      </c>
      <c r="AW102" s="59">
        <v>25</v>
      </c>
      <c r="AX102" s="58">
        <v>49</v>
      </c>
      <c r="AY102" s="59">
        <v>51</v>
      </c>
      <c r="AZ102" s="59">
        <v>47</v>
      </c>
      <c r="BA102" s="58">
        <v>130</v>
      </c>
      <c r="BB102" s="59">
        <v>135</v>
      </c>
      <c r="BC102" s="59">
        <v>125</v>
      </c>
      <c r="BD102" s="58">
        <v>27.5</v>
      </c>
      <c r="BE102" s="59">
        <v>30</v>
      </c>
      <c r="BF102" s="59">
        <v>25</v>
      </c>
      <c r="BG102" s="58">
        <v>60</v>
      </c>
      <c r="BH102" s="59">
        <v>62</v>
      </c>
      <c r="BI102" s="59">
        <v>58</v>
      </c>
      <c r="BJ102" s="58">
        <v>50.5</v>
      </c>
      <c r="BK102" s="59">
        <v>53</v>
      </c>
      <c r="BL102" s="59">
        <v>48</v>
      </c>
      <c r="BM102" s="58">
        <v>115</v>
      </c>
      <c r="BN102" s="59">
        <v>120</v>
      </c>
      <c r="BO102" s="59">
        <v>110</v>
      </c>
      <c r="BP102" s="58">
        <v>112</v>
      </c>
      <c r="BQ102" s="59">
        <v>114</v>
      </c>
      <c r="BR102" s="59">
        <v>110</v>
      </c>
    </row>
    <row r="103" spans="1:70" x14ac:dyDescent="0.25">
      <c r="A103" s="57">
        <v>45477</v>
      </c>
      <c r="B103" s="58">
        <v>147.5</v>
      </c>
      <c r="C103" s="59">
        <v>150</v>
      </c>
      <c r="D103" s="59">
        <v>145</v>
      </c>
      <c r="E103" s="58">
        <v>127.5</v>
      </c>
      <c r="F103" s="59">
        <v>130</v>
      </c>
      <c r="G103" s="59">
        <v>125</v>
      </c>
      <c r="H103" s="58">
        <v>155</v>
      </c>
      <c r="I103" s="59">
        <v>160</v>
      </c>
      <c r="J103" s="59">
        <v>150</v>
      </c>
      <c r="K103" s="58">
        <v>97.5</v>
      </c>
      <c r="L103" s="59">
        <v>100</v>
      </c>
      <c r="M103" s="59">
        <v>95</v>
      </c>
      <c r="N103" s="58">
        <v>127.5</v>
      </c>
      <c r="O103" s="59">
        <v>155</v>
      </c>
      <c r="P103" s="59">
        <v>100</v>
      </c>
      <c r="Q103" s="58">
        <v>127.5</v>
      </c>
      <c r="R103" s="59">
        <v>130</v>
      </c>
      <c r="S103" s="59">
        <v>125</v>
      </c>
      <c r="T103" s="58">
        <v>77.5</v>
      </c>
      <c r="U103" s="59">
        <v>85</v>
      </c>
      <c r="V103" s="59">
        <v>70</v>
      </c>
      <c r="W103" s="58">
        <v>38.5</v>
      </c>
      <c r="X103" s="59">
        <v>42</v>
      </c>
      <c r="Y103" s="59">
        <v>35</v>
      </c>
      <c r="Z103" s="58">
        <v>85</v>
      </c>
      <c r="AA103" s="59">
        <v>90</v>
      </c>
      <c r="AB103" s="59">
        <v>80</v>
      </c>
      <c r="AC103" s="58">
        <v>80</v>
      </c>
      <c r="AD103" s="59">
        <v>85</v>
      </c>
      <c r="AE103" s="59">
        <v>75</v>
      </c>
      <c r="AF103" s="58">
        <v>27.5</v>
      </c>
      <c r="AG103" s="59">
        <v>30</v>
      </c>
      <c r="AH103" s="59">
        <v>25</v>
      </c>
      <c r="AI103" s="58">
        <v>27.5</v>
      </c>
      <c r="AJ103" s="59">
        <v>30</v>
      </c>
      <c r="AK103" s="59">
        <v>25</v>
      </c>
      <c r="AL103" s="58">
        <v>49.5</v>
      </c>
      <c r="AM103" s="59">
        <v>52</v>
      </c>
      <c r="AN103" s="59">
        <v>47</v>
      </c>
      <c r="AO103" s="58">
        <v>62.5</v>
      </c>
      <c r="AP103" s="59">
        <v>65</v>
      </c>
      <c r="AQ103" s="59">
        <v>60</v>
      </c>
      <c r="AR103" s="58">
        <v>87</v>
      </c>
      <c r="AS103" s="59">
        <v>92</v>
      </c>
      <c r="AT103" s="59">
        <v>82</v>
      </c>
      <c r="AU103" s="58">
        <v>30</v>
      </c>
      <c r="AV103" s="59">
        <v>35</v>
      </c>
      <c r="AW103" s="59">
        <v>25</v>
      </c>
      <c r="AX103" s="58">
        <v>48.5</v>
      </c>
      <c r="AY103" s="59">
        <v>51</v>
      </c>
      <c r="AZ103" s="59">
        <v>46</v>
      </c>
      <c r="BA103" s="58">
        <v>130</v>
      </c>
      <c r="BB103" s="59">
        <v>135</v>
      </c>
      <c r="BC103" s="59">
        <v>125</v>
      </c>
      <c r="BD103" s="58">
        <v>27.5</v>
      </c>
      <c r="BE103" s="59">
        <v>30</v>
      </c>
      <c r="BF103" s="59">
        <v>25</v>
      </c>
      <c r="BG103" s="58">
        <v>60</v>
      </c>
      <c r="BH103" s="59">
        <v>62</v>
      </c>
      <c r="BI103" s="59">
        <v>58</v>
      </c>
      <c r="BJ103" s="58">
        <v>50.5</v>
      </c>
      <c r="BK103" s="59">
        <v>53</v>
      </c>
      <c r="BL103" s="59">
        <v>48</v>
      </c>
      <c r="BM103" s="58">
        <v>115</v>
      </c>
      <c r="BN103" s="59">
        <v>120</v>
      </c>
      <c r="BO103" s="59">
        <v>110</v>
      </c>
      <c r="BP103" s="58">
        <v>102.5</v>
      </c>
      <c r="BQ103" s="59">
        <v>105</v>
      </c>
      <c r="BR103" s="59">
        <v>100</v>
      </c>
    </row>
    <row r="104" spans="1:70" x14ac:dyDescent="0.25">
      <c r="A104" s="57">
        <v>45470</v>
      </c>
      <c r="B104" s="58">
        <v>147.5</v>
      </c>
      <c r="C104" s="59">
        <v>150</v>
      </c>
      <c r="D104" s="59">
        <v>145</v>
      </c>
      <c r="E104" s="58">
        <v>127.5</v>
      </c>
      <c r="F104" s="59">
        <v>130</v>
      </c>
      <c r="G104" s="59">
        <v>125</v>
      </c>
      <c r="H104" s="58">
        <v>153.5</v>
      </c>
      <c r="I104" s="59">
        <v>157</v>
      </c>
      <c r="J104" s="59">
        <v>150</v>
      </c>
      <c r="K104" s="58">
        <v>92.5</v>
      </c>
      <c r="L104" s="59">
        <v>95</v>
      </c>
      <c r="M104" s="59">
        <v>90</v>
      </c>
      <c r="N104" s="58">
        <v>127.5</v>
      </c>
      <c r="O104" s="59">
        <v>155</v>
      </c>
      <c r="P104" s="59">
        <v>100</v>
      </c>
      <c r="Q104" s="58">
        <v>127.5</v>
      </c>
      <c r="R104" s="59">
        <v>130</v>
      </c>
      <c r="S104" s="59">
        <v>125</v>
      </c>
      <c r="T104" s="58">
        <v>76</v>
      </c>
      <c r="U104" s="59">
        <v>82</v>
      </c>
      <c r="V104" s="59">
        <v>70</v>
      </c>
      <c r="W104" s="58">
        <v>36</v>
      </c>
      <c r="X104" s="59">
        <v>40</v>
      </c>
      <c r="Y104" s="59">
        <v>32</v>
      </c>
      <c r="Z104" s="58">
        <v>80</v>
      </c>
      <c r="AA104" s="59">
        <v>85</v>
      </c>
      <c r="AB104" s="59">
        <v>75</v>
      </c>
      <c r="AC104" s="58">
        <v>75</v>
      </c>
      <c r="AD104" s="59">
        <v>80</v>
      </c>
      <c r="AE104" s="59">
        <v>70</v>
      </c>
      <c r="AF104" s="58">
        <v>24.5</v>
      </c>
      <c r="AG104" s="59">
        <v>27</v>
      </c>
      <c r="AH104" s="59">
        <v>22</v>
      </c>
      <c r="AI104" s="58">
        <v>27.5</v>
      </c>
      <c r="AJ104" s="59">
        <v>30</v>
      </c>
      <c r="AK104" s="59">
        <v>25</v>
      </c>
      <c r="AL104" s="58">
        <v>49.5</v>
      </c>
      <c r="AM104" s="59">
        <v>52</v>
      </c>
      <c r="AN104" s="59">
        <v>47</v>
      </c>
      <c r="AO104" s="58">
        <v>62.5</v>
      </c>
      <c r="AP104" s="59">
        <v>65</v>
      </c>
      <c r="AQ104" s="59">
        <v>60</v>
      </c>
      <c r="AR104" s="58">
        <v>94</v>
      </c>
      <c r="AS104" s="59">
        <v>98</v>
      </c>
      <c r="AT104" s="59">
        <v>90</v>
      </c>
      <c r="AU104" s="58">
        <v>30</v>
      </c>
      <c r="AV104" s="59">
        <v>35</v>
      </c>
      <c r="AW104" s="59">
        <v>25</v>
      </c>
      <c r="AX104" s="58">
        <v>48.5</v>
      </c>
      <c r="AY104" s="59">
        <v>51</v>
      </c>
      <c r="AZ104" s="59">
        <v>46</v>
      </c>
      <c r="BA104" s="58">
        <v>130</v>
      </c>
      <c r="BB104" s="59">
        <v>135</v>
      </c>
      <c r="BC104" s="59">
        <v>125</v>
      </c>
      <c r="BD104" s="58">
        <v>27.5</v>
      </c>
      <c r="BE104" s="59">
        <v>30</v>
      </c>
      <c r="BF104" s="59">
        <v>25</v>
      </c>
      <c r="BG104" s="58">
        <v>60</v>
      </c>
      <c r="BH104" s="59">
        <v>62</v>
      </c>
      <c r="BI104" s="59">
        <v>58</v>
      </c>
      <c r="BJ104" s="58">
        <v>50.5</v>
      </c>
      <c r="BK104" s="59">
        <v>53</v>
      </c>
      <c r="BL104" s="59">
        <v>48</v>
      </c>
      <c r="BM104" s="58">
        <v>115</v>
      </c>
      <c r="BN104" s="59">
        <v>120</v>
      </c>
      <c r="BO104" s="59">
        <v>110</v>
      </c>
      <c r="BP104" s="58">
        <v>102.5</v>
      </c>
      <c r="BQ104" s="59">
        <v>105</v>
      </c>
      <c r="BR104" s="59">
        <v>100</v>
      </c>
    </row>
    <row r="105" spans="1:70" x14ac:dyDescent="0.25">
      <c r="A105" s="57">
        <v>45463</v>
      </c>
      <c r="B105" s="58">
        <v>142.5</v>
      </c>
      <c r="C105" s="59">
        <v>145</v>
      </c>
      <c r="D105" s="59">
        <v>140</v>
      </c>
      <c r="E105" s="58">
        <v>127.5</v>
      </c>
      <c r="F105" s="59">
        <v>130</v>
      </c>
      <c r="G105" s="59">
        <v>125</v>
      </c>
      <c r="H105" s="58">
        <v>152.5</v>
      </c>
      <c r="I105" s="59">
        <v>155</v>
      </c>
      <c r="J105" s="59">
        <v>150</v>
      </c>
      <c r="K105" s="58">
        <v>82.5</v>
      </c>
      <c r="L105" s="59">
        <v>85</v>
      </c>
      <c r="M105" s="59">
        <v>80</v>
      </c>
      <c r="N105" s="58">
        <v>127.5</v>
      </c>
      <c r="O105" s="59">
        <v>155</v>
      </c>
      <c r="P105" s="59">
        <v>100</v>
      </c>
      <c r="Q105" s="58">
        <v>127.5</v>
      </c>
      <c r="R105" s="59">
        <v>130</v>
      </c>
      <c r="S105" s="59">
        <v>125</v>
      </c>
      <c r="T105" s="58">
        <v>75</v>
      </c>
      <c r="U105" s="59">
        <v>80</v>
      </c>
      <c r="V105" s="59">
        <v>70</v>
      </c>
      <c r="W105" s="58">
        <v>33.5</v>
      </c>
      <c r="X105" s="59">
        <v>37</v>
      </c>
      <c r="Y105" s="59">
        <v>30</v>
      </c>
      <c r="Z105" s="58">
        <v>80</v>
      </c>
      <c r="AA105" s="59">
        <v>85</v>
      </c>
      <c r="AB105" s="59">
        <v>75</v>
      </c>
      <c r="AC105" s="58">
        <v>75</v>
      </c>
      <c r="AD105" s="59">
        <v>80</v>
      </c>
      <c r="AE105" s="59">
        <v>70</v>
      </c>
      <c r="AF105" s="58">
        <v>22.5</v>
      </c>
      <c r="AG105" s="59">
        <v>25</v>
      </c>
      <c r="AH105" s="59">
        <v>20</v>
      </c>
      <c r="AI105" s="58">
        <v>27.5</v>
      </c>
      <c r="AJ105" s="59">
        <v>30</v>
      </c>
      <c r="AK105" s="59">
        <v>25</v>
      </c>
      <c r="AL105" s="58">
        <v>49.5</v>
      </c>
      <c r="AM105" s="59">
        <v>52</v>
      </c>
      <c r="AN105" s="59">
        <v>47</v>
      </c>
      <c r="AO105" s="58">
        <v>62.5</v>
      </c>
      <c r="AP105" s="59">
        <v>65</v>
      </c>
      <c r="AQ105" s="59">
        <v>60</v>
      </c>
      <c r="AR105" s="58">
        <v>94</v>
      </c>
      <c r="AS105" s="59">
        <v>98</v>
      </c>
      <c r="AT105" s="59">
        <v>90</v>
      </c>
      <c r="AU105" s="58">
        <v>30</v>
      </c>
      <c r="AV105" s="59">
        <v>35</v>
      </c>
      <c r="AW105" s="59">
        <v>25</v>
      </c>
      <c r="AX105" s="58">
        <v>48.5</v>
      </c>
      <c r="AY105" s="59">
        <v>51</v>
      </c>
      <c r="AZ105" s="59">
        <v>46</v>
      </c>
      <c r="BA105" s="58">
        <v>130</v>
      </c>
      <c r="BB105" s="59">
        <v>135</v>
      </c>
      <c r="BC105" s="59">
        <v>125</v>
      </c>
      <c r="BD105" s="58">
        <v>27.5</v>
      </c>
      <c r="BE105" s="59">
        <v>30</v>
      </c>
      <c r="BF105" s="59">
        <v>25</v>
      </c>
      <c r="BG105" s="58">
        <v>60</v>
      </c>
      <c r="BH105" s="59">
        <v>62</v>
      </c>
      <c r="BI105" s="59">
        <v>58</v>
      </c>
      <c r="BJ105" s="58">
        <v>50.5</v>
      </c>
      <c r="BK105" s="59">
        <v>53</v>
      </c>
      <c r="BL105" s="59">
        <v>48</v>
      </c>
      <c r="BM105" s="58">
        <v>115</v>
      </c>
      <c r="BN105" s="59">
        <v>120</v>
      </c>
      <c r="BO105" s="59">
        <v>110</v>
      </c>
      <c r="BP105" s="58">
        <v>102</v>
      </c>
      <c r="BQ105" s="59">
        <v>105</v>
      </c>
      <c r="BR105" s="59">
        <v>99</v>
      </c>
    </row>
    <row r="106" spans="1:70" x14ac:dyDescent="0.25">
      <c r="A106" s="57">
        <v>45456</v>
      </c>
      <c r="B106" s="58">
        <v>142.5</v>
      </c>
      <c r="C106" s="59">
        <v>145</v>
      </c>
      <c r="D106" s="59">
        <v>140</v>
      </c>
      <c r="E106" s="58">
        <v>127.5</v>
      </c>
      <c r="F106" s="59">
        <v>130</v>
      </c>
      <c r="G106" s="59">
        <v>125</v>
      </c>
      <c r="H106" s="58">
        <v>147.5</v>
      </c>
      <c r="I106" s="59">
        <v>150</v>
      </c>
      <c r="J106" s="59">
        <v>145</v>
      </c>
      <c r="K106" s="58">
        <v>77.5</v>
      </c>
      <c r="L106" s="59">
        <v>80</v>
      </c>
      <c r="M106" s="59">
        <v>75</v>
      </c>
      <c r="N106" s="58">
        <v>127.5</v>
      </c>
      <c r="O106" s="59">
        <v>155</v>
      </c>
      <c r="P106" s="59">
        <v>100</v>
      </c>
      <c r="Q106" s="58">
        <v>127.5</v>
      </c>
      <c r="R106" s="59">
        <v>130</v>
      </c>
      <c r="S106" s="59">
        <v>125</v>
      </c>
      <c r="T106" s="58">
        <v>70</v>
      </c>
      <c r="U106" s="59">
        <v>75</v>
      </c>
      <c r="V106" s="59">
        <v>65</v>
      </c>
      <c r="W106" s="58">
        <v>32.5</v>
      </c>
      <c r="X106" s="59">
        <v>35</v>
      </c>
      <c r="Y106" s="59">
        <v>30</v>
      </c>
      <c r="Z106" s="58">
        <v>80</v>
      </c>
      <c r="AA106" s="59">
        <v>85</v>
      </c>
      <c r="AB106" s="59">
        <v>75</v>
      </c>
      <c r="AC106" s="58">
        <v>75</v>
      </c>
      <c r="AD106" s="59">
        <v>80</v>
      </c>
      <c r="AE106" s="59">
        <v>70</v>
      </c>
      <c r="AF106" s="58">
        <v>17.5</v>
      </c>
      <c r="AG106" s="59">
        <v>20</v>
      </c>
      <c r="AH106" s="59">
        <v>15</v>
      </c>
      <c r="AI106" s="58">
        <v>27.5</v>
      </c>
      <c r="AJ106" s="59">
        <v>30</v>
      </c>
      <c r="AK106" s="59">
        <v>25</v>
      </c>
      <c r="AL106" s="58">
        <v>49.5</v>
      </c>
      <c r="AM106" s="59">
        <v>52</v>
      </c>
      <c r="AN106" s="59">
        <v>47</v>
      </c>
      <c r="AO106" s="58">
        <v>62.5</v>
      </c>
      <c r="AP106" s="59">
        <v>65</v>
      </c>
      <c r="AQ106" s="59">
        <v>60</v>
      </c>
      <c r="AR106" s="58">
        <v>94</v>
      </c>
      <c r="AS106" s="59">
        <v>98</v>
      </c>
      <c r="AT106" s="59">
        <v>90</v>
      </c>
      <c r="AU106" s="58">
        <v>30</v>
      </c>
      <c r="AV106" s="59">
        <v>35</v>
      </c>
      <c r="AW106" s="59">
        <v>25</v>
      </c>
      <c r="AX106" s="58">
        <v>48.5</v>
      </c>
      <c r="AY106" s="59">
        <v>51</v>
      </c>
      <c r="AZ106" s="59">
        <v>46</v>
      </c>
      <c r="BA106" s="58">
        <v>130</v>
      </c>
      <c r="BB106" s="59">
        <v>135</v>
      </c>
      <c r="BC106" s="59">
        <v>125</v>
      </c>
      <c r="BD106" s="58">
        <v>27.5</v>
      </c>
      <c r="BE106" s="59">
        <v>30</v>
      </c>
      <c r="BF106" s="59">
        <v>25</v>
      </c>
      <c r="BG106" s="58">
        <v>60</v>
      </c>
      <c r="BH106" s="59">
        <v>62</v>
      </c>
      <c r="BI106" s="59">
        <v>58</v>
      </c>
      <c r="BJ106" s="58">
        <v>50.5</v>
      </c>
      <c r="BK106" s="59">
        <v>53</v>
      </c>
      <c r="BL106" s="59">
        <v>48</v>
      </c>
      <c r="BM106" s="58">
        <v>115</v>
      </c>
      <c r="BN106" s="59">
        <v>120</v>
      </c>
      <c r="BO106" s="59">
        <v>110</v>
      </c>
      <c r="BP106" s="58">
        <v>102</v>
      </c>
      <c r="BQ106" s="59">
        <v>104</v>
      </c>
      <c r="BR106" s="59">
        <v>100</v>
      </c>
    </row>
    <row r="107" spans="1:70" x14ac:dyDescent="0.25">
      <c r="A107" s="57">
        <v>45449</v>
      </c>
      <c r="B107" s="58">
        <v>142.5</v>
      </c>
      <c r="C107" s="59">
        <v>145</v>
      </c>
      <c r="D107" s="59">
        <v>140</v>
      </c>
      <c r="E107" s="58">
        <v>127.5</v>
      </c>
      <c r="F107" s="59">
        <v>130</v>
      </c>
      <c r="G107" s="59">
        <v>125</v>
      </c>
      <c r="H107" s="58">
        <v>132.5</v>
      </c>
      <c r="I107" s="59">
        <v>135</v>
      </c>
      <c r="J107" s="59">
        <v>130</v>
      </c>
      <c r="K107" s="58">
        <v>77.5</v>
      </c>
      <c r="L107" s="59">
        <v>80</v>
      </c>
      <c r="M107" s="59">
        <v>75</v>
      </c>
      <c r="N107" s="58">
        <v>117.5</v>
      </c>
      <c r="O107" s="59">
        <v>140</v>
      </c>
      <c r="P107" s="59">
        <v>95</v>
      </c>
      <c r="Q107" s="58">
        <v>127.5</v>
      </c>
      <c r="R107" s="59">
        <v>130</v>
      </c>
      <c r="S107" s="59">
        <v>125</v>
      </c>
      <c r="T107" s="58">
        <v>70</v>
      </c>
      <c r="U107" s="59">
        <v>75</v>
      </c>
      <c r="V107" s="59">
        <v>65</v>
      </c>
      <c r="W107" s="58">
        <v>25</v>
      </c>
      <c r="X107" s="59">
        <v>30</v>
      </c>
      <c r="Y107" s="59">
        <v>20</v>
      </c>
      <c r="Z107" s="58">
        <v>80</v>
      </c>
      <c r="AA107" s="59">
        <v>85</v>
      </c>
      <c r="AB107" s="59">
        <v>75</v>
      </c>
      <c r="AC107" s="58">
        <v>75</v>
      </c>
      <c r="AD107" s="59">
        <v>80</v>
      </c>
      <c r="AE107" s="59">
        <v>70</v>
      </c>
      <c r="AF107" s="58">
        <v>17.5</v>
      </c>
      <c r="AG107" s="59">
        <v>20</v>
      </c>
      <c r="AH107" s="59">
        <v>15</v>
      </c>
      <c r="AI107" s="58">
        <v>27.5</v>
      </c>
      <c r="AJ107" s="59">
        <v>30</v>
      </c>
      <c r="AK107" s="59">
        <v>25</v>
      </c>
      <c r="AL107" s="58">
        <v>49.5</v>
      </c>
      <c r="AM107" s="59">
        <v>52</v>
      </c>
      <c r="AN107" s="59">
        <v>47</v>
      </c>
      <c r="AO107" s="58">
        <v>62.5</v>
      </c>
      <c r="AP107" s="59">
        <v>65</v>
      </c>
      <c r="AQ107" s="59">
        <v>60</v>
      </c>
      <c r="AR107" s="58">
        <v>94</v>
      </c>
      <c r="AS107" s="59">
        <v>98</v>
      </c>
      <c r="AT107" s="59">
        <v>90</v>
      </c>
      <c r="AU107" s="58">
        <v>30</v>
      </c>
      <c r="AV107" s="59">
        <v>35</v>
      </c>
      <c r="AW107" s="59">
        <v>25</v>
      </c>
      <c r="AX107" s="58">
        <v>48.5</v>
      </c>
      <c r="AY107" s="59">
        <v>51</v>
      </c>
      <c r="AZ107" s="59">
        <v>46</v>
      </c>
      <c r="BA107" s="58">
        <v>130</v>
      </c>
      <c r="BB107" s="59">
        <v>135</v>
      </c>
      <c r="BC107" s="59">
        <v>125</v>
      </c>
      <c r="BD107" s="58">
        <v>27.5</v>
      </c>
      <c r="BE107" s="59">
        <v>30</v>
      </c>
      <c r="BF107" s="59">
        <v>25</v>
      </c>
      <c r="BG107" s="58">
        <v>60</v>
      </c>
      <c r="BH107" s="59">
        <v>62</v>
      </c>
      <c r="BI107" s="59">
        <v>58</v>
      </c>
      <c r="BJ107" s="58">
        <v>50.5</v>
      </c>
      <c r="BK107" s="59">
        <v>53</v>
      </c>
      <c r="BL107" s="59">
        <v>48</v>
      </c>
      <c r="BM107" s="58">
        <v>115</v>
      </c>
      <c r="BN107" s="59">
        <v>120</v>
      </c>
      <c r="BO107" s="59">
        <v>110</v>
      </c>
      <c r="BP107" s="58">
        <v>102</v>
      </c>
      <c r="BQ107" s="59">
        <v>104</v>
      </c>
      <c r="BR107" s="59">
        <v>100</v>
      </c>
    </row>
    <row r="108" spans="1:70" x14ac:dyDescent="0.25">
      <c r="A108" s="57">
        <v>45442</v>
      </c>
      <c r="B108" s="58">
        <v>142.5</v>
      </c>
      <c r="C108" s="59">
        <v>145</v>
      </c>
      <c r="D108" s="59">
        <v>140</v>
      </c>
      <c r="E108" s="58">
        <v>127.5</v>
      </c>
      <c r="F108" s="59">
        <v>130</v>
      </c>
      <c r="G108" s="59">
        <v>125</v>
      </c>
      <c r="H108" s="58">
        <v>130</v>
      </c>
      <c r="I108" s="59">
        <v>135</v>
      </c>
      <c r="J108" s="59">
        <v>125</v>
      </c>
      <c r="K108" s="58">
        <v>72.5</v>
      </c>
      <c r="L108" s="59">
        <v>75</v>
      </c>
      <c r="M108" s="59">
        <v>70</v>
      </c>
      <c r="N108" s="58">
        <v>117.5</v>
      </c>
      <c r="O108" s="59">
        <v>140</v>
      </c>
      <c r="P108" s="59">
        <v>95</v>
      </c>
      <c r="Q108" s="58">
        <v>127.5</v>
      </c>
      <c r="R108" s="59">
        <v>130</v>
      </c>
      <c r="S108" s="59">
        <v>125</v>
      </c>
      <c r="T108" s="58">
        <v>65</v>
      </c>
      <c r="U108" s="59">
        <v>70</v>
      </c>
      <c r="V108" s="59">
        <v>60</v>
      </c>
      <c r="W108" s="58">
        <v>25</v>
      </c>
      <c r="X108" s="59">
        <v>30</v>
      </c>
      <c r="Y108" s="59">
        <v>20</v>
      </c>
      <c r="Z108" s="58">
        <v>80</v>
      </c>
      <c r="AA108" s="59">
        <v>85</v>
      </c>
      <c r="AB108" s="59">
        <v>75</v>
      </c>
      <c r="AC108" s="58">
        <v>75</v>
      </c>
      <c r="AD108" s="59">
        <v>80</v>
      </c>
      <c r="AE108" s="59">
        <v>70</v>
      </c>
      <c r="AF108" s="58">
        <v>16</v>
      </c>
      <c r="AG108" s="59">
        <v>20</v>
      </c>
      <c r="AH108" s="59">
        <v>12</v>
      </c>
      <c r="AI108" s="58">
        <v>27.5</v>
      </c>
      <c r="AJ108" s="59">
        <v>30</v>
      </c>
      <c r="AK108" s="59">
        <v>25</v>
      </c>
      <c r="AL108" s="58">
        <v>49.5</v>
      </c>
      <c r="AM108" s="59">
        <v>52</v>
      </c>
      <c r="AN108" s="59">
        <v>47</v>
      </c>
      <c r="AO108" s="58">
        <v>62.5</v>
      </c>
      <c r="AP108" s="59">
        <v>65</v>
      </c>
      <c r="AQ108" s="59">
        <v>60</v>
      </c>
      <c r="AR108" s="58">
        <v>95</v>
      </c>
      <c r="AS108" s="59">
        <v>100</v>
      </c>
      <c r="AT108" s="59">
        <v>90</v>
      </c>
      <c r="AU108" s="58">
        <v>30</v>
      </c>
      <c r="AV108" s="59">
        <v>35</v>
      </c>
      <c r="AW108" s="59">
        <v>25</v>
      </c>
      <c r="AX108" s="58">
        <v>48.5</v>
      </c>
      <c r="AY108" s="59">
        <v>51</v>
      </c>
      <c r="AZ108" s="59">
        <v>46</v>
      </c>
      <c r="BA108" s="58">
        <v>130</v>
      </c>
      <c r="BB108" s="59">
        <v>135</v>
      </c>
      <c r="BC108" s="59">
        <v>125</v>
      </c>
      <c r="BD108" s="58">
        <v>27.5</v>
      </c>
      <c r="BE108" s="59">
        <v>30</v>
      </c>
      <c r="BF108" s="59">
        <v>25</v>
      </c>
      <c r="BG108" s="58">
        <v>62.5</v>
      </c>
      <c r="BH108" s="59">
        <v>65</v>
      </c>
      <c r="BI108" s="59">
        <v>60</v>
      </c>
      <c r="BJ108" s="58">
        <v>50.5</v>
      </c>
      <c r="BK108" s="59">
        <v>53</v>
      </c>
      <c r="BL108" s="59">
        <v>48</v>
      </c>
      <c r="BM108" s="58">
        <v>115</v>
      </c>
      <c r="BN108" s="59">
        <v>120</v>
      </c>
      <c r="BO108" s="59">
        <v>110</v>
      </c>
      <c r="BP108" s="58">
        <v>108.5</v>
      </c>
      <c r="BQ108" s="59">
        <v>109</v>
      </c>
      <c r="BR108" s="59">
        <v>108</v>
      </c>
    </row>
    <row r="109" spans="1:70" x14ac:dyDescent="0.25">
      <c r="A109" s="57">
        <v>45435</v>
      </c>
      <c r="B109" s="58">
        <v>142.5</v>
      </c>
      <c r="C109" s="59">
        <v>145</v>
      </c>
      <c r="D109" s="59">
        <v>140</v>
      </c>
      <c r="E109" s="58">
        <v>127.5</v>
      </c>
      <c r="F109" s="59">
        <v>130</v>
      </c>
      <c r="G109" s="59">
        <v>125</v>
      </c>
      <c r="H109" s="58">
        <v>130</v>
      </c>
      <c r="I109" s="59">
        <v>135</v>
      </c>
      <c r="J109" s="59">
        <v>125</v>
      </c>
      <c r="K109" s="58">
        <v>72.5</v>
      </c>
      <c r="L109" s="59">
        <v>75</v>
      </c>
      <c r="M109" s="59">
        <v>70</v>
      </c>
      <c r="N109" s="58">
        <v>116</v>
      </c>
      <c r="O109" s="59">
        <v>140</v>
      </c>
      <c r="P109" s="59">
        <v>92</v>
      </c>
      <c r="Q109" s="58">
        <v>127.5</v>
      </c>
      <c r="R109" s="59">
        <v>130</v>
      </c>
      <c r="S109" s="59">
        <v>125</v>
      </c>
      <c r="T109" s="58">
        <v>65</v>
      </c>
      <c r="U109" s="59">
        <v>70</v>
      </c>
      <c r="V109" s="59">
        <v>60</v>
      </c>
      <c r="W109" s="58">
        <v>25</v>
      </c>
      <c r="X109" s="59">
        <v>30</v>
      </c>
      <c r="Y109" s="59">
        <v>20</v>
      </c>
      <c r="Z109" s="58">
        <v>80</v>
      </c>
      <c r="AA109" s="59">
        <v>85</v>
      </c>
      <c r="AB109" s="59">
        <v>75</v>
      </c>
      <c r="AC109" s="58">
        <v>75</v>
      </c>
      <c r="AD109" s="59">
        <v>80</v>
      </c>
      <c r="AE109" s="59">
        <v>70</v>
      </c>
      <c r="AF109" s="58">
        <v>17.5</v>
      </c>
      <c r="AG109" s="59">
        <v>20</v>
      </c>
      <c r="AH109" s="59">
        <v>15</v>
      </c>
      <c r="AI109" s="58">
        <v>27.5</v>
      </c>
      <c r="AJ109" s="59">
        <v>30</v>
      </c>
      <c r="AK109" s="59">
        <v>25</v>
      </c>
      <c r="AL109" s="58">
        <v>49.5</v>
      </c>
      <c r="AM109" s="59">
        <v>52</v>
      </c>
      <c r="AN109" s="59">
        <v>47</v>
      </c>
      <c r="AO109" s="58">
        <v>64.5</v>
      </c>
      <c r="AP109" s="59">
        <v>67</v>
      </c>
      <c r="AQ109" s="59">
        <v>62</v>
      </c>
      <c r="AR109" s="58">
        <v>97</v>
      </c>
      <c r="AS109" s="59">
        <v>102</v>
      </c>
      <c r="AT109" s="59">
        <v>92</v>
      </c>
      <c r="AU109" s="58">
        <v>30</v>
      </c>
      <c r="AV109" s="59">
        <v>35</v>
      </c>
      <c r="AW109" s="59">
        <v>25</v>
      </c>
      <c r="AX109" s="58">
        <v>48.5</v>
      </c>
      <c r="AY109" s="59">
        <v>51</v>
      </c>
      <c r="AZ109" s="59">
        <v>46</v>
      </c>
      <c r="BA109" s="58">
        <v>130</v>
      </c>
      <c r="BB109" s="59">
        <v>135</v>
      </c>
      <c r="BC109" s="59">
        <v>125</v>
      </c>
      <c r="BD109" s="58">
        <v>27.5</v>
      </c>
      <c r="BE109" s="59">
        <v>30</v>
      </c>
      <c r="BF109" s="59">
        <v>25</v>
      </c>
      <c r="BG109" s="58">
        <v>62.5</v>
      </c>
      <c r="BH109" s="59">
        <v>65</v>
      </c>
      <c r="BI109" s="59">
        <v>60</v>
      </c>
      <c r="BJ109" s="58">
        <v>50.5</v>
      </c>
      <c r="BK109" s="59">
        <v>53</v>
      </c>
      <c r="BL109" s="59">
        <v>48</v>
      </c>
      <c r="BM109" s="58">
        <v>115</v>
      </c>
      <c r="BN109" s="59">
        <v>120</v>
      </c>
      <c r="BO109" s="59">
        <v>110</v>
      </c>
      <c r="BP109" s="58">
        <v>108.5</v>
      </c>
      <c r="BQ109" s="59">
        <v>109</v>
      </c>
      <c r="BR109" s="59">
        <v>108</v>
      </c>
    </row>
    <row r="110" spans="1:70" x14ac:dyDescent="0.25">
      <c r="A110" s="57">
        <v>45428</v>
      </c>
      <c r="B110" s="58">
        <v>142.5</v>
      </c>
      <c r="C110" s="59">
        <v>145</v>
      </c>
      <c r="D110" s="59">
        <v>140</v>
      </c>
      <c r="E110" s="58">
        <v>127.5</v>
      </c>
      <c r="F110" s="59">
        <v>130</v>
      </c>
      <c r="G110" s="59">
        <v>125</v>
      </c>
      <c r="H110" s="58">
        <v>130</v>
      </c>
      <c r="I110" s="59">
        <v>135</v>
      </c>
      <c r="J110" s="59">
        <v>125</v>
      </c>
      <c r="K110" s="58">
        <v>72.5</v>
      </c>
      <c r="L110" s="59">
        <v>75</v>
      </c>
      <c r="M110" s="59">
        <v>70</v>
      </c>
      <c r="N110" s="58">
        <v>116</v>
      </c>
      <c r="O110" s="59">
        <v>140</v>
      </c>
      <c r="P110" s="59">
        <v>92</v>
      </c>
      <c r="Q110" s="58">
        <v>117.5</v>
      </c>
      <c r="R110" s="59">
        <v>120</v>
      </c>
      <c r="S110" s="59">
        <v>115</v>
      </c>
      <c r="T110" s="58">
        <v>65</v>
      </c>
      <c r="U110" s="59">
        <v>70</v>
      </c>
      <c r="V110" s="59">
        <v>60</v>
      </c>
      <c r="W110" s="58">
        <v>25</v>
      </c>
      <c r="X110" s="59">
        <v>30</v>
      </c>
      <c r="Y110" s="59">
        <v>20</v>
      </c>
      <c r="Z110" s="58">
        <v>80</v>
      </c>
      <c r="AA110" s="59">
        <v>85</v>
      </c>
      <c r="AB110" s="59">
        <v>75</v>
      </c>
      <c r="AC110" s="58">
        <v>75</v>
      </c>
      <c r="AD110" s="59">
        <v>80</v>
      </c>
      <c r="AE110" s="59">
        <v>70</v>
      </c>
      <c r="AF110" s="58">
        <v>17.5</v>
      </c>
      <c r="AG110" s="59">
        <v>20</v>
      </c>
      <c r="AH110" s="59">
        <v>15</v>
      </c>
      <c r="AI110" s="58">
        <v>27.5</v>
      </c>
      <c r="AJ110" s="59">
        <v>30</v>
      </c>
      <c r="AK110" s="59">
        <v>25</v>
      </c>
      <c r="AL110" s="58">
        <v>50.5</v>
      </c>
      <c r="AM110" s="59">
        <v>53</v>
      </c>
      <c r="AN110" s="59">
        <v>48</v>
      </c>
      <c r="AO110" s="58">
        <v>65.5</v>
      </c>
      <c r="AP110" s="59">
        <v>68</v>
      </c>
      <c r="AQ110" s="59">
        <v>63</v>
      </c>
      <c r="AR110" s="58">
        <v>98</v>
      </c>
      <c r="AS110" s="59">
        <v>103</v>
      </c>
      <c r="AT110" s="59">
        <v>93</v>
      </c>
      <c r="AU110" s="58">
        <v>30</v>
      </c>
      <c r="AV110" s="59">
        <v>35</v>
      </c>
      <c r="AW110" s="59">
        <v>25</v>
      </c>
      <c r="AX110" s="58">
        <v>49.5</v>
      </c>
      <c r="AY110" s="59">
        <v>52</v>
      </c>
      <c r="AZ110" s="59">
        <v>47</v>
      </c>
      <c r="BA110" s="58">
        <v>130</v>
      </c>
      <c r="BB110" s="59">
        <v>135</v>
      </c>
      <c r="BC110" s="59">
        <v>125</v>
      </c>
      <c r="BD110" s="58">
        <v>27.5</v>
      </c>
      <c r="BE110" s="59">
        <v>30</v>
      </c>
      <c r="BF110" s="59">
        <v>25</v>
      </c>
      <c r="BG110" s="58">
        <v>62.5</v>
      </c>
      <c r="BH110" s="59">
        <v>65</v>
      </c>
      <c r="BI110" s="59">
        <v>60</v>
      </c>
      <c r="BJ110" s="58">
        <v>50.5</v>
      </c>
      <c r="BK110" s="59">
        <v>53</v>
      </c>
      <c r="BL110" s="59">
        <v>48</v>
      </c>
      <c r="BM110" s="58">
        <v>115</v>
      </c>
      <c r="BN110" s="59">
        <v>120</v>
      </c>
      <c r="BO110" s="59">
        <v>110</v>
      </c>
      <c r="BP110" s="58">
        <v>108.5</v>
      </c>
      <c r="BQ110" s="59">
        <v>109</v>
      </c>
      <c r="BR110" s="59">
        <v>108</v>
      </c>
    </row>
    <row r="111" spans="1:70" x14ac:dyDescent="0.25">
      <c r="A111" s="57">
        <v>45421</v>
      </c>
      <c r="B111" s="58">
        <v>142.5</v>
      </c>
      <c r="C111" s="59">
        <v>145</v>
      </c>
      <c r="D111" s="59">
        <v>140</v>
      </c>
      <c r="E111" s="58">
        <v>127.5</v>
      </c>
      <c r="F111" s="59">
        <v>130</v>
      </c>
      <c r="G111" s="59">
        <v>125</v>
      </c>
      <c r="H111" s="58">
        <v>130</v>
      </c>
      <c r="I111" s="59">
        <v>135</v>
      </c>
      <c r="J111" s="59">
        <v>125</v>
      </c>
      <c r="K111" s="58">
        <v>70</v>
      </c>
      <c r="L111" s="59">
        <v>75</v>
      </c>
      <c r="M111" s="59">
        <v>65</v>
      </c>
      <c r="N111" s="58">
        <v>116</v>
      </c>
      <c r="O111" s="59">
        <v>140</v>
      </c>
      <c r="P111" s="59">
        <v>92</v>
      </c>
      <c r="Q111" s="58">
        <v>117.5</v>
      </c>
      <c r="R111" s="59">
        <v>120</v>
      </c>
      <c r="S111" s="59">
        <v>115</v>
      </c>
      <c r="T111" s="58">
        <v>65</v>
      </c>
      <c r="U111" s="59">
        <v>70</v>
      </c>
      <c r="V111" s="59">
        <v>60</v>
      </c>
      <c r="W111" s="58">
        <v>25</v>
      </c>
      <c r="X111" s="59">
        <v>30</v>
      </c>
      <c r="Y111" s="59">
        <v>20</v>
      </c>
      <c r="Z111" s="58">
        <v>80</v>
      </c>
      <c r="AA111" s="59">
        <v>85</v>
      </c>
      <c r="AB111" s="59">
        <v>75</v>
      </c>
      <c r="AC111" s="58">
        <v>75</v>
      </c>
      <c r="AD111" s="59">
        <v>80</v>
      </c>
      <c r="AE111" s="59">
        <v>70</v>
      </c>
      <c r="AF111" s="58">
        <v>17.5</v>
      </c>
      <c r="AG111" s="59">
        <v>20</v>
      </c>
      <c r="AH111" s="59">
        <v>15</v>
      </c>
      <c r="AI111" s="58">
        <v>27.5</v>
      </c>
      <c r="AJ111" s="59">
        <v>30</v>
      </c>
      <c r="AK111" s="59">
        <v>25</v>
      </c>
      <c r="AL111" s="58">
        <v>50.5</v>
      </c>
      <c r="AM111" s="59">
        <v>53</v>
      </c>
      <c r="AN111" s="59">
        <v>48</v>
      </c>
      <c r="AO111" s="58">
        <v>67</v>
      </c>
      <c r="AP111" s="59">
        <v>70</v>
      </c>
      <c r="AQ111" s="59">
        <v>64</v>
      </c>
      <c r="AR111" s="58">
        <v>102.5</v>
      </c>
      <c r="AS111" s="59">
        <v>110</v>
      </c>
      <c r="AT111" s="59">
        <v>95</v>
      </c>
      <c r="AU111" s="58">
        <v>30</v>
      </c>
      <c r="AV111" s="59">
        <v>35</v>
      </c>
      <c r="AW111" s="59">
        <v>25</v>
      </c>
      <c r="AX111" s="58">
        <v>50.5</v>
      </c>
      <c r="AY111" s="59">
        <v>53</v>
      </c>
      <c r="AZ111" s="59">
        <v>48</v>
      </c>
      <c r="BA111" s="58">
        <v>130</v>
      </c>
      <c r="BB111" s="59">
        <v>135</v>
      </c>
      <c r="BC111" s="59">
        <v>125</v>
      </c>
      <c r="BD111" s="58">
        <v>27.5</v>
      </c>
      <c r="BE111" s="59">
        <v>30</v>
      </c>
      <c r="BF111" s="59">
        <v>25</v>
      </c>
      <c r="BG111" s="58">
        <v>62.5</v>
      </c>
      <c r="BH111" s="59">
        <v>65</v>
      </c>
      <c r="BI111" s="59">
        <v>60</v>
      </c>
      <c r="BJ111" s="58">
        <v>50.5</v>
      </c>
      <c r="BK111" s="59">
        <v>53</v>
      </c>
      <c r="BL111" s="59">
        <v>48</v>
      </c>
      <c r="BM111" s="58">
        <v>115</v>
      </c>
      <c r="BN111" s="59">
        <v>120</v>
      </c>
      <c r="BO111" s="59">
        <v>110</v>
      </c>
      <c r="BP111" s="58">
        <v>109</v>
      </c>
      <c r="BQ111" s="59">
        <v>110</v>
      </c>
      <c r="BR111" s="59">
        <v>108</v>
      </c>
    </row>
    <row r="112" spans="1:70" x14ac:dyDescent="0.25">
      <c r="A112" s="57">
        <v>45414</v>
      </c>
      <c r="B112" s="58">
        <v>132.5</v>
      </c>
      <c r="C112" s="59">
        <v>135</v>
      </c>
      <c r="D112" s="59">
        <v>130</v>
      </c>
      <c r="E112" s="58">
        <v>127.5</v>
      </c>
      <c r="F112" s="59">
        <v>130</v>
      </c>
      <c r="G112" s="59">
        <v>125</v>
      </c>
      <c r="H112" s="58">
        <v>130</v>
      </c>
      <c r="I112" s="59">
        <v>135</v>
      </c>
      <c r="J112" s="59">
        <v>125</v>
      </c>
      <c r="K112" s="58">
        <v>75</v>
      </c>
      <c r="L112" s="59">
        <v>80</v>
      </c>
      <c r="M112" s="59">
        <v>70</v>
      </c>
      <c r="N112" s="58">
        <v>116</v>
      </c>
      <c r="O112" s="59">
        <v>140</v>
      </c>
      <c r="P112" s="59">
        <v>92</v>
      </c>
      <c r="Q112" s="58">
        <v>117.5</v>
      </c>
      <c r="R112" s="59">
        <v>120</v>
      </c>
      <c r="S112" s="59">
        <v>115</v>
      </c>
      <c r="T112" s="58">
        <v>65</v>
      </c>
      <c r="U112" s="59">
        <v>70</v>
      </c>
      <c r="V112" s="59">
        <v>60</v>
      </c>
      <c r="W112" s="58">
        <v>25</v>
      </c>
      <c r="X112" s="59">
        <v>30</v>
      </c>
      <c r="Y112" s="59">
        <v>20</v>
      </c>
      <c r="Z112" s="58">
        <v>80</v>
      </c>
      <c r="AA112" s="59">
        <v>85</v>
      </c>
      <c r="AB112" s="59">
        <v>75</v>
      </c>
      <c r="AC112" s="58">
        <v>75</v>
      </c>
      <c r="AD112" s="59">
        <v>80</v>
      </c>
      <c r="AE112" s="59">
        <v>70</v>
      </c>
      <c r="AF112" s="58">
        <v>17.5</v>
      </c>
      <c r="AG112" s="59">
        <v>20</v>
      </c>
      <c r="AH112" s="59">
        <v>15</v>
      </c>
      <c r="AI112" s="58">
        <v>27.5</v>
      </c>
      <c r="AJ112" s="59">
        <v>30</v>
      </c>
      <c r="AK112" s="59">
        <v>25</v>
      </c>
      <c r="AL112" s="58">
        <v>50.5</v>
      </c>
      <c r="AM112" s="59">
        <v>53</v>
      </c>
      <c r="AN112" s="59">
        <v>48</v>
      </c>
      <c r="AO112" s="58">
        <v>67</v>
      </c>
      <c r="AP112" s="59">
        <v>70</v>
      </c>
      <c r="AQ112" s="59">
        <v>64</v>
      </c>
      <c r="AR112" s="58">
        <v>102.5</v>
      </c>
      <c r="AS112" s="59">
        <v>110</v>
      </c>
      <c r="AT112" s="59">
        <v>95</v>
      </c>
      <c r="AU112" s="58">
        <v>30</v>
      </c>
      <c r="AV112" s="59">
        <v>35</v>
      </c>
      <c r="AW112" s="59">
        <v>25</v>
      </c>
      <c r="AX112" s="58">
        <v>50.5</v>
      </c>
      <c r="AY112" s="59">
        <v>53</v>
      </c>
      <c r="AZ112" s="59">
        <v>48</v>
      </c>
      <c r="BA112" s="58">
        <v>130</v>
      </c>
      <c r="BB112" s="59">
        <v>135</v>
      </c>
      <c r="BC112" s="59">
        <v>125</v>
      </c>
      <c r="BD112" s="58">
        <v>27.5</v>
      </c>
      <c r="BE112" s="59">
        <v>30</v>
      </c>
      <c r="BF112" s="59">
        <v>25</v>
      </c>
      <c r="BG112" s="58">
        <v>62.5</v>
      </c>
      <c r="BH112" s="59">
        <v>65</v>
      </c>
      <c r="BI112" s="59">
        <v>60</v>
      </c>
      <c r="BJ112" s="58">
        <v>50.5</v>
      </c>
      <c r="BK112" s="59">
        <v>53</v>
      </c>
      <c r="BL112" s="59">
        <v>48</v>
      </c>
      <c r="BM112" s="58">
        <v>110</v>
      </c>
      <c r="BN112" s="59">
        <v>115</v>
      </c>
      <c r="BO112" s="59">
        <v>105</v>
      </c>
      <c r="BP112" s="58">
        <v>110.5</v>
      </c>
      <c r="BQ112" s="59">
        <v>111</v>
      </c>
      <c r="BR112" s="59">
        <v>110</v>
      </c>
    </row>
    <row r="113" spans="1:70" x14ac:dyDescent="0.25">
      <c r="A113" s="57">
        <v>45407</v>
      </c>
      <c r="B113" s="58">
        <v>132.5</v>
      </c>
      <c r="C113" s="59">
        <v>135</v>
      </c>
      <c r="D113" s="59">
        <v>130</v>
      </c>
      <c r="E113" s="58">
        <v>127.5</v>
      </c>
      <c r="F113" s="59">
        <v>130</v>
      </c>
      <c r="G113" s="59">
        <v>125</v>
      </c>
      <c r="H113" s="58">
        <v>130</v>
      </c>
      <c r="I113" s="59">
        <v>135</v>
      </c>
      <c r="J113" s="59">
        <v>125</v>
      </c>
      <c r="K113" s="58">
        <v>75</v>
      </c>
      <c r="L113" s="59">
        <v>80</v>
      </c>
      <c r="M113" s="59">
        <v>70</v>
      </c>
      <c r="N113" s="58">
        <v>116</v>
      </c>
      <c r="O113" s="59">
        <v>140</v>
      </c>
      <c r="P113" s="59">
        <v>92</v>
      </c>
      <c r="Q113" s="58">
        <v>117.5</v>
      </c>
      <c r="R113" s="59">
        <v>120</v>
      </c>
      <c r="S113" s="59">
        <v>115</v>
      </c>
      <c r="T113" s="58">
        <v>65</v>
      </c>
      <c r="U113" s="59">
        <v>70</v>
      </c>
      <c r="V113" s="59">
        <v>60</v>
      </c>
      <c r="W113" s="58">
        <v>25</v>
      </c>
      <c r="X113" s="59">
        <v>30</v>
      </c>
      <c r="Y113" s="59">
        <v>20</v>
      </c>
      <c r="Z113" s="58">
        <v>80</v>
      </c>
      <c r="AA113" s="59">
        <v>85</v>
      </c>
      <c r="AB113" s="59">
        <v>75</v>
      </c>
      <c r="AC113" s="58">
        <v>75</v>
      </c>
      <c r="AD113" s="59">
        <v>80</v>
      </c>
      <c r="AE113" s="59">
        <v>70</v>
      </c>
      <c r="AF113" s="58">
        <v>17.5</v>
      </c>
      <c r="AG113" s="59">
        <v>20</v>
      </c>
      <c r="AH113" s="59">
        <v>15</v>
      </c>
      <c r="AI113" s="58">
        <v>27.5</v>
      </c>
      <c r="AJ113" s="59">
        <v>30</v>
      </c>
      <c r="AK113" s="59">
        <v>25</v>
      </c>
      <c r="AL113" s="58">
        <v>50.5</v>
      </c>
      <c r="AM113" s="59">
        <v>53</v>
      </c>
      <c r="AN113" s="59">
        <v>48</v>
      </c>
      <c r="AO113" s="58">
        <v>67</v>
      </c>
      <c r="AP113" s="59">
        <v>70</v>
      </c>
      <c r="AQ113" s="59">
        <v>64</v>
      </c>
      <c r="AR113" s="58">
        <v>102.5</v>
      </c>
      <c r="AS113" s="59">
        <v>110</v>
      </c>
      <c r="AT113" s="59">
        <v>95</v>
      </c>
      <c r="AU113" s="58">
        <v>30</v>
      </c>
      <c r="AV113" s="59">
        <v>35</v>
      </c>
      <c r="AW113" s="59">
        <v>25</v>
      </c>
      <c r="AX113" s="58">
        <v>50.5</v>
      </c>
      <c r="AY113" s="59">
        <v>53</v>
      </c>
      <c r="AZ113" s="59">
        <v>48</v>
      </c>
      <c r="BA113" s="58">
        <v>130</v>
      </c>
      <c r="BB113" s="59">
        <v>135</v>
      </c>
      <c r="BC113" s="59">
        <v>125</v>
      </c>
      <c r="BD113" s="58">
        <v>27.5</v>
      </c>
      <c r="BE113" s="59">
        <v>30</v>
      </c>
      <c r="BF113" s="59">
        <v>25</v>
      </c>
      <c r="BG113" s="58">
        <v>62.5</v>
      </c>
      <c r="BH113" s="59">
        <v>65</v>
      </c>
      <c r="BI113" s="59">
        <v>60</v>
      </c>
      <c r="BJ113" s="58">
        <v>50.5</v>
      </c>
      <c r="BK113" s="59">
        <v>53</v>
      </c>
      <c r="BL113" s="59">
        <v>48</v>
      </c>
      <c r="BM113" s="58">
        <v>120</v>
      </c>
      <c r="BN113" s="59">
        <v>125</v>
      </c>
      <c r="BO113" s="59">
        <v>115</v>
      </c>
      <c r="BP113" s="58">
        <v>110.5</v>
      </c>
      <c r="BQ113" s="59">
        <v>111</v>
      </c>
      <c r="BR113" s="59">
        <v>110</v>
      </c>
    </row>
    <row r="114" spans="1:70" x14ac:dyDescent="0.25">
      <c r="A114" s="57">
        <v>45400</v>
      </c>
      <c r="B114" s="58">
        <v>127.5</v>
      </c>
      <c r="C114" s="59">
        <v>130</v>
      </c>
      <c r="D114" s="59">
        <v>125</v>
      </c>
      <c r="E114" s="58">
        <v>127.5</v>
      </c>
      <c r="F114" s="59">
        <v>130</v>
      </c>
      <c r="G114" s="59">
        <v>125</v>
      </c>
      <c r="H114" s="58">
        <v>127.5</v>
      </c>
      <c r="I114" s="59">
        <v>130</v>
      </c>
      <c r="J114" s="59">
        <v>125</v>
      </c>
      <c r="K114" s="58">
        <v>77.5</v>
      </c>
      <c r="L114" s="59">
        <v>80</v>
      </c>
      <c r="M114" s="59">
        <v>75</v>
      </c>
      <c r="N114" s="58">
        <v>115</v>
      </c>
      <c r="O114" s="59">
        <v>140</v>
      </c>
      <c r="P114" s="59">
        <v>90</v>
      </c>
      <c r="Q114" s="58">
        <v>103.5</v>
      </c>
      <c r="R114" s="59">
        <v>107</v>
      </c>
      <c r="S114" s="59">
        <v>100</v>
      </c>
      <c r="T114" s="58">
        <v>65</v>
      </c>
      <c r="U114" s="59">
        <v>70</v>
      </c>
      <c r="V114" s="59">
        <v>60</v>
      </c>
      <c r="W114" s="58">
        <v>27.5</v>
      </c>
      <c r="X114" s="59">
        <v>30</v>
      </c>
      <c r="Y114" s="59">
        <v>25</v>
      </c>
      <c r="Z114" s="58">
        <v>77.5</v>
      </c>
      <c r="AA114" s="59">
        <v>85</v>
      </c>
      <c r="AB114" s="59">
        <v>70</v>
      </c>
      <c r="AC114" s="58">
        <v>72.5</v>
      </c>
      <c r="AD114" s="59">
        <v>80</v>
      </c>
      <c r="AE114" s="59">
        <v>65</v>
      </c>
      <c r="AF114" s="58">
        <v>17.5</v>
      </c>
      <c r="AG114" s="59">
        <v>20</v>
      </c>
      <c r="AH114" s="59">
        <v>15</v>
      </c>
      <c r="AI114" s="58">
        <v>27.5</v>
      </c>
      <c r="AJ114" s="59">
        <v>30</v>
      </c>
      <c r="AK114" s="59">
        <v>25</v>
      </c>
      <c r="AL114" s="58">
        <v>50.5</v>
      </c>
      <c r="AM114" s="59">
        <v>53</v>
      </c>
      <c r="AN114" s="59">
        <v>48</v>
      </c>
      <c r="AO114" s="58">
        <v>67</v>
      </c>
      <c r="AP114" s="59">
        <v>70</v>
      </c>
      <c r="AQ114" s="59">
        <v>64</v>
      </c>
      <c r="AR114" s="58">
        <v>102.5</v>
      </c>
      <c r="AS114" s="59">
        <v>110</v>
      </c>
      <c r="AT114" s="59">
        <v>95</v>
      </c>
      <c r="AU114" s="58">
        <v>30</v>
      </c>
      <c r="AV114" s="59">
        <v>35</v>
      </c>
      <c r="AW114" s="59">
        <v>25</v>
      </c>
      <c r="AX114" s="58">
        <v>50.5</v>
      </c>
      <c r="AY114" s="59">
        <v>53</v>
      </c>
      <c r="AZ114" s="59">
        <v>48</v>
      </c>
      <c r="BA114" s="58">
        <v>130</v>
      </c>
      <c r="BB114" s="59">
        <v>135</v>
      </c>
      <c r="BC114" s="59">
        <v>125</v>
      </c>
      <c r="BD114" s="58">
        <v>27.5</v>
      </c>
      <c r="BE114" s="59">
        <v>30</v>
      </c>
      <c r="BF114" s="59">
        <v>25</v>
      </c>
      <c r="BG114" s="58">
        <v>62.5</v>
      </c>
      <c r="BH114" s="59">
        <v>65</v>
      </c>
      <c r="BI114" s="59">
        <v>60</v>
      </c>
      <c r="BJ114" s="58">
        <v>48.5</v>
      </c>
      <c r="BK114" s="59">
        <v>52</v>
      </c>
      <c r="BL114" s="59">
        <v>45</v>
      </c>
      <c r="BM114" s="58">
        <v>120</v>
      </c>
      <c r="BN114" s="59">
        <v>125</v>
      </c>
      <c r="BO114" s="59">
        <v>115</v>
      </c>
      <c r="BP114" s="58">
        <v>110.5</v>
      </c>
      <c r="BQ114" s="59">
        <v>111</v>
      </c>
      <c r="BR114" s="59">
        <v>110</v>
      </c>
    </row>
    <row r="115" spans="1:70" x14ac:dyDescent="0.25">
      <c r="A115" s="57">
        <v>45393</v>
      </c>
      <c r="B115" s="58">
        <v>127.5</v>
      </c>
      <c r="C115" s="59">
        <v>130</v>
      </c>
      <c r="D115" s="59">
        <v>125</v>
      </c>
      <c r="E115" s="58">
        <v>127.5</v>
      </c>
      <c r="F115" s="59">
        <v>130</v>
      </c>
      <c r="G115" s="59">
        <v>125</v>
      </c>
      <c r="H115" s="58">
        <v>127.5</v>
      </c>
      <c r="I115" s="59">
        <v>130</v>
      </c>
      <c r="J115" s="59">
        <v>125</v>
      </c>
      <c r="K115" s="58">
        <v>74</v>
      </c>
      <c r="L115" s="59">
        <v>79</v>
      </c>
      <c r="M115" s="59">
        <v>69</v>
      </c>
      <c r="N115" s="58">
        <v>115</v>
      </c>
      <c r="O115" s="59">
        <v>140</v>
      </c>
      <c r="P115" s="59">
        <v>90</v>
      </c>
      <c r="Q115" s="58">
        <v>102</v>
      </c>
      <c r="R115" s="59">
        <v>105</v>
      </c>
      <c r="S115" s="59">
        <v>99</v>
      </c>
      <c r="T115" s="58">
        <v>60</v>
      </c>
      <c r="U115" s="59">
        <v>65</v>
      </c>
      <c r="V115" s="59">
        <v>55</v>
      </c>
      <c r="W115" s="58">
        <v>27.5</v>
      </c>
      <c r="X115" s="59">
        <v>30</v>
      </c>
      <c r="Y115" s="59">
        <v>25</v>
      </c>
      <c r="Z115" s="58">
        <v>77.5</v>
      </c>
      <c r="AA115" s="59">
        <v>85</v>
      </c>
      <c r="AB115" s="59">
        <v>70</v>
      </c>
      <c r="AC115" s="58">
        <v>72.5</v>
      </c>
      <c r="AD115" s="59">
        <v>80</v>
      </c>
      <c r="AE115" s="59">
        <v>65</v>
      </c>
      <c r="AF115" s="58">
        <v>15</v>
      </c>
      <c r="AG115" s="59">
        <v>20</v>
      </c>
      <c r="AH115" s="59">
        <v>10</v>
      </c>
      <c r="AI115" s="58">
        <v>27.5</v>
      </c>
      <c r="AJ115" s="59">
        <v>30</v>
      </c>
      <c r="AK115" s="59">
        <v>25</v>
      </c>
      <c r="AL115" s="58">
        <v>50.5</v>
      </c>
      <c r="AM115" s="59">
        <v>53</v>
      </c>
      <c r="AN115" s="59">
        <v>48</v>
      </c>
      <c r="AO115" s="58">
        <v>67</v>
      </c>
      <c r="AP115" s="59">
        <v>70</v>
      </c>
      <c r="AQ115" s="59">
        <v>64</v>
      </c>
      <c r="AR115" s="58">
        <v>102.5</v>
      </c>
      <c r="AS115" s="59">
        <v>110</v>
      </c>
      <c r="AT115" s="59">
        <v>95</v>
      </c>
      <c r="AU115" s="58">
        <v>30</v>
      </c>
      <c r="AV115" s="59">
        <v>35</v>
      </c>
      <c r="AW115" s="59">
        <v>25</v>
      </c>
      <c r="AX115" s="58">
        <v>50.5</v>
      </c>
      <c r="AY115" s="59">
        <v>53</v>
      </c>
      <c r="AZ115" s="59">
        <v>48</v>
      </c>
      <c r="BA115" s="58">
        <v>130</v>
      </c>
      <c r="BB115" s="59">
        <v>135</v>
      </c>
      <c r="BC115" s="59">
        <v>125</v>
      </c>
      <c r="BD115" s="58">
        <v>27.5</v>
      </c>
      <c r="BE115" s="59">
        <v>30</v>
      </c>
      <c r="BF115" s="59">
        <v>25</v>
      </c>
      <c r="BG115" s="58">
        <v>61</v>
      </c>
      <c r="BH115" s="59">
        <v>63</v>
      </c>
      <c r="BI115" s="59">
        <v>59</v>
      </c>
      <c r="BJ115" s="58">
        <v>48.5</v>
      </c>
      <c r="BK115" s="59">
        <v>52</v>
      </c>
      <c r="BL115" s="59">
        <v>45</v>
      </c>
      <c r="BM115" s="58">
        <v>120</v>
      </c>
      <c r="BN115" s="59">
        <v>125</v>
      </c>
      <c r="BO115" s="59">
        <v>115</v>
      </c>
      <c r="BP115" s="58">
        <v>110.5</v>
      </c>
      <c r="BQ115" s="59">
        <v>111</v>
      </c>
      <c r="BR115" s="59">
        <v>110</v>
      </c>
    </row>
    <row r="116" spans="1:70" x14ac:dyDescent="0.25">
      <c r="A116" s="57">
        <v>45386</v>
      </c>
      <c r="B116" s="58">
        <v>127.5</v>
      </c>
      <c r="C116" s="59">
        <v>130</v>
      </c>
      <c r="D116" s="59">
        <v>125</v>
      </c>
      <c r="E116" s="58">
        <v>127.5</v>
      </c>
      <c r="F116" s="59">
        <v>130</v>
      </c>
      <c r="G116" s="59">
        <v>125</v>
      </c>
      <c r="H116" s="58">
        <v>127.5</v>
      </c>
      <c r="I116" s="59">
        <v>130</v>
      </c>
      <c r="J116" s="59">
        <v>125</v>
      </c>
      <c r="K116" s="58">
        <v>70</v>
      </c>
      <c r="L116" s="59">
        <v>75</v>
      </c>
      <c r="M116" s="59">
        <v>65</v>
      </c>
      <c r="N116" s="58">
        <v>110</v>
      </c>
      <c r="O116" s="59">
        <v>140</v>
      </c>
      <c r="P116" s="59">
        <v>80</v>
      </c>
      <c r="Q116" s="58">
        <v>102</v>
      </c>
      <c r="R116" s="59">
        <v>105</v>
      </c>
      <c r="S116" s="59">
        <v>99</v>
      </c>
      <c r="T116" s="58">
        <v>60</v>
      </c>
      <c r="U116" s="59">
        <v>65</v>
      </c>
      <c r="V116" s="59">
        <v>55</v>
      </c>
      <c r="W116" s="58">
        <v>27.5</v>
      </c>
      <c r="X116" s="59">
        <v>30</v>
      </c>
      <c r="Y116" s="59">
        <v>25</v>
      </c>
      <c r="Z116" s="58">
        <v>62.5</v>
      </c>
      <c r="AA116" s="59">
        <v>65</v>
      </c>
      <c r="AB116" s="59">
        <v>60</v>
      </c>
      <c r="AC116" s="58">
        <v>57.5</v>
      </c>
      <c r="AD116" s="59">
        <v>60</v>
      </c>
      <c r="AE116" s="59">
        <v>55</v>
      </c>
      <c r="AF116" s="58">
        <v>11</v>
      </c>
      <c r="AG116" s="59">
        <v>16</v>
      </c>
      <c r="AH116" s="59">
        <v>6</v>
      </c>
      <c r="AI116" s="58">
        <v>27.5</v>
      </c>
      <c r="AJ116" s="59">
        <v>30</v>
      </c>
      <c r="AK116" s="59">
        <v>25</v>
      </c>
      <c r="AL116" s="58">
        <v>50.5</v>
      </c>
      <c r="AM116" s="59">
        <v>53</v>
      </c>
      <c r="AN116" s="59">
        <v>48</v>
      </c>
      <c r="AO116" s="58">
        <v>67</v>
      </c>
      <c r="AP116" s="59">
        <v>70</v>
      </c>
      <c r="AQ116" s="59">
        <v>64</v>
      </c>
      <c r="AR116" s="58">
        <v>102.5</v>
      </c>
      <c r="AS116" s="59">
        <v>110</v>
      </c>
      <c r="AT116" s="59">
        <v>95</v>
      </c>
      <c r="AU116" s="58">
        <v>30</v>
      </c>
      <c r="AV116" s="59">
        <v>35</v>
      </c>
      <c r="AW116" s="59">
        <v>25</v>
      </c>
      <c r="AX116" s="58">
        <v>50.5</v>
      </c>
      <c r="AY116" s="59">
        <v>53</v>
      </c>
      <c r="AZ116" s="59">
        <v>48</v>
      </c>
      <c r="BA116" s="58">
        <v>130</v>
      </c>
      <c r="BB116" s="59">
        <v>135</v>
      </c>
      <c r="BC116" s="59">
        <v>125</v>
      </c>
      <c r="BD116" s="58">
        <v>27.5</v>
      </c>
      <c r="BE116" s="59">
        <v>30</v>
      </c>
      <c r="BF116" s="59">
        <v>25</v>
      </c>
      <c r="BG116" s="58">
        <v>61</v>
      </c>
      <c r="BH116" s="59">
        <v>63</v>
      </c>
      <c r="BI116" s="59">
        <v>59</v>
      </c>
      <c r="BJ116" s="58">
        <v>48.5</v>
      </c>
      <c r="BK116" s="59">
        <v>52</v>
      </c>
      <c r="BL116" s="59">
        <v>45</v>
      </c>
      <c r="BM116" s="58">
        <v>120</v>
      </c>
      <c r="BN116" s="59">
        <v>125</v>
      </c>
      <c r="BO116" s="59">
        <v>115</v>
      </c>
      <c r="BP116" s="58">
        <v>110.5</v>
      </c>
      <c r="BQ116" s="59">
        <v>111</v>
      </c>
      <c r="BR116" s="59">
        <v>110</v>
      </c>
    </row>
    <row r="117" spans="1:70" x14ac:dyDescent="0.25">
      <c r="A117" s="57">
        <v>45379</v>
      </c>
      <c r="B117" s="58">
        <v>127.5</v>
      </c>
      <c r="C117" s="59">
        <v>130</v>
      </c>
      <c r="D117" s="59">
        <v>125</v>
      </c>
      <c r="E117" s="58">
        <v>127.5</v>
      </c>
      <c r="F117" s="59">
        <v>130</v>
      </c>
      <c r="G117" s="59">
        <v>125</v>
      </c>
      <c r="H117" s="58">
        <v>125</v>
      </c>
      <c r="I117" s="59">
        <v>130</v>
      </c>
      <c r="J117" s="59">
        <v>120</v>
      </c>
      <c r="K117" s="58">
        <v>64.5</v>
      </c>
      <c r="L117" s="59">
        <v>70</v>
      </c>
      <c r="M117" s="59">
        <v>59</v>
      </c>
      <c r="N117" s="58">
        <v>110</v>
      </c>
      <c r="O117" s="59">
        <v>140</v>
      </c>
      <c r="P117" s="59">
        <v>80</v>
      </c>
      <c r="Q117" s="58">
        <v>102</v>
      </c>
      <c r="R117" s="59">
        <v>105</v>
      </c>
      <c r="S117" s="59">
        <v>99</v>
      </c>
      <c r="T117" s="58">
        <v>60</v>
      </c>
      <c r="U117" s="59">
        <v>65</v>
      </c>
      <c r="V117" s="59">
        <v>55</v>
      </c>
      <c r="W117" s="58">
        <v>27.5</v>
      </c>
      <c r="X117" s="59">
        <v>30</v>
      </c>
      <c r="Y117" s="59">
        <v>25</v>
      </c>
      <c r="Z117" s="58">
        <v>62.5</v>
      </c>
      <c r="AA117" s="59">
        <v>65</v>
      </c>
      <c r="AB117" s="59">
        <v>60</v>
      </c>
      <c r="AC117" s="58">
        <v>57.5</v>
      </c>
      <c r="AD117" s="59">
        <v>60</v>
      </c>
      <c r="AE117" s="59">
        <v>55</v>
      </c>
      <c r="AF117" s="58">
        <v>9</v>
      </c>
      <c r="AG117" s="59">
        <v>16</v>
      </c>
      <c r="AH117" s="59">
        <v>2</v>
      </c>
      <c r="AI117" s="58">
        <v>27.5</v>
      </c>
      <c r="AJ117" s="59">
        <v>30</v>
      </c>
      <c r="AK117" s="59">
        <v>25</v>
      </c>
      <c r="AL117" s="58">
        <v>50.5</v>
      </c>
      <c r="AM117" s="59">
        <v>53</v>
      </c>
      <c r="AN117" s="59">
        <v>48</v>
      </c>
      <c r="AO117" s="58">
        <v>67</v>
      </c>
      <c r="AP117" s="59">
        <v>70</v>
      </c>
      <c r="AQ117" s="59">
        <v>64</v>
      </c>
      <c r="AR117" s="58">
        <v>102.5</v>
      </c>
      <c r="AS117" s="59">
        <v>110</v>
      </c>
      <c r="AT117" s="59">
        <v>95</v>
      </c>
      <c r="AU117" s="58">
        <v>30</v>
      </c>
      <c r="AV117" s="59">
        <v>35</v>
      </c>
      <c r="AW117" s="59">
        <v>25</v>
      </c>
      <c r="AX117" s="58">
        <v>50.5</v>
      </c>
      <c r="AY117" s="59">
        <v>53</v>
      </c>
      <c r="AZ117" s="59">
        <v>48</v>
      </c>
      <c r="BA117" s="58">
        <v>130</v>
      </c>
      <c r="BB117" s="59">
        <v>135</v>
      </c>
      <c r="BC117" s="59">
        <v>125</v>
      </c>
      <c r="BD117" s="58">
        <v>27.5</v>
      </c>
      <c r="BE117" s="59">
        <v>30</v>
      </c>
      <c r="BF117" s="59">
        <v>25</v>
      </c>
      <c r="BG117" s="58">
        <v>61</v>
      </c>
      <c r="BH117" s="59">
        <v>63</v>
      </c>
      <c r="BI117" s="59">
        <v>59</v>
      </c>
      <c r="BJ117" s="58">
        <v>48.5</v>
      </c>
      <c r="BK117" s="59">
        <v>52</v>
      </c>
      <c r="BL117" s="59">
        <v>45</v>
      </c>
      <c r="BM117" s="58">
        <v>120</v>
      </c>
      <c r="BN117" s="59">
        <v>125</v>
      </c>
      <c r="BO117" s="59">
        <v>115</v>
      </c>
      <c r="BP117" s="58">
        <v>110.5</v>
      </c>
      <c r="BQ117" s="59">
        <v>111</v>
      </c>
      <c r="BR117" s="59">
        <v>110</v>
      </c>
    </row>
    <row r="118" spans="1:70" x14ac:dyDescent="0.25">
      <c r="A118" s="57">
        <v>45372</v>
      </c>
      <c r="B118" s="58">
        <v>127.5</v>
      </c>
      <c r="C118" s="59">
        <v>130</v>
      </c>
      <c r="D118" s="59">
        <v>125</v>
      </c>
      <c r="E118" s="58">
        <v>127.5</v>
      </c>
      <c r="F118" s="59">
        <v>130</v>
      </c>
      <c r="G118" s="59">
        <v>125</v>
      </c>
      <c r="H118" s="58">
        <v>125</v>
      </c>
      <c r="I118" s="59">
        <v>130</v>
      </c>
      <c r="J118" s="59">
        <v>120</v>
      </c>
      <c r="K118" s="58">
        <v>67.5</v>
      </c>
      <c r="L118" s="59">
        <v>70</v>
      </c>
      <c r="M118" s="59">
        <v>65</v>
      </c>
      <c r="N118" s="58">
        <v>110</v>
      </c>
      <c r="O118" s="59">
        <v>140</v>
      </c>
      <c r="P118" s="59">
        <v>80</v>
      </c>
      <c r="Q118" s="58">
        <v>102</v>
      </c>
      <c r="R118" s="59">
        <v>105</v>
      </c>
      <c r="S118" s="59">
        <v>99</v>
      </c>
      <c r="T118" s="58">
        <v>62.5</v>
      </c>
      <c r="U118" s="59">
        <v>65</v>
      </c>
      <c r="V118" s="59">
        <v>60</v>
      </c>
      <c r="W118" s="58">
        <v>30</v>
      </c>
      <c r="X118" s="59">
        <v>35</v>
      </c>
      <c r="Y118" s="59">
        <v>25</v>
      </c>
      <c r="Z118" s="58">
        <v>62.5</v>
      </c>
      <c r="AA118" s="59">
        <v>65</v>
      </c>
      <c r="AB118" s="59">
        <v>60</v>
      </c>
      <c r="AC118" s="58">
        <v>57.5</v>
      </c>
      <c r="AD118" s="59">
        <v>60</v>
      </c>
      <c r="AE118" s="59">
        <v>55</v>
      </c>
      <c r="AF118" s="58">
        <v>13</v>
      </c>
      <c r="AG118" s="59">
        <v>16</v>
      </c>
      <c r="AH118" s="59">
        <v>10</v>
      </c>
      <c r="AI118" s="58">
        <v>27.5</v>
      </c>
      <c r="AJ118" s="59">
        <v>30</v>
      </c>
      <c r="AK118" s="59">
        <v>25</v>
      </c>
      <c r="AL118" s="58">
        <v>50.5</v>
      </c>
      <c r="AM118" s="59">
        <v>53</v>
      </c>
      <c r="AN118" s="59">
        <v>48</v>
      </c>
      <c r="AO118" s="58">
        <v>67</v>
      </c>
      <c r="AP118" s="59">
        <v>70</v>
      </c>
      <c r="AQ118" s="59">
        <v>64</v>
      </c>
      <c r="AR118" s="58">
        <v>102.5</v>
      </c>
      <c r="AS118" s="59">
        <v>110</v>
      </c>
      <c r="AT118" s="59">
        <v>95</v>
      </c>
      <c r="AU118" s="58">
        <v>30</v>
      </c>
      <c r="AV118" s="59">
        <v>35</v>
      </c>
      <c r="AW118" s="59">
        <v>25</v>
      </c>
      <c r="AX118" s="58">
        <v>50.5</v>
      </c>
      <c r="AY118" s="59">
        <v>53</v>
      </c>
      <c r="AZ118" s="59">
        <v>48</v>
      </c>
      <c r="BA118" s="58">
        <v>130</v>
      </c>
      <c r="BB118" s="59">
        <v>135</v>
      </c>
      <c r="BC118" s="59">
        <v>125</v>
      </c>
      <c r="BD118" s="58">
        <v>27.5</v>
      </c>
      <c r="BE118" s="59">
        <v>30</v>
      </c>
      <c r="BF118" s="59">
        <v>25</v>
      </c>
      <c r="BG118" s="58">
        <v>61</v>
      </c>
      <c r="BH118" s="59">
        <v>63</v>
      </c>
      <c r="BI118" s="59">
        <v>59</v>
      </c>
      <c r="BJ118" s="58">
        <v>48.5</v>
      </c>
      <c r="BK118" s="59">
        <v>52</v>
      </c>
      <c r="BL118" s="59">
        <v>45</v>
      </c>
      <c r="BM118" s="58">
        <v>120</v>
      </c>
      <c r="BN118" s="59">
        <v>125</v>
      </c>
      <c r="BO118" s="59">
        <v>115</v>
      </c>
      <c r="BP118" s="58">
        <v>105.5</v>
      </c>
      <c r="BQ118" s="59">
        <v>106</v>
      </c>
      <c r="BR118" s="59">
        <v>105</v>
      </c>
    </row>
    <row r="119" spans="1:70" x14ac:dyDescent="0.25">
      <c r="A119" s="57">
        <v>45365</v>
      </c>
      <c r="B119" s="58">
        <v>125</v>
      </c>
      <c r="C119" s="59">
        <v>130</v>
      </c>
      <c r="D119" s="59">
        <v>120</v>
      </c>
      <c r="E119" s="58">
        <v>127.5</v>
      </c>
      <c r="F119" s="59">
        <v>130</v>
      </c>
      <c r="G119" s="59">
        <v>125</v>
      </c>
      <c r="H119" s="58">
        <v>125</v>
      </c>
      <c r="I119" s="59">
        <v>130</v>
      </c>
      <c r="J119" s="59">
        <v>120</v>
      </c>
      <c r="K119" s="58">
        <v>65</v>
      </c>
      <c r="L119" s="59">
        <v>70</v>
      </c>
      <c r="M119" s="59">
        <v>60</v>
      </c>
      <c r="N119" s="58">
        <v>105</v>
      </c>
      <c r="O119" s="59">
        <v>130</v>
      </c>
      <c r="P119" s="59">
        <v>80</v>
      </c>
      <c r="Q119" s="58">
        <v>102</v>
      </c>
      <c r="R119" s="59">
        <v>105</v>
      </c>
      <c r="S119" s="59">
        <v>99</v>
      </c>
      <c r="T119" s="58">
        <v>60</v>
      </c>
      <c r="U119" s="59">
        <v>65</v>
      </c>
      <c r="V119" s="59">
        <v>55</v>
      </c>
      <c r="W119" s="58">
        <v>15</v>
      </c>
      <c r="X119" s="59">
        <v>20</v>
      </c>
      <c r="Y119" s="59">
        <v>10</v>
      </c>
      <c r="Z119" s="58">
        <v>62.5</v>
      </c>
      <c r="AA119" s="59">
        <v>65</v>
      </c>
      <c r="AB119" s="59">
        <v>60</v>
      </c>
      <c r="AC119" s="58">
        <v>57.5</v>
      </c>
      <c r="AD119" s="59">
        <v>60</v>
      </c>
      <c r="AE119" s="59">
        <v>55</v>
      </c>
      <c r="AF119" s="58">
        <v>10.5</v>
      </c>
      <c r="AG119" s="59">
        <v>16</v>
      </c>
      <c r="AH119" s="59">
        <v>5</v>
      </c>
      <c r="AI119" s="58">
        <v>27.5</v>
      </c>
      <c r="AJ119" s="59">
        <v>30</v>
      </c>
      <c r="AK119" s="59">
        <v>25</v>
      </c>
      <c r="AL119" s="58">
        <v>50.5</v>
      </c>
      <c r="AM119" s="59">
        <v>53</v>
      </c>
      <c r="AN119" s="59">
        <v>48</v>
      </c>
      <c r="AO119" s="58">
        <v>66</v>
      </c>
      <c r="AP119" s="59">
        <v>70</v>
      </c>
      <c r="AQ119" s="59">
        <v>62</v>
      </c>
      <c r="AR119" s="58">
        <v>102.5</v>
      </c>
      <c r="AS119" s="59">
        <v>110</v>
      </c>
      <c r="AT119" s="59">
        <v>95</v>
      </c>
      <c r="AU119" s="58">
        <v>30</v>
      </c>
      <c r="AV119" s="59">
        <v>35</v>
      </c>
      <c r="AW119" s="59">
        <v>25</v>
      </c>
      <c r="AX119" s="58">
        <v>50.5</v>
      </c>
      <c r="AY119" s="59">
        <v>53</v>
      </c>
      <c r="AZ119" s="59">
        <v>48</v>
      </c>
      <c r="BA119" s="58">
        <v>130</v>
      </c>
      <c r="BB119" s="59">
        <v>135</v>
      </c>
      <c r="BC119" s="59">
        <v>125</v>
      </c>
      <c r="BD119" s="58">
        <v>27.5</v>
      </c>
      <c r="BE119" s="59">
        <v>30</v>
      </c>
      <c r="BF119" s="59">
        <v>25</v>
      </c>
      <c r="BG119" s="58">
        <v>59.5</v>
      </c>
      <c r="BH119" s="59">
        <v>62</v>
      </c>
      <c r="BI119" s="59">
        <v>57</v>
      </c>
      <c r="BJ119" s="58">
        <v>47.5</v>
      </c>
      <c r="BK119" s="59">
        <v>50</v>
      </c>
      <c r="BL119" s="59">
        <v>45</v>
      </c>
      <c r="BM119" s="58">
        <v>120</v>
      </c>
      <c r="BN119" s="59">
        <v>125</v>
      </c>
      <c r="BO119" s="59">
        <v>115</v>
      </c>
      <c r="BP119" s="58">
        <v>103</v>
      </c>
      <c r="BQ119" s="59">
        <v>104</v>
      </c>
      <c r="BR119" s="59">
        <v>102</v>
      </c>
    </row>
    <row r="120" spans="1:70" x14ac:dyDescent="0.25">
      <c r="A120" s="57">
        <v>45358</v>
      </c>
      <c r="B120" s="58">
        <v>122.5</v>
      </c>
      <c r="C120" s="59">
        <v>125</v>
      </c>
      <c r="D120" s="59">
        <v>120</v>
      </c>
      <c r="E120" s="58">
        <v>127.5</v>
      </c>
      <c r="F120" s="59">
        <v>130</v>
      </c>
      <c r="G120" s="59">
        <v>125</v>
      </c>
      <c r="H120" s="58">
        <v>123.5</v>
      </c>
      <c r="I120" s="59">
        <v>127</v>
      </c>
      <c r="J120" s="59">
        <v>120</v>
      </c>
      <c r="K120" s="58">
        <v>62.5</v>
      </c>
      <c r="L120" s="59">
        <v>65</v>
      </c>
      <c r="M120" s="59">
        <v>60</v>
      </c>
      <c r="N120" s="58">
        <v>102.5</v>
      </c>
      <c r="O120" s="59">
        <v>130</v>
      </c>
      <c r="P120" s="59">
        <v>75</v>
      </c>
      <c r="Q120" s="58">
        <v>101</v>
      </c>
      <c r="R120" s="59">
        <v>105</v>
      </c>
      <c r="S120" s="59">
        <v>97</v>
      </c>
      <c r="T120" s="58">
        <v>55</v>
      </c>
      <c r="U120" s="59">
        <v>60</v>
      </c>
      <c r="V120" s="59">
        <v>50</v>
      </c>
      <c r="W120" s="58">
        <v>15</v>
      </c>
      <c r="X120" s="59">
        <v>20</v>
      </c>
      <c r="Y120" s="59">
        <v>10</v>
      </c>
      <c r="Z120" s="58">
        <v>60</v>
      </c>
      <c r="AA120" s="59">
        <v>65</v>
      </c>
      <c r="AB120" s="59">
        <v>55</v>
      </c>
      <c r="AC120" s="58">
        <v>55</v>
      </c>
      <c r="AD120" s="59">
        <v>60</v>
      </c>
      <c r="AE120" s="59">
        <v>50</v>
      </c>
      <c r="AF120" s="58">
        <v>5</v>
      </c>
      <c r="AG120" s="59">
        <v>8</v>
      </c>
      <c r="AH120" s="59">
        <v>2</v>
      </c>
      <c r="AI120" s="58">
        <v>25</v>
      </c>
      <c r="AJ120" s="59">
        <v>30</v>
      </c>
      <c r="AK120" s="59">
        <v>20</v>
      </c>
      <c r="AL120" s="58">
        <v>48</v>
      </c>
      <c r="AM120" s="59">
        <v>51</v>
      </c>
      <c r="AN120" s="59">
        <v>45</v>
      </c>
      <c r="AO120" s="58">
        <v>66</v>
      </c>
      <c r="AP120" s="59">
        <v>70</v>
      </c>
      <c r="AQ120" s="59">
        <v>62</v>
      </c>
      <c r="AR120" s="58">
        <v>102.5</v>
      </c>
      <c r="AS120" s="59">
        <v>110</v>
      </c>
      <c r="AT120" s="59">
        <v>95</v>
      </c>
      <c r="AU120" s="58">
        <v>26</v>
      </c>
      <c r="AV120" s="59">
        <v>30</v>
      </c>
      <c r="AW120" s="59">
        <v>22</v>
      </c>
      <c r="AX120" s="58">
        <v>48</v>
      </c>
      <c r="AY120" s="59">
        <v>51</v>
      </c>
      <c r="AZ120" s="59">
        <v>45</v>
      </c>
      <c r="BA120" s="58">
        <v>127.5</v>
      </c>
      <c r="BB120" s="59">
        <v>130</v>
      </c>
      <c r="BC120" s="59">
        <v>125</v>
      </c>
      <c r="BD120" s="58">
        <v>27.5</v>
      </c>
      <c r="BE120" s="59">
        <v>30</v>
      </c>
      <c r="BF120" s="59">
        <v>25</v>
      </c>
      <c r="BG120" s="58">
        <v>59</v>
      </c>
      <c r="BH120" s="59">
        <v>61</v>
      </c>
      <c r="BI120" s="59">
        <v>57</v>
      </c>
      <c r="BJ120" s="58">
        <v>46.5</v>
      </c>
      <c r="BK120" s="59">
        <v>50</v>
      </c>
      <c r="BL120" s="59">
        <v>43</v>
      </c>
      <c r="BM120" s="58">
        <v>120</v>
      </c>
      <c r="BN120" s="59">
        <v>125</v>
      </c>
      <c r="BO120" s="59">
        <v>115</v>
      </c>
      <c r="BP120" s="58">
        <v>103</v>
      </c>
      <c r="BQ120" s="59">
        <v>104</v>
      </c>
      <c r="BR120" s="59">
        <v>102</v>
      </c>
    </row>
    <row r="121" spans="1:70" x14ac:dyDescent="0.25">
      <c r="A121" s="57">
        <v>45351</v>
      </c>
      <c r="B121" s="58">
        <v>120</v>
      </c>
      <c r="C121" s="59">
        <v>125</v>
      </c>
      <c r="D121" s="59">
        <v>115</v>
      </c>
      <c r="E121" s="58">
        <v>127.5</v>
      </c>
      <c r="F121" s="59">
        <v>130</v>
      </c>
      <c r="G121" s="59">
        <v>125</v>
      </c>
      <c r="H121" s="58">
        <v>122.5</v>
      </c>
      <c r="I121" s="59">
        <v>125</v>
      </c>
      <c r="J121" s="59">
        <v>120</v>
      </c>
      <c r="K121" s="58">
        <v>60</v>
      </c>
      <c r="L121" s="59">
        <v>65</v>
      </c>
      <c r="M121" s="59">
        <v>55</v>
      </c>
      <c r="N121" s="58">
        <v>101.5</v>
      </c>
      <c r="O121" s="59">
        <v>130</v>
      </c>
      <c r="P121" s="59">
        <v>73</v>
      </c>
      <c r="Q121" s="58">
        <v>100</v>
      </c>
      <c r="R121" s="59">
        <v>105</v>
      </c>
      <c r="S121" s="59">
        <v>95</v>
      </c>
      <c r="T121" s="58">
        <v>50</v>
      </c>
      <c r="U121" s="59">
        <v>55</v>
      </c>
      <c r="V121" s="59">
        <v>45</v>
      </c>
      <c r="W121" s="58">
        <v>15</v>
      </c>
      <c r="X121" s="59">
        <v>20</v>
      </c>
      <c r="Y121" s="59">
        <v>10</v>
      </c>
      <c r="Z121" s="58">
        <v>57.5</v>
      </c>
      <c r="AA121" s="59">
        <v>60</v>
      </c>
      <c r="AB121" s="59">
        <v>55</v>
      </c>
      <c r="AC121" s="58">
        <v>52.5</v>
      </c>
      <c r="AD121" s="59">
        <v>55</v>
      </c>
      <c r="AE121" s="59">
        <v>50</v>
      </c>
      <c r="AF121" s="58">
        <v>7.5</v>
      </c>
      <c r="AG121" s="59">
        <v>10</v>
      </c>
      <c r="AH121" s="59">
        <v>5</v>
      </c>
      <c r="AI121" s="58">
        <v>25</v>
      </c>
      <c r="AJ121" s="59">
        <v>30</v>
      </c>
      <c r="AK121" s="59">
        <v>20</v>
      </c>
      <c r="AL121" s="58">
        <v>48</v>
      </c>
      <c r="AM121" s="59">
        <v>51</v>
      </c>
      <c r="AN121" s="59">
        <v>45</v>
      </c>
      <c r="AO121" s="58">
        <v>66</v>
      </c>
      <c r="AP121" s="59">
        <v>70</v>
      </c>
      <c r="AQ121" s="59">
        <v>62</v>
      </c>
      <c r="AR121" s="58">
        <v>102.5</v>
      </c>
      <c r="AS121" s="59">
        <v>110</v>
      </c>
      <c r="AT121" s="59">
        <v>95</v>
      </c>
      <c r="AU121" s="58">
        <v>26</v>
      </c>
      <c r="AV121" s="59">
        <v>30</v>
      </c>
      <c r="AW121" s="59">
        <v>22</v>
      </c>
      <c r="AX121" s="58">
        <v>48</v>
      </c>
      <c r="AY121" s="59">
        <v>51</v>
      </c>
      <c r="AZ121" s="59">
        <v>45</v>
      </c>
      <c r="BA121" s="58">
        <v>127.5</v>
      </c>
      <c r="BB121" s="59">
        <v>130</v>
      </c>
      <c r="BC121" s="59">
        <v>125</v>
      </c>
      <c r="BD121" s="58">
        <v>27.5</v>
      </c>
      <c r="BE121" s="59">
        <v>30</v>
      </c>
      <c r="BF121" s="59">
        <v>25</v>
      </c>
      <c r="BG121" s="58">
        <v>59</v>
      </c>
      <c r="BH121" s="59">
        <v>61</v>
      </c>
      <c r="BI121" s="59">
        <v>57</v>
      </c>
      <c r="BJ121" s="58">
        <v>46.5</v>
      </c>
      <c r="BK121" s="59">
        <v>50</v>
      </c>
      <c r="BL121" s="59">
        <v>43</v>
      </c>
      <c r="BM121" s="58">
        <v>120</v>
      </c>
      <c r="BN121" s="59">
        <v>125</v>
      </c>
      <c r="BO121" s="59">
        <v>115</v>
      </c>
      <c r="BP121" s="58">
        <v>103</v>
      </c>
      <c r="BQ121" s="59">
        <v>104</v>
      </c>
      <c r="BR121" s="59">
        <v>102</v>
      </c>
    </row>
    <row r="122" spans="1:70" x14ac:dyDescent="0.25">
      <c r="A122" s="57">
        <v>45344</v>
      </c>
      <c r="B122" s="58">
        <v>120</v>
      </c>
      <c r="C122" s="59">
        <v>125</v>
      </c>
      <c r="D122" s="59">
        <v>115</v>
      </c>
      <c r="E122" s="58">
        <v>127.5</v>
      </c>
      <c r="F122" s="59">
        <v>130</v>
      </c>
      <c r="G122" s="59">
        <v>125</v>
      </c>
      <c r="H122" s="58">
        <v>125</v>
      </c>
      <c r="I122" s="59">
        <v>130</v>
      </c>
      <c r="J122" s="59">
        <v>120</v>
      </c>
      <c r="K122" s="58">
        <v>60</v>
      </c>
      <c r="L122" s="59">
        <v>65</v>
      </c>
      <c r="M122" s="59">
        <v>55</v>
      </c>
      <c r="N122" s="58">
        <v>96.5</v>
      </c>
      <c r="O122" s="59">
        <v>120</v>
      </c>
      <c r="P122" s="59">
        <v>73</v>
      </c>
      <c r="Q122" s="58">
        <v>100</v>
      </c>
      <c r="R122" s="59">
        <v>105</v>
      </c>
      <c r="S122" s="59">
        <v>95</v>
      </c>
      <c r="T122" s="58">
        <v>50</v>
      </c>
      <c r="U122" s="59">
        <v>55</v>
      </c>
      <c r="V122" s="59">
        <v>45</v>
      </c>
      <c r="W122" s="58">
        <v>13</v>
      </c>
      <c r="X122" s="59">
        <v>16</v>
      </c>
      <c r="Y122" s="59">
        <v>10</v>
      </c>
      <c r="Z122" s="58">
        <v>52.5</v>
      </c>
      <c r="AA122" s="59">
        <v>55</v>
      </c>
      <c r="AB122" s="59">
        <v>50</v>
      </c>
      <c r="AC122" s="58">
        <v>47.5</v>
      </c>
      <c r="AD122" s="59">
        <v>50</v>
      </c>
      <c r="AE122" s="59">
        <v>45</v>
      </c>
      <c r="AF122" s="58">
        <v>7.5</v>
      </c>
      <c r="AG122" s="59">
        <v>10</v>
      </c>
      <c r="AH122" s="59">
        <v>5</v>
      </c>
      <c r="AI122" s="58">
        <v>25</v>
      </c>
      <c r="AJ122" s="59">
        <v>30</v>
      </c>
      <c r="AK122" s="59">
        <v>20</v>
      </c>
      <c r="AL122" s="58">
        <v>50</v>
      </c>
      <c r="AM122" s="59">
        <v>52</v>
      </c>
      <c r="AN122" s="59">
        <v>48</v>
      </c>
      <c r="AO122" s="58">
        <v>68</v>
      </c>
      <c r="AP122" s="59">
        <v>71</v>
      </c>
      <c r="AQ122" s="59">
        <v>65</v>
      </c>
      <c r="AR122" s="58">
        <v>111.5</v>
      </c>
      <c r="AS122" s="59">
        <v>120</v>
      </c>
      <c r="AT122" s="59">
        <v>103</v>
      </c>
      <c r="AU122" s="58">
        <v>26</v>
      </c>
      <c r="AV122" s="59">
        <v>30</v>
      </c>
      <c r="AW122" s="59">
        <v>22</v>
      </c>
      <c r="AX122" s="58">
        <v>50</v>
      </c>
      <c r="AY122" s="59">
        <v>52</v>
      </c>
      <c r="AZ122" s="59">
        <v>48</v>
      </c>
      <c r="BA122" s="58">
        <v>127.5</v>
      </c>
      <c r="BB122" s="59">
        <v>130</v>
      </c>
      <c r="BC122" s="59">
        <v>125</v>
      </c>
      <c r="BD122" s="58">
        <v>27.5</v>
      </c>
      <c r="BE122" s="59">
        <v>30</v>
      </c>
      <c r="BF122" s="59">
        <v>25</v>
      </c>
      <c r="BG122" s="58">
        <v>59</v>
      </c>
      <c r="BH122" s="59">
        <v>61</v>
      </c>
      <c r="BI122" s="59">
        <v>57</v>
      </c>
      <c r="BJ122" s="58">
        <v>46.5</v>
      </c>
      <c r="BK122" s="59">
        <v>50</v>
      </c>
      <c r="BL122" s="59">
        <v>43</v>
      </c>
      <c r="BM122" s="58">
        <v>120</v>
      </c>
      <c r="BN122" s="59">
        <v>125</v>
      </c>
      <c r="BO122" s="59">
        <v>115</v>
      </c>
      <c r="BP122" s="58">
        <v>98</v>
      </c>
      <c r="BQ122" s="59">
        <v>99</v>
      </c>
      <c r="BR122" s="59">
        <v>97</v>
      </c>
    </row>
    <row r="123" spans="1:70" x14ac:dyDescent="0.25">
      <c r="A123" s="57">
        <v>45337</v>
      </c>
      <c r="B123" s="58">
        <v>120</v>
      </c>
      <c r="C123" s="59">
        <v>125</v>
      </c>
      <c r="D123" s="59">
        <v>115</v>
      </c>
      <c r="E123" s="58">
        <v>127.5</v>
      </c>
      <c r="F123" s="59">
        <v>130</v>
      </c>
      <c r="G123" s="59">
        <v>125</v>
      </c>
      <c r="H123" s="58">
        <v>125</v>
      </c>
      <c r="I123" s="59">
        <v>130</v>
      </c>
      <c r="J123" s="59">
        <v>120</v>
      </c>
      <c r="K123" s="58">
        <v>60</v>
      </c>
      <c r="L123" s="59">
        <v>65</v>
      </c>
      <c r="M123" s="59">
        <v>55</v>
      </c>
      <c r="N123" s="58">
        <v>96.5</v>
      </c>
      <c r="O123" s="59">
        <v>120</v>
      </c>
      <c r="P123" s="59">
        <v>73</v>
      </c>
      <c r="Q123" s="58">
        <v>100</v>
      </c>
      <c r="R123" s="59">
        <v>105</v>
      </c>
      <c r="S123" s="59">
        <v>95</v>
      </c>
      <c r="T123" s="58">
        <v>44.5</v>
      </c>
      <c r="U123" s="59">
        <v>50</v>
      </c>
      <c r="V123" s="59">
        <v>39</v>
      </c>
      <c r="W123" s="58">
        <v>12</v>
      </c>
      <c r="X123" s="59">
        <v>15</v>
      </c>
      <c r="Y123" s="59">
        <v>9</v>
      </c>
      <c r="Z123" s="58">
        <v>47.5</v>
      </c>
      <c r="AA123" s="59">
        <v>50</v>
      </c>
      <c r="AB123" s="59">
        <v>45</v>
      </c>
      <c r="AC123" s="58">
        <v>42.5</v>
      </c>
      <c r="AD123" s="59">
        <v>45</v>
      </c>
      <c r="AE123" s="59">
        <v>40</v>
      </c>
      <c r="AF123" s="58">
        <v>5</v>
      </c>
      <c r="AG123" s="59">
        <v>6</v>
      </c>
      <c r="AH123" s="59">
        <v>4</v>
      </c>
      <c r="AI123" s="58">
        <v>25</v>
      </c>
      <c r="AJ123" s="59">
        <v>30</v>
      </c>
      <c r="AK123" s="59">
        <v>20</v>
      </c>
      <c r="AL123" s="58">
        <v>50</v>
      </c>
      <c r="AM123" s="59">
        <v>52</v>
      </c>
      <c r="AN123" s="59">
        <v>48</v>
      </c>
      <c r="AO123" s="58">
        <v>70</v>
      </c>
      <c r="AP123" s="59">
        <v>73</v>
      </c>
      <c r="AQ123" s="59">
        <v>67</v>
      </c>
      <c r="AR123" s="58">
        <v>111.5</v>
      </c>
      <c r="AS123" s="59">
        <v>120</v>
      </c>
      <c r="AT123" s="59">
        <v>103</v>
      </c>
      <c r="AU123" s="58">
        <v>25.5</v>
      </c>
      <c r="AV123" s="59">
        <v>29</v>
      </c>
      <c r="AW123" s="59">
        <v>22</v>
      </c>
      <c r="AX123" s="58">
        <v>50</v>
      </c>
      <c r="AY123" s="59">
        <v>52</v>
      </c>
      <c r="AZ123" s="59">
        <v>48</v>
      </c>
      <c r="BA123" s="58">
        <v>127.5</v>
      </c>
      <c r="BB123" s="59">
        <v>130</v>
      </c>
      <c r="BC123" s="59">
        <v>125</v>
      </c>
      <c r="BD123" s="58">
        <v>27.5</v>
      </c>
      <c r="BE123" s="59">
        <v>30</v>
      </c>
      <c r="BF123" s="59">
        <v>25</v>
      </c>
      <c r="BG123" s="58">
        <v>59</v>
      </c>
      <c r="BH123" s="59">
        <v>61</v>
      </c>
      <c r="BI123" s="59">
        <v>57</v>
      </c>
      <c r="BJ123" s="58">
        <v>45</v>
      </c>
      <c r="BK123" s="59">
        <v>50</v>
      </c>
      <c r="BL123" s="59">
        <v>40</v>
      </c>
      <c r="BM123" s="58">
        <v>120</v>
      </c>
      <c r="BN123" s="59">
        <v>125</v>
      </c>
      <c r="BO123" s="59">
        <v>115</v>
      </c>
      <c r="BP123" s="58">
        <v>93.5</v>
      </c>
      <c r="BQ123" s="59">
        <v>94</v>
      </c>
      <c r="BR123" s="59">
        <v>93</v>
      </c>
    </row>
    <row r="124" spans="1:70" x14ac:dyDescent="0.25">
      <c r="A124" s="57">
        <v>45330</v>
      </c>
      <c r="B124" s="58">
        <v>120</v>
      </c>
      <c r="C124" s="59">
        <v>125</v>
      </c>
      <c r="D124" s="59">
        <v>115</v>
      </c>
      <c r="E124" s="58">
        <v>127.5</v>
      </c>
      <c r="F124" s="59">
        <v>130</v>
      </c>
      <c r="G124" s="59">
        <v>125</v>
      </c>
      <c r="H124" s="58">
        <v>125</v>
      </c>
      <c r="I124" s="59">
        <v>130</v>
      </c>
      <c r="J124" s="59">
        <v>120</v>
      </c>
      <c r="K124" s="58">
        <v>60</v>
      </c>
      <c r="L124" s="59">
        <v>65</v>
      </c>
      <c r="M124" s="59">
        <v>55</v>
      </c>
      <c r="N124" s="58">
        <v>96.5</v>
      </c>
      <c r="O124" s="59">
        <v>120</v>
      </c>
      <c r="P124" s="59">
        <v>73</v>
      </c>
      <c r="Q124" s="58">
        <v>100</v>
      </c>
      <c r="R124" s="59">
        <v>105</v>
      </c>
      <c r="S124" s="59">
        <v>95</v>
      </c>
      <c r="T124" s="58">
        <v>44.5</v>
      </c>
      <c r="U124" s="59">
        <v>50</v>
      </c>
      <c r="V124" s="59">
        <v>39</v>
      </c>
      <c r="W124" s="58">
        <v>12</v>
      </c>
      <c r="X124" s="59">
        <v>15</v>
      </c>
      <c r="Y124" s="59">
        <v>9</v>
      </c>
      <c r="Z124" s="58">
        <v>47.5</v>
      </c>
      <c r="AA124" s="59">
        <v>50</v>
      </c>
      <c r="AB124" s="59">
        <v>45</v>
      </c>
      <c r="AC124" s="58">
        <v>42.5</v>
      </c>
      <c r="AD124" s="59">
        <v>45</v>
      </c>
      <c r="AE124" s="59">
        <v>40</v>
      </c>
      <c r="AF124" s="58">
        <v>5</v>
      </c>
      <c r="AG124" s="59">
        <v>6</v>
      </c>
      <c r="AH124" s="59">
        <v>4</v>
      </c>
      <c r="AI124" s="58">
        <v>25</v>
      </c>
      <c r="AJ124" s="59">
        <v>30</v>
      </c>
      <c r="AK124" s="59">
        <v>20</v>
      </c>
      <c r="AL124" s="58">
        <v>49</v>
      </c>
      <c r="AM124" s="59">
        <v>51</v>
      </c>
      <c r="AN124" s="59">
        <v>47</v>
      </c>
      <c r="AO124" s="58">
        <v>71</v>
      </c>
      <c r="AP124" s="59">
        <v>75</v>
      </c>
      <c r="AQ124" s="59">
        <v>67</v>
      </c>
      <c r="AR124" s="58">
        <v>111.5</v>
      </c>
      <c r="AS124" s="59">
        <v>120</v>
      </c>
      <c r="AT124" s="59">
        <v>103</v>
      </c>
      <c r="AU124" s="58">
        <v>25.5</v>
      </c>
      <c r="AV124" s="59">
        <v>29</v>
      </c>
      <c r="AW124" s="59">
        <v>22</v>
      </c>
      <c r="AX124" s="58">
        <v>50</v>
      </c>
      <c r="AY124" s="59">
        <v>52</v>
      </c>
      <c r="AZ124" s="59">
        <v>48</v>
      </c>
      <c r="BA124" s="58">
        <v>125</v>
      </c>
      <c r="BB124" s="59">
        <v>130</v>
      </c>
      <c r="BC124" s="59">
        <v>120</v>
      </c>
      <c r="BD124" s="58">
        <v>27.5</v>
      </c>
      <c r="BE124" s="59">
        <v>30</v>
      </c>
      <c r="BF124" s="59">
        <v>25</v>
      </c>
      <c r="BG124" s="58">
        <v>59</v>
      </c>
      <c r="BH124" s="59">
        <v>61</v>
      </c>
      <c r="BI124" s="59">
        <v>57</v>
      </c>
      <c r="BJ124" s="58">
        <v>45</v>
      </c>
      <c r="BK124" s="59">
        <v>50</v>
      </c>
      <c r="BL124" s="59">
        <v>40</v>
      </c>
      <c r="BM124" s="58">
        <v>120</v>
      </c>
      <c r="BN124" s="59">
        <v>125</v>
      </c>
      <c r="BO124" s="59">
        <v>115</v>
      </c>
      <c r="BP124" s="58">
        <v>93.5</v>
      </c>
      <c r="BQ124" s="59">
        <v>94</v>
      </c>
      <c r="BR124" s="59">
        <v>93</v>
      </c>
    </row>
    <row r="125" spans="1:70" x14ac:dyDescent="0.25">
      <c r="A125" s="57">
        <v>45323</v>
      </c>
      <c r="B125" s="58">
        <v>120</v>
      </c>
      <c r="C125" s="59">
        <v>125</v>
      </c>
      <c r="D125" s="59">
        <v>115</v>
      </c>
      <c r="E125" s="58">
        <v>127.5</v>
      </c>
      <c r="F125" s="59">
        <v>130</v>
      </c>
      <c r="G125" s="59">
        <v>125</v>
      </c>
      <c r="H125" s="58">
        <v>130</v>
      </c>
      <c r="I125" s="59">
        <v>135</v>
      </c>
      <c r="J125" s="59">
        <v>125</v>
      </c>
      <c r="K125" s="58">
        <v>60</v>
      </c>
      <c r="L125" s="59">
        <v>65</v>
      </c>
      <c r="M125" s="59">
        <v>55</v>
      </c>
      <c r="N125" s="58">
        <v>95</v>
      </c>
      <c r="O125" s="59">
        <v>120</v>
      </c>
      <c r="P125" s="59">
        <v>70</v>
      </c>
      <c r="Q125" s="58">
        <v>100</v>
      </c>
      <c r="R125" s="59">
        <v>105</v>
      </c>
      <c r="S125" s="59">
        <v>95</v>
      </c>
      <c r="T125" s="58">
        <v>44.5</v>
      </c>
      <c r="U125" s="59">
        <v>50</v>
      </c>
      <c r="V125" s="59">
        <v>39</v>
      </c>
      <c r="W125" s="58">
        <v>15</v>
      </c>
      <c r="X125" s="59">
        <v>20</v>
      </c>
      <c r="Y125" s="59">
        <v>10</v>
      </c>
      <c r="Z125" s="58">
        <v>45</v>
      </c>
      <c r="AA125" s="59">
        <v>50</v>
      </c>
      <c r="AB125" s="59">
        <v>40</v>
      </c>
      <c r="AC125" s="58">
        <v>40</v>
      </c>
      <c r="AD125" s="59">
        <v>45</v>
      </c>
      <c r="AE125" s="59">
        <v>35</v>
      </c>
      <c r="AF125" s="58">
        <v>5</v>
      </c>
      <c r="AG125" s="59">
        <v>6</v>
      </c>
      <c r="AH125" s="59">
        <v>4</v>
      </c>
      <c r="AI125" s="58">
        <v>25</v>
      </c>
      <c r="AJ125" s="59">
        <v>30</v>
      </c>
      <c r="AK125" s="59">
        <v>20</v>
      </c>
      <c r="AL125" s="58">
        <v>47.5</v>
      </c>
      <c r="AM125" s="59">
        <v>50</v>
      </c>
      <c r="AN125" s="59">
        <v>45</v>
      </c>
      <c r="AO125" s="58">
        <v>70.5</v>
      </c>
      <c r="AP125" s="59">
        <v>75</v>
      </c>
      <c r="AQ125" s="59">
        <v>66</v>
      </c>
      <c r="AR125" s="58">
        <v>111.5</v>
      </c>
      <c r="AS125" s="59">
        <v>120</v>
      </c>
      <c r="AT125" s="59">
        <v>103</v>
      </c>
      <c r="AU125" s="58">
        <v>27</v>
      </c>
      <c r="AV125" s="59">
        <v>29</v>
      </c>
      <c r="AW125" s="59">
        <v>25</v>
      </c>
      <c r="AX125" s="58">
        <v>49</v>
      </c>
      <c r="AY125" s="59">
        <v>52</v>
      </c>
      <c r="AZ125" s="59">
        <v>46</v>
      </c>
      <c r="BA125" s="58">
        <v>125</v>
      </c>
      <c r="BB125" s="59">
        <v>130</v>
      </c>
      <c r="BC125" s="59">
        <v>120</v>
      </c>
      <c r="BD125" s="58">
        <v>27.5</v>
      </c>
      <c r="BE125" s="59">
        <v>30</v>
      </c>
      <c r="BF125" s="59">
        <v>25</v>
      </c>
      <c r="BG125" s="58">
        <v>58</v>
      </c>
      <c r="BH125" s="59">
        <v>60</v>
      </c>
      <c r="BI125" s="59">
        <v>56</v>
      </c>
      <c r="BJ125" s="58">
        <v>45</v>
      </c>
      <c r="BK125" s="59">
        <v>50</v>
      </c>
      <c r="BL125" s="59">
        <v>40</v>
      </c>
      <c r="BM125" s="58">
        <v>120</v>
      </c>
      <c r="BN125" s="59">
        <v>125</v>
      </c>
      <c r="BO125" s="59">
        <v>115</v>
      </c>
      <c r="BP125" s="58">
        <v>93.5</v>
      </c>
      <c r="BQ125" s="59">
        <v>94</v>
      </c>
      <c r="BR125" s="59">
        <v>93</v>
      </c>
    </row>
    <row r="126" spans="1:70" x14ac:dyDescent="0.25">
      <c r="A126" s="57">
        <v>45316</v>
      </c>
      <c r="B126" s="58">
        <v>120</v>
      </c>
      <c r="C126" s="59">
        <v>125</v>
      </c>
      <c r="D126" s="59">
        <v>115</v>
      </c>
      <c r="E126" s="58">
        <v>127.5</v>
      </c>
      <c r="F126" s="59">
        <v>130</v>
      </c>
      <c r="G126" s="59">
        <v>125</v>
      </c>
      <c r="H126" s="58">
        <v>130</v>
      </c>
      <c r="I126" s="59">
        <v>135</v>
      </c>
      <c r="J126" s="59">
        <v>125</v>
      </c>
      <c r="K126" s="58">
        <v>60</v>
      </c>
      <c r="L126" s="59">
        <v>65</v>
      </c>
      <c r="M126" s="59">
        <v>55</v>
      </c>
      <c r="N126" s="58">
        <v>95</v>
      </c>
      <c r="O126" s="59">
        <v>120</v>
      </c>
      <c r="P126" s="59">
        <v>70</v>
      </c>
      <c r="Q126" s="58">
        <v>97.5</v>
      </c>
      <c r="R126" s="59">
        <v>100</v>
      </c>
      <c r="S126" s="59">
        <v>95</v>
      </c>
      <c r="T126" s="58">
        <v>44.5</v>
      </c>
      <c r="U126" s="59">
        <v>50</v>
      </c>
      <c r="V126" s="59">
        <v>39</v>
      </c>
      <c r="W126" s="58">
        <v>15</v>
      </c>
      <c r="X126" s="59">
        <v>20</v>
      </c>
      <c r="Y126" s="59">
        <v>10</v>
      </c>
      <c r="Z126" s="58">
        <v>45</v>
      </c>
      <c r="AA126" s="59">
        <v>50</v>
      </c>
      <c r="AB126" s="59">
        <v>40</v>
      </c>
      <c r="AC126" s="58">
        <v>40</v>
      </c>
      <c r="AD126" s="59">
        <v>45</v>
      </c>
      <c r="AE126" s="59">
        <v>35</v>
      </c>
      <c r="AF126" s="58">
        <v>7.5</v>
      </c>
      <c r="AG126" s="59">
        <v>10</v>
      </c>
      <c r="AH126" s="59">
        <v>5</v>
      </c>
      <c r="AI126" s="58">
        <v>25</v>
      </c>
      <c r="AJ126" s="59">
        <v>30</v>
      </c>
      <c r="AK126" s="59">
        <v>20</v>
      </c>
      <c r="AL126" s="58">
        <v>47.5</v>
      </c>
      <c r="AM126" s="59">
        <v>50</v>
      </c>
      <c r="AN126" s="59">
        <v>45</v>
      </c>
      <c r="AO126" s="58">
        <v>69.5</v>
      </c>
      <c r="AP126" s="59">
        <v>73</v>
      </c>
      <c r="AQ126" s="59">
        <v>66</v>
      </c>
      <c r="AR126" s="58">
        <v>110</v>
      </c>
      <c r="AS126" s="59">
        <v>120</v>
      </c>
      <c r="AT126" s="59">
        <v>100</v>
      </c>
      <c r="AU126" s="58">
        <v>26.5</v>
      </c>
      <c r="AV126" s="59">
        <v>29</v>
      </c>
      <c r="AW126" s="59">
        <v>24</v>
      </c>
      <c r="AX126" s="58">
        <v>48.5</v>
      </c>
      <c r="AY126" s="59">
        <v>51</v>
      </c>
      <c r="AZ126" s="59">
        <v>46</v>
      </c>
      <c r="BA126" s="58">
        <v>125</v>
      </c>
      <c r="BB126" s="59">
        <v>130</v>
      </c>
      <c r="BC126" s="59">
        <v>120</v>
      </c>
      <c r="BD126" s="58">
        <v>27.5</v>
      </c>
      <c r="BE126" s="59">
        <v>30</v>
      </c>
      <c r="BF126" s="59">
        <v>25</v>
      </c>
      <c r="BG126" s="58">
        <v>58</v>
      </c>
      <c r="BH126" s="59">
        <v>60</v>
      </c>
      <c r="BI126" s="59">
        <v>56</v>
      </c>
      <c r="BJ126" s="58">
        <v>45</v>
      </c>
      <c r="BK126" s="59">
        <v>50</v>
      </c>
      <c r="BL126" s="59">
        <v>40</v>
      </c>
      <c r="BM126" s="58">
        <v>120</v>
      </c>
      <c r="BN126" s="59">
        <v>125</v>
      </c>
      <c r="BO126" s="59">
        <v>115</v>
      </c>
      <c r="BP126" s="58">
        <v>93.5</v>
      </c>
      <c r="BQ126" s="59">
        <v>94</v>
      </c>
      <c r="BR126" s="59">
        <v>93</v>
      </c>
    </row>
    <row r="127" spans="1:70" x14ac:dyDescent="0.25">
      <c r="A127" s="57">
        <v>45309</v>
      </c>
      <c r="B127" s="58">
        <v>120</v>
      </c>
      <c r="C127" s="59">
        <v>125</v>
      </c>
      <c r="D127" s="59">
        <v>115</v>
      </c>
      <c r="E127" s="58">
        <v>127.5</v>
      </c>
      <c r="F127" s="59">
        <v>130</v>
      </c>
      <c r="G127" s="59">
        <v>125</v>
      </c>
      <c r="H127" s="58">
        <v>134</v>
      </c>
      <c r="I127" s="59">
        <v>138</v>
      </c>
      <c r="J127" s="59">
        <v>130</v>
      </c>
      <c r="K127" s="58">
        <v>65</v>
      </c>
      <c r="L127" s="59">
        <v>70</v>
      </c>
      <c r="M127" s="59">
        <v>60</v>
      </c>
      <c r="N127" s="58">
        <v>95</v>
      </c>
      <c r="O127" s="59">
        <v>120</v>
      </c>
      <c r="P127" s="59">
        <v>70</v>
      </c>
      <c r="Q127" s="58">
        <v>97.5</v>
      </c>
      <c r="R127" s="59">
        <v>100</v>
      </c>
      <c r="S127" s="59">
        <v>95</v>
      </c>
      <c r="T127" s="58">
        <v>49</v>
      </c>
      <c r="U127" s="59">
        <v>55</v>
      </c>
      <c r="V127" s="59">
        <v>43</v>
      </c>
      <c r="W127" s="58">
        <v>11</v>
      </c>
      <c r="X127" s="59">
        <v>15</v>
      </c>
      <c r="Y127" s="59">
        <v>7</v>
      </c>
      <c r="Z127" s="58">
        <v>45</v>
      </c>
      <c r="AA127" s="59">
        <v>50</v>
      </c>
      <c r="AB127" s="59">
        <v>40</v>
      </c>
      <c r="AC127" s="58">
        <v>40</v>
      </c>
      <c r="AD127" s="59">
        <v>45</v>
      </c>
      <c r="AE127" s="59">
        <v>35</v>
      </c>
      <c r="AF127" s="58">
        <v>7.5</v>
      </c>
      <c r="AG127" s="59">
        <v>10</v>
      </c>
      <c r="AH127" s="59">
        <v>5</v>
      </c>
      <c r="AI127" s="58">
        <v>25</v>
      </c>
      <c r="AJ127" s="59">
        <v>30</v>
      </c>
      <c r="AK127" s="59">
        <v>20</v>
      </c>
      <c r="AL127" s="58">
        <v>47.5</v>
      </c>
      <c r="AM127" s="59">
        <v>50</v>
      </c>
      <c r="AN127" s="59">
        <v>45</v>
      </c>
      <c r="AO127" s="58">
        <v>69.5</v>
      </c>
      <c r="AP127" s="59">
        <v>73</v>
      </c>
      <c r="AQ127" s="59">
        <v>66</v>
      </c>
      <c r="AR127" s="58">
        <v>110</v>
      </c>
      <c r="AS127" s="59">
        <v>120</v>
      </c>
      <c r="AT127" s="59">
        <v>100</v>
      </c>
      <c r="AU127" s="58">
        <v>27.5</v>
      </c>
      <c r="AV127" s="59">
        <v>30</v>
      </c>
      <c r="AW127" s="59">
        <v>25</v>
      </c>
      <c r="AX127" s="58">
        <v>49.5</v>
      </c>
      <c r="AY127" s="59">
        <v>52</v>
      </c>
      <c r="AZ127" s="59">
        <v>47</v>
      </c>
      <c r="BA127" s="58">
        <v>125</v>
      </c>
      <c r="BB127" s="59">
        <v>130</v>
      </c>
      <c r="BC127" s="59">
        <v>120</v>
      </c>
      <c r="BD127" s="58">
        <v>27.5</v>
      </c>
      <c r="BE127" s="59">
        <v>30</v>
      </c>
      <c r="BF127" s="59">
        <v>25</v>
      </c>
      <c r="BG127" s="58">
        <v>58</v>
      </c>
      <c r="BH127" s="59">
        <v>60</v>
      </c>
      <c r="BI127" s="59">
        <v>56</v>
      </c>
      <c r="BJ127" s="58">
        <v>44</v>
      </c>
      <c r="BK127" s="59">
        <v>48</v>
      </c>
      <c r="BL127" s="59">
        <v>40</v>
      </c>
      <c r="BM127" s="58">
        <v>120</v>
      </c>
      <c r="BN127" s="59">
        <v>125</v>
      </c>
      <c r="BO127" s="59">
        <v>115</v>
      </c>
      <c r="BP127" s="58">
        <v>95.5</v>
      </c>
      <c r="BQ127" s="59">
        <v>98</v>
      </c>
      <c r="BR127" s="59">
        <v>93</v>
      </c>
    </row>
    <row r="128" spans="1:70" x14ac:dyDescent="0.25">
      <c r="A128" s="57">
        <v>45302</v>
      </c>
      <c r="B128" s="58">
        <v>120</v>
      </c>
      <c r="C128" s="59">
        <v>125</v>
      </c>
      <c r="D128" s="59">
        <v>115</v>
      </c>
      <c r="E128" s="58">
        <v>127.5</v>
      </c>
      <c r="F128" s="59">
        <v>130</v>
      </c>
      <c r="G128" s="59">
        <v>125</v>
      </c>
      <c r="H128" s="58">
        <v>135.5</v>
      </c>
      <c r="I128" s="59">
        <v>138</v>
      </c>
      <c r="J128" s="59">
        <v>133</v>
      </c>
      <c r="K128" s="58">
        <v>75</v>
      </c>
      <c r="L128" s="59">
        <v>80</v>
      </c>
      <c r="M128" s="59">
        <v>70</v>
      </c>
      <c r="N128" s="58">
        <v>105</v>
      </c>
      <c r="O128" s="59">
        <v>140</v>
      </c>
      <c r="P128" s="59">
        <v>70</v>
      </c>
      <c r="Q128" s="58">
        <v>100</v>
      </c>
      <c r="R128" s="59">
        <v>105</v>
      </c>
      <c r="S128" s="59">
        <v>95</v>
      </c>
      <c r="T128" s="58">
        <v>49</v>
      </c>
      <c r="U128" s="59">
        <v>55</v>
      </c>
      <c r="V128" s="59">
        <v>43</v>
      </c>
      <c r="W128" s="58">
        <v>11</v>
      </c>
      <c r="X128" s="59">
        <v>15</v>
      </c>
      <c r="Y128" s="59">
        <v>7</v>
      </c>
      <c r="Z128" s="58">
        <v>45</v>
      </c>
      <c r="AA128" s="59">
        <v>50</v>
      </c>
      <c r="AB128" s="59">
        <v>40</v>
      </c>
      <c r="AC128" s="58">
        <v>40</v>
      </c>
      <c r="AD128" s="59">
        <v>45</v>
      </c>
      <c r="AE128" s="59">
        <v>35</v>
      </c>
      <c r="AF128" s="58">
        <v>7.5</v>
      </c>
      <c r="AG128" s="59">
        <v>10</v>
      </c>
      <c r="AH128" s="59">
        <v>5</v>
      </c>
      <c r="AI128" s="58">
        <v>25</v>
      </c>
      <c r="AJ128" s="59">
        <v>30</v>
      </c>
      <c r="AK128" s="59">
        <v>20</v>
      </c>
      <c r="AL128" s="58">
        <v>46</v>
      </c>
      <c r="AM128" s="59">
        <v>48</v>
      </c>
      <c r="AN128" s="59">
        <v>44</v>
      </c>
      <c r="AO128" s="58">
        <v>69.5</v>
      </c>
      <c r="AP128" s="59">
        <v>73</v>
      </c>
      <c r="AQ128" s="59">
        <v>66</v>
      </c>
      <c r="AR128" s="58">
        <v>107.5</v>
      </c>
      <c r="AS128" s="59">
        <v>120</v>
      </c>
      <c r="AT128" s="59">
        <v>95</v>
      </c>
      <c r="AU128" s="58">
        <v>27.5</v>
      </c>
      <c r="AV128" s="59">
        <v>30</v>
      </c>
      <c r="AW128" s="59">
        <v>25</v>
      </c>
      <c r="AX128" s="58">
        <v>47.5</v>
      </c>
      <c r="AY128" s="59">
        <v>50</v>
      </c>
      <c r="AZ128" s="59">
        <v>45</v>
      </c>
      <c r="BA128" s="58">
        <v>125</v>
      </c>
      <c r="BB128" s="59">
        <v>130</v>
      </c>
      <c r="BC128" s="59">
        <v>120</v>
      </c>
      <c r="BD128" s="58">
        <v>27.5</v>
      </c>
      <c r="BE128" s="59">
        <v>30</v>
      </c>
      <c r="BF128" s="59">
        <v>25</v>
      </c>
      <c r="BG128" s="58">
        <v>57</v>
      </c>
      <c r="BH128" s="59">
        <v>59</v>
      </c>
      <c r="BI128" s="59">
        <v>55</v>
      </c>
      <c r="BJ128" s="58">
        <v>44</v>
      </c>
      <c r="BK128" s="59">
        <v>48</v>
      </c>
      <c r="BL128" s="59">
        <v>40</v>
      </c>
      <c r="BM128" s="58">
        <v>120</v>
      </c>
      <c r="BN128" s="59">
        <v>125</v>
      </c>
      <c r="BO128" s="59">
        <v>115</v>
      </c>
      <c r="BP128" s="58">
        <v>95.5</v>
      </c>
      <c r="BQ128" s="59">
        <v>98</v>
      </c>
      <c r="BR128" s="59">
        <v>93</v>
      </c>
    </row>
    <row r="129" spans="1:70" x14ac:dyDescent="0.25">
      <c r="A129" s="57">
        <v>45295</v>
      </c>
      <c r="B129" s="58">
        <v>125.5</v>
      </c>
      <c r="C129" s="59">
        <v>128</v>
      </c>
      <c r="D129" s="59">
        <v>123</v>
      </c>
      <c r="E129" s="58">
        <v>127.5</v>
      </c>
      <c r="F129" s="59">
        <v>130</v>
      </c>
      <c r="G129" s="59">
        <v>125</v>
      </c>
      <c r="H129" s="58">
        <v>140</v>
      </c>
      <c r="I129" s="59">
        <v>145</v>
      </c>
      <c r="J129" s="59">
        <v>135</v>
      </c>
      <c r="K129" s="58">
        <v>77.5</v>
      </c>
      <c r="L129" s="59">
        <v>80</v>
      </c>
      <c r="M129" s="59">
        <v>75</v>
      </c>
      <c r="N129" s="58">
        <v>105</v>
      </c>
      <c r="O129" s="59">
        <v>140</v>
      </c>
      <c r="P129" s="59">
        <v>70</v>
      </c>
      <c r="Q129" s="58">
        <v>100</v>
      </c>
      <c r="R129" s="59">
        <v>105</v>
      </c>
      <c r="S129" s="59">
        <v>95</v>
      </c>
      <c r="T129" s="58">
        <v>60</v>
      </c>
      <c r="U129" s="59">
        <v>65</v>
      </c>
      <c r="V129" s="59">
        <v>55</v>
      </c>
      <c r="W129" s="58">
        <v>15</v>
      </c>
      <c r="X129" s="59">
        <v>20</v>
      </c>
      <c r="Y129" s="59">
        <v>10</v>
      </c>
      <c r="Z129" s="58">
        <v>47.5</v>
      </c>
      <c r="AA129" s="59">
        <v>50</v>
      </c>
      <c r="AB129" s="59">
        <v>45</v>
      </c>
      <c r="AC129" s="58">
        <v>42.5</v>
      </c>
      <c r="AD129" s="59">
        <v>45</v>
      </c>
      <c r="AE129" s="59">
        <v>40</v>
      </c>
      <c r="AF129" s="58">
        <v>10</v>
      </c>
      <c r="AG129" s="59">
        <v>15</v>
      </c>
      <c r="AH129" s="59">
        <v>5</v>
      </c>
      <c r="AI129" s="58">
        <v>22</v>
      </c>
      <c r="AJ129" s="59">
        <v>23</v>
      </c>
      <c r="AK129" s="59">
        <v>21</v>
      </c>
      <c r="AL129" s="58">
        <v>46</v>
      </c>
      <c r="AM129" s="59">
        <v>48</v>
      </c>
      <c r="AN129" s="59">
        <v>44</v>
      </c>
      <c r="AO129" s="58">
        <v>69.5</v>
      </c>
      <c r="AP129" s="59">
        <v>73</v>
      </c>
      <c r="AQ129" s="59">
        <v>66</v>
      </c>
      <c r="AR129" s="58">
        <v>100</v>
      </c>
      <c r="AS129" s="59">
        <v>105</v>
      </c>
      <c r="AT129" s="59">
        <v>95</v>
      </c>
      <c r="AU129" s="58">
        <v>24</v>
      </c>
      <c r="AV129" s="59">
        <v>26</v>
      </c>
      <c r="AW129" s="59">
        <v>22</v>
      </c>
      <c r="AX129" s="58">
        <v>46</v>
      </c>
      <c r="AY129" s="59">
        <v>49</v>
      </c>
      <c r="AZ129" s="59">
        <v>43</v>
      </c>
      <c r="BA129" s="58">
        <v>125</v>
      </c>
      <c r="BB129" s="59">
        <v>130</v>
      </c>
      <c r="BC129" s="59">
        <v>120</v>
      </c>
      <c r="BD129" s="58">
        <v>27.5</v>
      </c>
      <c r="BE129" s="59">
        <v>30</v>
      </c>
      <c r="BF129" s="59">
        <v>25</v>
      </c>
      <c r="BG129" s="58">
        <v>57</v>
      </c>
      <c r="BH129" s="59">
        <v>59</v>
      </c>
      <c r="BI129" s="59">
        <v>55</v>
      </c>
      <c r="BJ129" s="58">
        <v>41</v>
      </c>
      <c r="BK129" s="59">
        <v>46</v>
      </c>
      <c r="BL129" s="59">
        <v>36</v>
      </c>
      <c r="BM129" s="58">
        <v>120</v>
      </c>
      <c r="BN129" s="59">
        <v>125</v>
      </c>
      <c r="BO129" s="59">
        <v>115</v>
      </c>
      <c r="BP129" s="58">
        <v>95.5</v>
      </c>
      <c r="BQ129" s="59">
        <v>98</v>
      </c>
      <c r="BR129" s="59">
        <v>93</v>
      </c>
    </row>
    <row r="130" spans="1:70" x14ac:dyDescent="0.25">
      <c r="A130" s="57">
        <v>45281</v>
      </c>
      <c r="B130" s="58">
        <v>125.5</v>
      </c>
      <c r="C130" s="59">
        <v>128</v>
      </c>
      <c r="D130" s="59">
        <v>123</v>
      </c>
      <c r="E130" s="58">
        <v>145.5</v>
      </c>
      <c r="F130" s="59">
        <v>148</v>
      </c>
      <c r="G130" s="59">
        <v>143</v>
      </c>
      <c r="H130" s="58">
        <v>140</v>
      </c>
      <c r="I130" s="59">
        <v>145</v>
      </c>
      <c r="J130" s="59">
        <v>135</v>
      </c>
      <c r="K130" s="58">
        <v>80</v>
      </c>
      <c r="L130" s="59">
        <v>85</v>
      </c>
      <c r="M130" s="59">
        <v>75</v>
      </c>
      <c r="N130" s="58">
        <v>105</v>
      </c>
      <c r="O130" s="59">
        <v>140</v>
      </c>
      <c r="P130" s="59">
        <v>70</v>
      </c>
      <c r="Q130" s="58">
        <v>116.5</v>
      </c>
      <c r="R130" s="59">
        <v>118</v>
      </c>
      <c r="S130" s="59">
        <v>115</v>
      </c>
      <c r="T130" s="58">
        <v>60</v>
      </c>
      <c r="U130" s="59">
        <v>65</v>
      </c>
      <c r="V130" s="59">
        <v>55</v>
      </c>
      <c r="W130" s="58">
        <v>17.5</v>
      </c>
      <c r="X130" s="59">
        <v>20</v>
      </c>
      <c r="Y130" s="59">
        <v>15</v>
      </c>
      <c r="Z130" s="58">
        <v>47.5</v>
      </c>
      <c r="AA130" s="59">
        <v>50</v>
      </c>
      <c r="AB130" s="59">
        <v>45</v>
      </c>
      <c r="AC130" s="58">
        <v>42.5</v>
      </c>
      <c r="AD130" s="59">
        <v>45</v>
      </c>
      <c r="AE130" s="59">
        <v>40</v>
      </c>
      <c r="AF130" s="58">
        <v>13.5</v>
      </c>
      <c r="AG130" s="59">
        <v>17</v>
      </c>
      <c r="AH130" s="59">
        <v>10</v>
      </c>
      <c r="AI130" s="58">
        <v>22</v>
      </c>
      <c r="AJ130" s="59">
        <v>23</v>
      </c>
      <c r="AK130" s="59">
        <v>21</v>
      </c>
      <c r="AL130" s="58">
        <v>46</v>
      </c>
      <c r="AM130" s="59">
        <v>48</v>
      </c>
      <c r="AN130" s="59">
        <v>44</v>
      </c>
      <c r="AO130" s="58">
        <v>69.5</v>
      </c>
      <c r="AP130" s="59">
        <v>73</v>
      </c>
      <c r="AQ130" s="59">
        <v>66</v>
      </c>
      <c r="AR130" s="58">
        <v>97.5</v>
      </c>
      <c r="AS130" s="59">
        <v>105</v>
      </c>
      <c r="AT130" s="59">
        <v>90</v>
      </c>
      <c r="AU130" s="58">
        <v>24</v>
      </c>
      <c r="AV130" s="59">
        <v>26</v>
      </c>
      <c r="AW130" s="59">
        <v>22</v>
      </c>
      <c r="AX130" s="58">
        <v>46</v>
      </c>
      <c r="AY130" s="59">
        <v>49</v>
      </c>
      <c r="AZ130" s="59">
        <v>43</v>
      </c>
      <c r="BA130" s="58">
        <v>125</v>
      </c>
      <c r="BB130" s="59">
        <v>130</v>
      </c>
      <c r="BC130" s="59">
        <v>120</v>
      </c>
      <c r="BD130" s="58">
        <v>27.5</v>
      </c>
      <c r="BE130" s="59">
        <v>30</v>
      </c>
      <c r="BF130" s="59">
        <v>25</v>
      </c>
      <c r="BG130" s="58">
        <v>57</v>
      </c>
      <c r="BH130" s="59">
        <v>59</v>
      </c>
      <c r="BI130" s="59">
        <v>55</v>
      </c>
      <c r="BJ130" s="58">
        <v>41</v>
      </c>
      <c r="BK130" s="59">
        <v>46</v>
      </c>
      <c r="BL130" s="59">
        <v>36</v>
      </c>
      <c r="BM130" s="58">
        <v>120</v>
      </c>
      <c r="BN130" s="59">
        <v>125</v>
      </c>
      <c r="BO130" s="59">
        <v>115</v>
      </c>
      <c r="BP130" s="58">
        <v>98</v>
      </c>
      <c r="BQ130" s="59">
        <v>100</v>
      </c>
      <c r="BR130" s="59">
        <v>96</v>
      </c>
    </row>
    <row r="131" spans="1:70" x14ac:dyDescent="0.25">
      <c r="A131" s="57">
        <v>45274</v>
      </c>
      <c r="B131" s="58">
        <v>126.5</v>
      </c>
      <c r="C131" s="59">
        <v>128</v>
      </c>
      <c r="D131" s="59">
        <v>125</v>
      </c>
      <c r="E131" s="58">
        <v>145.5</v>
      </c>
      <c r="F131" s="59">
        <v>148</v>
      </c>
      <c r="G131" s="59">
        <v>143</v>
      </c>
      <c r="H131" s="58">
        <v>140</v>
      </c>
      <c r="I131" s="59">
        <v>145</v>
      </c>
      <c r="J131" s="59">
        <v>135</v>
      </c>
      <c r="K131" s="58">
        <v>80</v>
      </c>
      <c r="L131" s="59">
        <v>85</v>
      </c>
      <c r="M131" s="59">
        <v>75</v>
      </c>
      <c r="N131" s="58">
        <v>107.5</v>
      </c>
      <c r="O131" s="59">
        <v>140</v>
      </c>
      <c r="P131" s="59">
        <v>75</v>
      </c>
      <c r="Q131" s="58">
        <v>116.5</v>
      </c>
      <c r="R131" s="59">
        <v>118</v>
      </c>
      <c r="S131" s="59">
        <v>115</v>
      </c>
      <c r="T131" s="58">
        <v>60</v>
      </c>
      <c r="U131" s="59">
        <v>65</v>
      </c>
      <c r="V131" s="59">
        <v>55</v>
      </c>
      <c r="W131" s="58">
        <v>17.5</v>
      </c>
      <c r="X131" s="59">
        <v>20</v>
      </c>
      <c r="Y131" s="59">
        <v>15</v>
      </c>
      <c r="Z131" s="58">
        <v>52.5</v>
      </c>
      <c r="AA131" s="59">
        <v>55</v>
      </c>
      <c r="AB131" s="59">
        <v>50</v>
      </c>
      <c r="AC131" s="58">
        <v>47.5</v>
      </c>
      <c r="AD131" s="59">
        <v>50</v>
      </c>
      <c r="AE131" s="59">
        <v>45</v>
      </c>
      <c r="AF131" s="58">
        <v>15.5</v>
      </c>
      <c r="AG131" s="59">
        <v>19</v>
      </c>
      <c r="AH131" s="59">
        <v>12</v>
      </c>
      <c r="AI131" s="58">
        <v>22</v>
      </c>
      <c r="AJ131" s="59">
        <v>23</v>
      </c>
      <c r="AK131" s="59">
        <v>21</v>
      </c>
      <c r="AL131" s="58">
        <v>44</v>
      </c>
      <c r="AM131" s="59">
        <v>46</v>
      </c>
      <c r="AN131" s="59">
        <v>42</v>
      </c>
      <c r="AO131" s="58">
        <v>68.5</v>
      </c>
      <c r="AP131" s="59">
        <v>72</v>
      </c>
      <c r="AQ131" s="59">
        <v>65</v>
      </c>
      <c r="AR131" s="58">
        <v>97.5</v>
      </c>
      <c r="AS131" s="59">
        <v>105</v>
      </c>
      <c r="AT131" s="59">
        <v>90</v>
      </c>
      <c r="AU131" s="58">
        <v>24</v>
      </c>
      <c r="AV131" s="59">
        <v>26</v>
      </c>
      <c r="AW131" s="59">
        <v>22</v>
      </c>
      <c r="AX131" s="58">
        <v>43.5</v>
      </c>
      <c r="AY131" s="59">
        <v>46</v>
      </c>
      <c r="AZ131" s="59">
        <v>41</v>
      </c>
      <c r="BA131" s="58">
        <v>125</v>
      </c>
      <c r="BB131" s="59">
        <v>130</v>
      </c>
      <c r="BC131" s="59">
        <v>120</v>
      </c>
      <c r="BD131" s="58">
        <v>27.5</v>
      </c>
      <c r="BE131" s="59">
        <v>30</v>
      </c>
      <c r="BF131" s="59">
        <v>25</v>
      </c>
      <c r="BG131" s="58">
        <v>56</v>
      </c>
      <c r="BH131" s="59">
        <v>58</v>
      </c>
      <c r="BI131" s="59">
        <v>54</v>
      </c>
      <c r="BJ131" s="58">
        <v>41</v>
      </c>
      <c r="BK131" s="59">
        <v>46</v>
      </c>
      <c r="BL131" s="59">
        <v>36</v>
      </c>
      <c r="BM131" s="58">
        <v>120</v>
      </c>
      <c r="BN131" s="59">
        <v>125</v>
      </c>
      <c r="BO131" s="59">
        <v>115</v>
      </c>
      <c r="BP131" s="58">
        <v>98</v>
      </c>
      <c r="BQ131" s="59">
        <v>100</v>
      </c>
      <c r="BR131" s="59">
        <v>96</v>
      </c>
    </row>
    <row r="132" spans="1:70" x14ac:dyDescent="0.25">
      <c r="A132" s="57">
        <v>45267</v>
      </c>
      <c r="B132" s="58">
        <v>127.5</v>
      </c>
      <c r="C132" s="59">
        <v>130</v>
      </c>
      <c r="D132" s="59">
        <v>125</v>
      </c>
      <c r="E132" s="58">
        <v>145.5</v>
      </c>
      <c r="F132" s="59">
        <v>148</v>
      </c>
      <c r="G132" s="59">
        <v>143</v>
      </c>
      <c r="H132" s="58">
        <v>140</v>
      </c>
      <c r="I132" s="59">
        <v>145</v>
      </c>
      <c r="J132" s="59">
        <v>135</v>
      </c>
      <c r="K132" s="58">
        <v>80</v>
      </c>
      <c r="L132" s="59">
        <v>85</v>
      </c>
      <c r="M132" s="59">
        <v>75</v>
      </c>
      <c r="N132" s="58">
        <v>107.5</v>
      </c>
      <c r="O132" s="59">
        <v>140</v>
      </c>
      <c r="P132" s="59">
        <v>75</v>
      </c>
      <c r="Q132" s="58">
        <v>117.5</v>
      </c>
      <c r="R132" s="59">
        <v>120</v>
      </c>
      <c r="S132" s="59">
        <v>115</v>
      </c>
      <c r="T132" s="58">
        <v>60</v>
      </c>
      <c r="U132" s="59">
        <v>65</v>
      </c>
      <c r="V132" s="59">
        <v>55</v>
      </c>
      <c r="W132" s="58">
        <v>21.5</v>
      </c>
      <c r="X132" s="59">
        <v>25</v>
      </c>
      <c r="Y132" s="59">
        <v>18</v>
      </c>
      <c r="Z132" s="58">
        <v>52.5</v>
      </c>
      <c r="AA132" s="59">
        <v>55</v>
      </c>
      <c r="AB132" s="59">
        <v>50</v>
      </c>
      <c r="AC132" s="58">
        <v>47.5</v>
      </c>
      <c r="AD132" s="59">
        <v>50</v>
      </c>
      <c r="AE132" s="59">
        <v>45</v>
      </c>
      <c r="AF132" s="58">
        <v>19.5</v>
      </c>
      <c r="AG132" s="59">
        <v>23</v>
      </c>
      <c r="AH132" s="59">
        <v>16</v>
      </c>
      <c r="AI132" s="58">
        <v>24</v>
      </c>
      <c r="AJ132" s="59">
        <v>25</v>
      </c>
      <c r="AK132" s="59">
        <v>23</v>
      </c>
      <c r="AL132" s="58">
        <v>45</v>
      </c>
      <c r="AM132" s="59">
        <v>47</v>
      </c>
      <c r="AN132" s="59">
        <v>43</v>
      </c>
      <c r="AO132" s="58">
        <v>68.5</v>
      </c>
      <c r="AP132" s="59">
        <v>72</v>
      </c>
      <c r="AQ132" s="59">
        <v>65</v>
      </c>
      <c r="AR132" s="58">
        <v>97.5</v>
      </c>
      <c r="AS132" s="59">
        <v>105</v>
      </c>
      <c r="AT132" s="59">
        <v>90</v>
      </c>
      <c r="AU132" s="58">
        <v>27</v>
      </c>
      <c r="AV132" s="59">
        <v>30</v>
      </c>
      <c r="AW132" s="59">
        <v>24</v>
      </c>
      <c r="AX132" s="58">
        <v>44.5</v>
      </c>
      <c r="AY132" s="59">
        <v>47</v>
      </c>
      <c r="AZ132" s="59">
        <v>42</v>
      </c>
      <c r="BA132" s="58">
        <v>125</v>
      </c>
      <c r="BB132" s="59">
        <v>130</v>
      </c>
      <c r="BC132" s="59">
        <v>120</v>
      </c>
      <c r="BD132" s="58">
        <v>27.5</v>
      </c>
      <c r="BE132" s="59">
        <v>30</v>
      </c>
      <c r="BF132" s="59">
        <v>25</v>
      </c>
      <c r="BG132" s="58">
        <v>55</v>
      </c>
      <c r="BH132" s="59">
        <v>57</v>
      </c>
      <c r="BI132" s="59">
        <v>53</v>
      </c>
      <c r="BJ132" s="58">
        <v>41</v>
      </c>
      <c r="BK132" s="59">
        <v>46</v>
      </c>
      <c r="BL132" s="59">
        <v>36</v>
      </c>
      <c r="BM132" s="58">
        <v>117.5</v>
      </c>
      <c r="BN132" s="59">
        <v>120</v>
      </c>
      <c r="BO132" s="59">
        <v>115</v>
      </c>
      <c r="BP132" s="58">
        <v>98</v>
      </c>
      <c r="BQ132" s="59">
        <v>100</v>
      </c>
      <c r="BR132" s="59">
        <v>96</v>
      </c>
    </row>
    <row r="133" spans="1:70" x14ac:dyDescent="0.25">
      <c r="A133" s="57">
        <v>45260</v>
      </c>
      <c r="B133" s="58">
        <v>127.5</v>
      </c>
      <c r="C133" s="59">
        <v>130</v>
      </c>
      <c r="D133" s="59">
        <v>125</v>
      </c>
      <c r="E133" s="58">
        <v>145.5</v>
      </c>
      <c r="F133" s="59">
        <v>148</v>
      </c>
      <c r="G133" s="59">
        <v>143</v>
      </c>
      <c r="H133" s="58">
        <v>135</v>
      </c>
      <c r="I133" s="59">
        <v>140</v>
      </c>
      <c r="J133" s="59">
        <v>130</v>
      </c>
      <c r="K133" s="58">
        <v>90</v>
      </c>
      <c r="L133" s="59">
        <v>95</v>
      </c>
      <c r="M133" s="59">
        <v>85</v>
      </c>
      <c r="N133" s="58">
        <v>107.5</v>
      </c>
      <c r="O133" s="59">
        <v>140</v>
      </c>
      <c r="P133" s="59">
        <v>75</v>
      </c>
      <c r="Q133" s="58">
        <v>117.5</v>
      </c>
      <c r="R133" s="59">
        <v>120</v>
      </c>
      <c r="S133" s="59">
        <v>115</v>
      </c>
      <c r="T133" s="58">
        <v>65</v>
      </c>
      <c r="U133" s="59">
        <v>70</v>
      </c>
      <c r="V133" s="59">
        <v>60</v>
      </c>
      <c r="W133" s="58">
        <v>27.5</v>
      </c>
      <c r="X133" s="59">
        <v>30</v>
      </c>
      <c r="Y133" s="59">
        <v>25</v>
      </c>
      <c r="Z133" s="58">
        <v>55</v>
      </c>
      <c r="AA133" s="59">
        <v>60</v>
      </c>
      <c r="AB133" s="59">
        <v>50</v>
      </c>
      <c r="AC133" s="58">
        <v>50</v>
      </c>
      <c r="AD133" s="59">
        <v>55</v>
      </c>
      <c r="AE133" s="59">
        <v>45</v>
      </c>
      <c r="AF133" s="58">
        <v>25.5</v>
      </c>
      <c r="AG133" s="59">
        <v>28</v>
      </c>
      <c r="AH133" s="59">
        <v>23</v>
      </c>
      <c r="AI133" s="58">
        <v>24</v>
      </c>
      <c r="AJ133" s="59">
        <v>25</v>
      </c>
      <c r="AK133" s="59">
        <v>23</v>
      </c>
      <c r="AL133" s="58">
        <v>46.5</v>
      </c>
      <c r="AM133" s="59">
        <v>49</v>
      </c>
      <c r="AN133" s="59">
        <v>44</v>
      </c>
      <c r="AO133" s="58">
        <v>67.5</v>
      </c>
      <c r="AP133" s="59">
        <v>71</v>
      </c>
      <c r="AQ133" s="59">
        <v>64</v>
      </c>
      <c r="AR133" s="58">
        <v>97.5</v>
      </c>
      <c r="AS133" s="59">
        <v>105</v>
      </c>
      <c r="AT133" s="59">
        <v>90</v>
      </c>
      <c r="AU133" s="58">
        <v>27</v>
      </c>
      <c r="AV133" s="59">
        <v>30</v>
      </c>
      <c r="AW133" s="59">
        <v>24</v>
      </c>
      <c r="AX133" s="58">
        <v>44.5</v>
      </c>
      <c r="AY133" s="59">
        <v>47</v>
      </c>
      <c r="AZ133" s="59">
        <v>42</v>
      </c>
      <c r="BA133" s="58">
        <v>125</v>
      </c>
      <c r="BB133" s="59">
        <v>130</v>
      </c>
      <c r="BC133" s="59">
        <v>120</v>
      </c>
      <c r="BD133" s="58">
        <v>27.5</v>
      </c>
      <c r="BE133" s="59">
        <v>30</v>
      </c>
      <c r="BF133" s="59">
        <v>25</v>
      </c>
      <c r="BG133" s="58">
        <v>54.5</v>
      </c>
      <c r="BH133" s="59">
        <v>57</v>
      </c>
      <c r="BI133" s="59">
        <v>52</v>
      </c>
      <c r="BJ133" s="58">
        <v>41</v>
      </c>
      <c r="BK133" s="59">
        <v>46</v>
      </c>
      <c r="BL133" s="59">
        <v>36</v>
      </c>
      <c r="BM133" s="58">
        <v>114</v>
      </c>
      <c r="BN133" s="59">
        <v>118</v>
      </c>
      <c r="BO133" s="59">
        <v>110</v>
      </c>
      <c r="BP133" s="58">
        <v>105</v>
      </c>
      <c r="BQ133" s="59">
        <v>106</v>
      </c>
      <c r="BR133" s="59">
        <v>104</v>
      </c>
    </row>
    <row r="134" spans="1:70" x14ac:dyDescent="0.25">
      <c r="A134" s="57">
        <v>45253</v>
      </c>
      <c r="B134" s="58">
        <v>132.5</v>
      </c>
      <c r="C134" s="59">
        <v>135</v>
      </c>
      <c r="D134" s="59">
        <v>130</v>
      </c>
      <c r="E134" s="58">
        <v>145.5</v>
      </c>
      <c r="F134" s="59">
        <v>148</v>
      </c>
      <c r="G134" s="59">
        <v>143</v>
      </c>
      <c r="H134" s="58">
        <v>140</v>
      </c>
      <c r="I134" s="59">
        <v>145</v>
      </c>
      <c r="J134" s="59">
        <v>135</v>
      </c>
      <c r="K134" s="58">
        <v>90</v>
      </c>
      <c r="L134" s="59">
        <v>95</v>
      </c>
      <c r="M134" s="59">
        <v>85</v>
      </c>
      <c r="N134" s="58">
        <v>107.5</v>
      </c>
      <c r="O134" s="59">
        <v>140</v>
      </c>
      <c r="P134" s="59">
        <v>75</v>
      </c>
      <c r="Q134" s="58">
        <v>122.5</v>
      </c>
      <c r="R134" s="59">
        <v>125</v>
      </c>
      <c r="S134" s="59">
        <v>120</v>
      </c>
      <c r="T134" s="58">
        <v>67</v>
      </c>
      <c r="U134" s="59">
        <v>72</v>
      </c>
      <c r="V134" s="59">
        <v>62</v>
      </c>
      <c r="W134" s="58">
        <v>29.5</v>
      </c>
      <c r="X134" s="59">
        <v>32</v>
      </c>
      <c r="Y134" s="59">
        <v>27</v>
      </c>
      <c r="Z134" s="58">
        <v>57.5</v>
      </c>
      <c r="AA134" s="59">
        <v>60</v>
      </c>
      <c r="AB134" s="59">
        <v>55</v>
      </c>
      <c r="AC134" s="58">
        <v>52.5</v>
      </c>
      <c r="AD134" s="59">
        <v>55</v>
      </c>
      <c r="AE134" s="59">
        <v>50</v>
      </c>
      <c r="AF134" s="58">
        <v>27.5</v>
      </c>
      <c r="AG134" s="59">
        <v>30</v>
      </c>
      <c r="AH134" s="59">
        <v>25</v>
      </c>
      <c r="AI134" s="58">
        <v>24</v>
      </c>
      <c r="AJ134" s="59">
        <v>25</v>
      </c>
      <c r="AK134" s="59">
        <v>23</v>
      </c>
      <c r="AL134" s="58">
        <v>47.5</v>
      </c>
      <c r="AM134" s="59">
        <v>50</v>
      </c>
      <c r="AN134" s="59">
        <v>45</v>
      </c>
      <c r="AO134" s="58">
        <v>65.5</v>
      </c>
      <c r="AP134" s="59">
        <v>69</v>
      </c>
      <c r="AQ134" s="59">
        <v>62</v>
      </c>
      <c r="AR134" s="58">
        <v>97.5</v>
      </c>
      <c r="AS134" s="59">
        <v>105</v>
      </c>
      <c r="AT134" s="59">
        <v>90</v>
      </c>
      <c r="AU134" s="58">
        <v>27</v>
      </c>
      <c r="AV134" s="59">
        <v>30</v>
      </c>
      <c r="AW134" s="59">
        <v>24</v>
      </c>
      <c r="AX134" s="58">
        <v>47.5</v>
      </c>
      <c r="AY134" s="59">
        <v>50</v>
      </c>
      <c r="AZ134" s="59">
        <v>45</v>
      </c>
      <c r="BA134" s="58">
        <v>125</v>
      </c>
      <c r="BB134" s="59">
        <v>130</v>
      </c>
      <c r="BC134" s="59">
        <v>120</v>
      </c>
      <c r="BD134" s="58">
        <v>27.5</v>
      </c>
      <c r="BE134" s="59">
        <v>30</v>
      </c>
      <c r="BF134" s="59">
        <v>25</v>
      </c>
      <c r="BG134" s="58">
        <v>53</v>
      </c>
      <c r="BH134" s="59">
        <v>56</v>
      </c>
      <c r="BI134" s="59">
        <v>50</v>
      </c>
      <c r="BJ134" s="58">
        <v>41</v>
      </c>
      <c r="BK134" s="59">
        <v>46</v>
      </c>
      <c r="BL134" s="59">
        <v>36</v>
      </c>
      <c r="BM134" s="58">
        <v>114</v>
      </c>
      <c r="BN134" s="59">
        <v>118</v>
      </c>
      <c r="BO134" s="59">
        <v>110</v>
      </c>
      <c r="BP134" s="58">
        <v>110</v>
      </c>
      <c r="BQ134" s="59">
        <v>111</v>
      </c>
      <c r="BR134" s="59">
        <v>109</v>
      </c>
    </row>
    <row r="135" spans="1:70" x14ac:dyDescent="0.25">
      <c r="A135" s="57">
        <v>45246</v>
      </c>
      <c r="B135" s="58">
        <v>132.5</v>
      </c>
      <c r="C135" s="59">
        <v>135</v>
      </c>
      <c r="D135" s="59">
        <v>130</v>
      </c>
      <c r="E135" s="58">
        <v>145.5</v>
      </c>
      <c r="F135" s="59">
        <v>148</v>
      </c>
      <c r="G135" s="59">
        <v>143</v>
      </c>
      <c r="H135" s="58">
        <v>147.5</v>
      </c>
      <c r="I135" s="59">
        <v>150</v>
      </c>
      <c r="J135" s="59">
        <v>145</v>
      </c>
      <c r="K135" s="58">
        <v>92</v>
      </c>
      <c r="L135" s="59">
        <v>97</v>
      </c>
      <c r="M135" s="59">
        <v>87</v>
      </c>
      <c r="N135" s="58">
        <v>107.5</v>
      </c>
      <c r="O135" s="59">
        <v>140</v>
      </c>
      <c r="P135" s="59">
        <v>75</v>
      </c>
      <c r="Q135" s="58">
        <v>122.5</v>
      </c>
      <c r="R135" s="59">
        <v>125</v>
      </c>
      <c r="S135" s="59">
        <v>120</v>
      </c>
      <c r="T135" s="58">
        <v>67</v>
      </c>
      <c r="U135" s="59">
        <v>72</v>
      </c>
      <c r="V135" s="59">
        <v>62</v>
      </c>
      <c r="W135" s="58">
        <v>29.5</v>
      </c>
      <c r="X135" s="59">
        <v>32</v>
      </c>
      <c r="Y135" s="59">
        <v>27</v>
      </c>
      <c r="Z135" s="58">
        <v>60</v>
      </c>
      <c r="AA135" s="59">
        <v>65</v>
      </c>
      <c r="AB135" s="59">
        <v>55</v>
      </c>
      <c r="AC135" s="58">
        <v>55</v>
      </c>
      <c r="AD135" s="59">
        <v>60</v>
      </c>
      <c r="AE135" s="59">
        <v>50</v>
      </c>
      <c r="AF135" s="58">
        <v>29.5</v>
      </c>
      <c r="AG135" s="59">
        <v>32</v>
      </c>
      <c r="AH135" s="59">
        <v>27</v>
      </c>
      <c r="AI135" s="58">
        <v>24</v>
      </c>
      <c r="AJ135" s="59">
        <v>25</v>
      </c>
      <c r="AK135" s="59">
        <v>23</v>
      </c>
      <c r="AL135" s="58">
        <v>47.5</v>
      </c>
      <c r="AM135" s="59">
        <v>50</v>
      </c>
      <c r="AN135" s="59">
        <v>45</v>
      </c>
      <c r="AO135" s="58">
        <v>64</v>
      </c>
      <c r="AP135" s="59">
        <v>69</v>
      </c>
      <c r="AQ135" s="59">
        <v>59</v>
      </c>
      <c r="AR135" s="58">
        <v>97.5</v>
      </c>
      <c r="AS135" s="59">
        <v>105</v>
      </c>
      <c r="AT135" s="59">
        <v>90</v>
      </c>
      <c r="AU135" s="58">
        <v>27</v>
      </c>
      <c r="AV135" s="59">
        <v>30</v>
      </c>
      <c r="AW135" s="59">
        <v>24</v>
      </c>
      <c r="AX135" s="58">
        <v>50</v>
      </c>
      <c r="AY135" s="59">
        <v>55</v>
      </c>
      <c r="AZ135" s="59">
        <v>45</v>
      </c>
      <c r="BA135" s="58">
        <v>125</v>
      </c>
      <c r="BB135" s="59">
        <v>130</v>
      </c>
      <c r="BC135" s="59">
        <v>120</v>
      </c>
      <c r="BD135" s="58">
        <v>27.5</v>
      </c>
      <c r="BE135" s="59">
        <v>30</v>
      </c>
      <c r="BF135" s="59">
        <v>25</v>
      </c>
      <c r="BG135" s="58">
        <v>52.5</v>
      </c>
      <c r="BH135" s="59">
        <v>55</v>
      </c>
      <c r="BI135" s="59">
        <v>50</v>
      </c>
      <c r="BJ135" s="58">
        <v>41</v>
      </c>
      <c r="BK135" s="59">
        <v>46</v>
      </c>
      <c r="BL135" s="59">
        <v>36</v>
      </c>
      <c r="BM135" s="58">
        <v>114</v>
      </c>
      <c r="BN135" s="59">
        <v>118</v>
      </c>
      <c r="BO135" s="59">
        <v>110</v>
      </c>
      <c r="BP135" s="58">
        <v>116.5</v>
      </c>
      <c r="BQ135" s="59">
        <v>117</v>
      </c>
      <c r="BR135" s="59">
        <v>116</v>
      </c>
    </row>
    <row r="136" spans="1:70" x14ac:dyDescent="0.25">
      <c r="A136" s="57">
        <v>45239</v>
      </c>
      <c r="B136" s="58">
        <v>132.5</v>
      </c>
      <c r="C136" s="59">
        <v>135</v>
      </c>
      <c r="D136" s="59">
        <v>130</v>
      </c>
      <c r="E136" s="58">
        <v>145.5</v>
      </c>
      <c r="F136" s="59">
        <v>148</v>
      </c>
      <c r="G136" s="59">
        <v>143</v>
      </c>
      <c r="H136" s="58">
        <v>147.5</v>
      </c>
      <c r="I136" s="59">
        <v>150</v>
      </c>
      <c r="J136" s="59">
        <v>145</v>
      </c>
      <c r="K136" s="58">
        <v>92</v>
      </c>
      <c r="L136" s="59">
        <v>97</v>
      </c>
      <c r="M136" s="59">
        <v>87</v>
      </c>
      <c r="N136" s="58">
        <v>107.5</v>
      </c>
      <c r="O136" s="59">
        <v>140</v>
      </c>
      <c r="P136" s="59">
        <v>75</v>
      </c>
      <c r="Q136" s="58">
        <v>123.5</v>
      </c>
      <c r="R136" s="59">
        <v>127</v>
      </c>
      <c r="S136" s="59">
        <v>120</v>
      </c>
      <c r="T136" s="58">
        <v>72</v>
      </c>
      <c r="U136" s="59">
        <v>77</v>
      </c>
      <c r="V136" s="59">
        <v>67</v>
      </c>
      <c r="W136" s="58">
        <v>34.5</v>
      </c>
      <c r="X136" s="59">
        <v>37</v>
      </c>
      <c r="Y136" s="59">
        <v>32</v>
      </c>
      <c r="Z136" s="58">
        <v>60</v>
      </c>
      <c r="AA136" s="59">
        <v>65</v>
      </c>
      <c r="AB136" s="59">
        <v>55</v>
      </c>
      <c r="AC136" s="58">
        <v>55</v>
      </c>
      <c r="AD136" s="59">
        <v>60</v>
      </c>
      <c r="AE136" s="59">
        <v>50</v>
      </c>
      <c r="AF136" s="58">
        <v>34.5</v>
      </c>
      <c r="AG136" s="59">
        <v>37</v>
      </c>
      <c r="AH136" s="59">
        <v>32</v>
      </c>
      <c r="AI136" s="58">
        <v>24</v>
      </c>
      <c r="AJ136" s="59">
        <v>25</v>
      </c>
      <c r="AK136" s="59">
        <v>23</v>
      </c>
      <c r="AL136" s="58">
        <v>47.5</v>
      </c>
      <c r="AM136" s="59">
        <v>50</v>
      </c>
      <c r="AN136" s="59">
        <v>45</v>
      </c>
      <c r="AO136" s="58">
        <v>64</v>
      </c>
      <c r="AP136" s="59">
        <v>69</v>
      </c>
      <c r="AQ136" s="59">
        <v>59</v>
      </c>
      <c r="AR136" s="58">
        <v>97.5</v>
      </c>
      <c r="AS136" s="59">
        <v>105</v>
      </c>
      <c r="AT136" s="59">
        <v>90</v>
      </c>
      <c r="AU136" s="58">
        <v>27</v>
      </c>
      <c r="AV136" s="59">
        <v>30</v>
      </c>
      <c r="AW136" s="59">
        <v>24</v>
      </c>
      <c r="AX136" s="58">
        <v>50</v>
      </c>
      <c r="AY136" s="59">
        <v>55</v>
      </c>
      <c r="AZ136" s="59">
        <v>45</v>
      </c>
      <c r="BA136" s="58">
        <v>125</v>
      </c>
      <c r="BB136" s="59">
        <v>130</v>
      </c>
      <c r="BC136" s="59">
        <v>120</v>
      </c>
      <c r="BD136" s="58">
        <v>27.5</v>
      </c>
      <c r="BE136" s="59">
        <v>30</v>
      </c>
      <c r="BF136" s="59">
        <v>25</v>
      </c>
      <c r="BG136" s="58">
        <v>54.5</v>
      </c>
      <c r="BH136" s="59">
        <v>57</v>
      </c>
      <c r="BI136" s="59">
        <v>52</v>
      </c>
      <c r="BJ136" s="58">
        <v>41</v>
      </c>
      <c r="BK136" s="59">
        <v>46</v>
      </c>
      <c r="BL136" s="59">
        <v>36</v>
      </c>
      <c r="BM136" s="58">
        <v>114</v>
      </c>
      <c r="BN136" s="59">
        <v>118</v>
      </c>
      <c r="BO136" s="59">
        <v>110</v>
      </c>
      <c r="BP136" s="58">
        <v>116.5</v>
      </c>
      <c r="BQ136" s="59">
        <v>117</v>
      </c>
      <c r="BR136" s="59">
        <v>116</v>
      </c>
    </row>
    <row r="137" spans="1:70" x14ac:dyDescent="0.25">
      <c r="A137" s="57">
        <v>45232</v>
      </c>
      <c r="B137" s="58">
        <v>132.5</v>
      </c>
      <c r="C137" s="59">
        <v>135</v>
      </c>
      <c r="D137" s="59">
        <v>130</v>
      </c>
      <c r="E137" s="58">
        <v>145.5</v>
      </c>
      <c r="F137" s="59">
        <v>148</v>
      </c>
      <c r="G137" s="59">
        <v>143</v>
      </c>
      <c r="H137" s="58">
        <v>147.5</v>
      </c>
      <c r="I137" s="59">
        <v>150</v>
      </c>
      <c r="J137" s="59">
        <v>145</v>
      </c>
      <c r="K137" s="58">
        <v>95</v>
      </c>
      <c r="L137" s="59">
        <v>100</v>
      </c>
      <c r="M137" s="59">
        <v>90</v>
      </c>
      <c r="N137" s="58">
        <v>107.5</v>
      </c>
      <c r="O137" s="59">
        <v>140</v>
      </c>
      <c r="P137" s="59">
        <v>75</v>
      </c>
      <c r="Q137" s="58">
        <v>123.5</v>
      </c>
      <c r="R137" s="59">
        <v>127</v>
      </c>
      <c r="S137" s="59">
        <v>120</v>
      </c>
      <c r="T137" s="58">
        <v>75</v>
      </c>
      <c r="U137" s="59">
        <v>80</v>
      </c>
      <c r="V137" s="59">
        <v>70</v>
      </c>
      <c r="W137" s="58">
        <v>37.5</v>
      </c>
      <c r="X137" s="59">
        <v>40</v>
      </c>
      <c r="Y137" s="59">
        <v>35</v>
      </c>
      <c r="Z137" s="58">
        <v>60</v>
      </c>
      <c r="AA137" s="59">
        <v>65</v>
      </c>
      <c r="AB137" s="59">
        <v>55</v>
      </c>
      <c r="AC137" s="58">
        <v>55</v>
      </c>
      <c r="AD137" s="59">
        <v>60</v>
      </c>
      <c r="AE137" s="59">
        <v>50</v>
      </c>
      <c r="AF137" s="58">
        <v>37.5</v>
      </c>
      <c r="AG137" s="59">
        <v>40</v>
      </c>
      <c r="AH137" s="59">
        <v>35</v>
      </c>
      <c r="AI137" s="58">
        <v>24</v>
      </c>
      <c r="AJ137" s="59">
        <v>25</v>
      </c>
      <c r="AK137" s="59">
        <v>23</v>
      </c>
      <c r="AL137" s="58">
        <v>47.5</v>
      </c>
      <c r="AM137" s="59">
        <v>50</v>
      </c>
      <c r="AN137" s="59">
        <v>45</v>
      </c>
      <c r="AO137" s="58">
        <v>65</v>
      </c>
      <c r="AP137" s="59">
        <v>69</v>
      </c>
      <c r="AQ137" s="59">
        <v>61</v>
      </c>
      <c r="AR137" s="58">
        <v>97.5</v>
      </c>
      <c r="AS137" s="59">
        <v>105</v>
      </c>
      <c r="AT137" s="59">
        <v>90</v>
      </c>
      <c r="AU137" s="58">
        <v>27</v>
      </c>
      <c r="AV137" s="59">
        <v>30</v>
      </c>
      <c r="AW137" s="59">
        <v>24</v>
      </c>
      <c r="AX137" s="58">
        <v>50</v>
      </c>
      <c r="AY137" s="59">
        <v>55</v>
      </c>
      <c r="AZ137" s="59">
        <v>45</v>
      </c>
      <c r="BA137" s="58">
        <v>125</v>
      </c>
      <c r="BB137" s="59">
        <v>130</v>
      </c>
      <c r="BC137" s="59">
        <v>120</v>
      </c>
      <c r="BD137" s="58">
        <v>27.5</v>
      </c>
      <c r="BE137" s="59">
        <v>30</v>
      </c>
      <c r="BF137" s="59">
        <v>25</v>
      </c>
      <c r="BG137" s="58">
        <v>54.5</v>
      </c>
      <c r="BH137" s="59">
        <v>57</v>
      </c>
      <c r="BI137" s="59">
        <v>52</v>
      </c>
      <c r="BJ137" s="58">
        <v>41</v>
      </c>
      <c r="BK137" s="59">
        <v>46</v>
      </c>
      <c r="BL137" s="59">
        <v>36</v>
      </c>
      <c r="BM137" s="58">
        <v>114</v>
      </c>
      <c r="BN137" s="59">
        <v>118</v>
      </c>
      <c r="BO137" s="59">
        <v>110</v>
      </c>
      <c r="BP137" s="58">
        <v>120.5</v>
      </c>
      <c r="BQ137" s="59">
        <v>121</v>
      </c>
      <c r="BR137" s="59">
        <v>120</v>
      </c>
    </row>
    <row r="138" spans="1:70" x14ac:dyDescent="0.25">
      <c r="A138" s="57">
        <v>45225</v>
      </c>
      <c r="B138" s="58">
        <v>137.5</v>
      </c>
      <c r="C138" s="59">
        <v>140</v>
      </c>
      <c r="D138" s="59">
        <v>135</v>
      </c>
      <c r="E138" s="58">
        <v>145.5</v>
      </c>
      <c r="F138" s="59">
        <v>148</v>
      </c>
      <c r="G138" s="59">
        <v>143</v>
      </c>
      <c r="H138" s="58">
        <v>152.5</v>
      </c>
      <c r="I138" s="59">
        <v>155</v>
      </c>
      <c r="J138" s="59">
        <v>150</v>
      </c>
      <c r="K138" s="58">
        <v>97.5</v>
      </c>
      <c r="L138" s="59">
        <v>100</v>
      </c>
      <c r="M138" s="59">
        <v>95</v>
      </c>
      <c r="N138" s="58">
        <v>107.5</v>
      </c>
      <c r="O138" s="59">
        <v>140</v>
      </c>
      <c r="P138" s="59">
        <v>75</v>
      </c>
      <c r="Q138" s="58">
        <v>125</v>
      </c>
      <c r="R138" s="59">
        <v>130</v>
      </c>
      <c r="S138" s="59">
        <v>120</v>
      </c>
      <c r="T138" s="58">
        <v>80</v>
      </c>
      <c r="U138" s="59">
        <v>85</v>
      </c>
      <c r="V138" s="59">
        <v>75</v>
      </c>
      <c r="W138" s="58">
        <v>40</v>
      </c>
      <c r="X138" s="59">
        <v>42</v>
      </c>
      <c r="Y138" s="59">
        <v>38</v>
      </c>
      <c r="Z138" s="58">
        <v>70</v>
      </c>
      <c r="AA138" s="59">
        <v>75</v>
      </c>
      <c r="AB138" s="59">
        <v>65</v>
      </c>
      <c r="AC138" s="58">
        <v>65</v>
      </c>
      <c r="AD138" s="59">
        <v>70</v>
      </c>
      <c r="AE138" s="59">
        <v>60</v>
      </c>
      <c r="AF138" s="58">
        <v>40</v>
      </c>
      <c r="AG138" s="59">
        <v>42</v>
      </c>
      <c r="AH138" s="59">
        <v>38</v>
      </c>
      <c r="AI138" s="58">
        <v>24</v>
      </c>
      <c r="AJ138" s="59">
        <v>25</v>
      </c>
      <c r="AK138" s="59">
        <v>23</v>
      </c>
      <c r="AL138" s="58">
        <v>47.5</v>
      </c>
      <c r="AM138" s="59">
        <v>50</v>
      </c>
      <c r="AN138" s="59">
        <v>45</v>
      </c>
      <c r="AO138" s="58">
        <v>65</v>
      </c>
      <c r="AP138" s="59">
        <v>69</v>
      </c>
      <c r="AQ138" s="59">
        <v>61</v>
      </c>
      <c r="AR138" s="58">
        <v>97.5</v>
      </c>
      <c r="AS138" s="59">
        <v>105</v>
      </c>
      <c r="AT138" s="59">
        <v>90</v>
      </c>
      <c r="AU138" s="58">
        <v>27</v>
      </c>
      <c r="AV138" s="59">
        <v>30</v>
      </c>
      <c r="AW138" s="59">
        <v>24</v>
      </c>
      <c r="AX138" s="58">
        <v>50</v>
      </c>
      <c r="AY138" s="59">
        <v>55</v>
      </c>
      <c r="AZ138" s="59">
        <v>45</v>
      </c>
      <c r="BA138" s="58">
        <v>125</v>
      </c>
      <c r="BB138" s="59">
        <v>130</v>
      </c>
      <c r="BC138" s="59">
        <v>120</v>
      </c>
      <c r="BD138" s="58">
        <v>27.5</v>
      </c>
      <c r="BE138" s="59">
        <v>30</v>
      </c>
      <c r="BF138" s="59">
        <v>25</v>
      </c>
      <c r="BG138" s="58">
        <v>54.5</v>
      </c>
      <c r="BH138" s="59">
        <v>57</v>
      </c>
      <c r="BI138" s="59">
        <v>52</v>
      </c>
      <c r="BJ138" s="58">
        <v>41</v>
      </c>
      <c r="BK138" s="59">
        <v>46</v>
      </c>
      <c r="BL138" s="59">
        <v>36</v>
      </c>
      <c r="BM138" s="58">
        <v>114</v>
      </c>
      <c r="BN138" s="59">
        <v>118</v>
      </c>
      <c r="BO138" s="59">
        <v>110</v>
      </c>
      <c r="BP138" s="58">
        <v>127.5</v>
      </c>
      <c r="BQ138" s="59">
        <v>129</v>
      </c>
      <c r="BR138" s="59">
        <v>126</v>
      </c>
    </row>
    <row r="139" spans="1:70" x14ac:dyDescent="0.25">
      <c r="A139" s="57">
        <v>45218</v>
      </c>
      <c r="B139" s="58">
        <v>137.5</v>
      </c>
      <c r="C139" s="59">
        <v>140</v>
      </c>
      <c r="D139" s="59">
        <v>135</v>
      </c>
      <c r="E139" s="58">
        <v>145.5</v>
      </c>
      <c r="F139" s="59">
        <v>148</v>
      </c>
      <c r="G139" s="59">
        <v>143</v>
      </c>
      <c r="H139" s="58">
        <v>152.5</v>
      </c>
      <c r="I139" s="59">
        <v>155</v>
      </c>
      <c r="J139" s="59">
        <v>150</v>
      </c>
      <c r="K139" s="58">
        <v>97.5</v>
      </c>
      <c r="L139" s="59">
        <v>100</v>
      </c>
      <c r="M139" s="59">
        <v>95</v>
      </c>
      <c r="N139" s="58">
        <v>107.5</v>
      </c>
      <c r="O139" s="59">
        <v>140</v>
      </c>
      <c r="P139" s="59">
        <v>75</v>
      </c>
      <c r="Q139" s="58">
        <v>127.5</v>
      </c>
      <c r="R139" s="59">
        <v>130</v>
      </c>
      <c r="S139" s="59">
        <v>125</v>
      </c>
      <c r="T139" s="58">
        <v>80</v>
      </c>
      <c r="U139" s="59">
        <v>85</v>
      </c>
      <c r="V139" s="59">
        <v>75</v>
      </c>
      <c r="W139" s="58">
        <v>42.5</v>
      </c>
      <c r="X139" s="59">
        <v>45</v>
      </c>
      <c r="Y139" s="59">
        <v>40</v>
      </c>
      <c r="Z139" s="58">
        <v>70</v>
      </c>
      <c r="AA139" s="59">
        <v>75</v>
      </c>
      <c r="AB139" s="59">
        <v>65</v>
      </c>
      <c r="AC139" s="58">
        <v>65</v>
      </c>
      <c r="AD139" s="59">
        <v>70</v>
      </c>
      <c r="AE139" s="59">
        <v>60</v>
      </c>
      <c r="AF139" s="58">
        <v>42.5</v>
      </c>
      <c r="AG139" s="59">
        <v>45</v>
      </c>
      <c r="AH139" s="59">
        <v>40</v>
      </c>
      <c r="AI139" s="58">
        <v>24</v>
      </c>
      <c r="AJ139" s="59">
        <v>25</v>
      </c>
      <c r="AK139" s="59">
        <v>23</v>
      </c>
      <c r="AL139" s="58">
        <v>47.5</v>
      </c>
      <c r="AM139" s="59">
        <v>50</v>
      </c>
      <c r="AN139" s="59">
        <v>45</v>
      </c>
      <c r="AO139" s="58">
        <v>65</v>
      </c>
      <c r="AP139" s="59">
        <v>69</v>
      </c>
      <c r="AQ139" s="59">
        <v>61</v>
      </c>
      <c r="AR139" s="58">
        <v>97.5</v>
      </c>
      <c r="AS139" s="59">
        <v>105</v>
      </c>
      <c r="AT139" s="59">
        <v>90</v>
      </c>
      <c r="AU139" s="58">
        <v>27</v>
      </c>
      <c r="AV139" s="59">
        <v>30</v>
      </c>
      <c r="AW139" s="59">
        <v>24</v>
      </c>
      <c r="AX139" s="58">
        <v>50</v>
      </c>
      <c r="AY139" s="59">
        <v>55</v>
      </c>
      <c r="AZ139" s="59">
        <v>45</v>
      </c>
      <c r="BA139" s="58">
        <v>125</v>
      </c>
      <c r="BB139" s="59">
        <v>130</v>
      </c>
      <c r="BC139" s="59">
        <v>120</v>
      </c>
      <c r="BD139" s="58">
        <v>27.5</v>
      </c>
      <c r="BE139" s="59">
        <v>30</v>
      </c>
      <c r="BF139" s="59">
        <v>25</v>
      </c>
      <c r="BG139" s="58">
        <v>54.5</v>
      </c>
      <c r="BH139" s="59">
        <v>57</v>
      </c>
      <c r="BI139" s="59">
        <v>52</v>
      </c>
      <c r="BJ139" s="58">
        <v>41</v>
      </c>
      <c r="BK139" s="59">
        <v>46</v>
      </c>
      <c r="BL139" s="59">
        <v>36</v>
      </c>
      <c r="BM139" s="58">
        <v>114</v>
      </c>
      <c r="BN139" s="59">
        <v>118</v>
      </c>
      <c r="BO139" s="59">
        <v>110</v>
      </c>
      <c r="BP139" s="58">
        <v>127.5</v>
      </c>
      <c r="BQ139" s="59">
        <v>129</v>
      </c>
      <c r="BR139" s="59">
        <v>126</v>
      </c>
    </row>
    <row r="140" spans="1:70" x14ac:dyDescent="0.25">
      <c r="A140" s="57">
        <v>45211</v>
      </c>
      <c r="B140" s="58">
        <v>137.5</v>
      </c>
      <c r="C140" s="59">
        <v>140</v>
      </c>
      <c r="D140" s="59">
        <v>135</v>
      </c>
      <c r="E140" s="58">
        <v>145.5</v>
      </c>
      <c r="F140" s="59">
        <v>148</v>
      </c>
      <c r="G140" s="59">
        <v>143</v>
      </c>
      <c r="H140" s="58">
        <v>152.5</v>
      </c>
      <c r="I140" s="59">
        <v>155</v>
      </c>
      <c r="J140" s="59">
        <v>150</v>
      </c>
      <c r="K140" s="58">
        <v>97.5</v>
      </c>
      <c r="L140" s="59">
        <v>100</v>
      </c>
      <c r="M140" s="59">
        <v>95</v>
      </c>
      <c r="N140" s="58">
        <v>107.5</v>
      </c>
      <c r="O140" s="59">
        <v>140</v>
      </c>
      <c r="P140" s="59">
        <v>75</v>
      </c>
      <c r="Q140" s="58">
        <v>127.5</v>
      </c>
      <c r="R140" s="59">
        <v>130</v>
      </c>
      <c r="S140" s="59">
        <v>125</v>
      </c>
      <c r="T140" s="58">
        <v>77</v>
      </c>
      <c r="U140" s="59">
        <v>82</v>
      </c>
      <c r="V140" s="59">
        <v>72</v>
      </c>
      <c r="W140" s="58">
        <v>42.5</v>
      </c>
      <c r="X140" s="59">
        <v>45</v>
      </c>
      <c r="Y140" s="59">
        <v>40</v>
      </c>
      <c r="Z140" s="58">
        <v>65</v>
      </c>
      <c r="AA140" s="59">
        <v>70</v>
      </c>
      <c r="AB140" s="59">
        <v>60</v>
      </c>
      <c r="AC140" s="58">
        <v>60</v>
      </c>
      <c r="AD140" s="59">
        <v>65</v>
      </c>
      <c r="AE140" s="59">
        <v>55</v>
      </c>
      <c r="AF140" s="58">
        <v>40.5</v>
      </c>
      <c r="AG140" s="59">
        <v>43</v>
      </c>
      <c r="AH140" s="59">
        <v>38</v>
      </c>
      <c r="AI140" s="58">
        <v>24</v>
      </c>
      <c r="AJ140" s="59">
        <v>25</v>
      </c>
      <c r="AK140" s="59">
        <v>23</v>
      </c>
      <c r="AL140" s="58">
        <v>54.5</v>
      </c>
      <c r="AM140" s="59">
        <v>57</v>
      </c>
      <c r="AN140" s="59">
        <v>52</v>
      </c>
      <c r="AO140" s="58">
        <v>74</v>
      </c>
      <c r="AP140" s="59">
        <v>78</v>
      </c>
      <c r="AQ140" s="59">
        <v>70</v>
      </c>
      <c r="AR140" s="58">
        <v>97.5</v>
      </c>
      <c r="AS140" s="59">
        <v>105</v>
      </c>
      <c r="AT140" s="59">
        <v>90</v>
      </c>
      <c r="AU140" s="58">
        <v>30</v>
      </c>
      <c r="AV140" s="59">
        <v>35</v>
      </c>
      <c r="AW140" s="59">
        <v>25</v>
      </c>
      <c r="AX140" s="58">
        <v>52.5</v>
      </c>
      <c r="AY140" s="59">
        <v>55</v>
      </c>
      <c r="AZ140" s="59">
        <v>50</v>
      </c>
      <c r="BA140" s="58">
        <v>122.5</v>
      </c>
      <c r="BB140" s="59">
        <v>130</v>
      </c>
      <c r="BC140" s="59">
        <v>115</v>
      </c>
      <c r="BD140" s="58">
        <v>27.5</v>
      </c>
      <c r="BE140" s="59">
        <v>30</v>
      </c>
      <c r="BF140" s="59">
        <v>25</v>
      </c>
      <c r="BG140" s="58">
        <v>52.5</v>
      </c>
      <c r="BH140" s="59">
        <v>55</v>
      </c>
      <c r="BI140" s="59">
        <v>50</v>
      </c>
      <c r="BJ140" s="58">
        <v>40.5</v>
      </c>
      <c r="BK140" s="59">
        <v>46</v>
      </c>
      <c r="BL140" s="59">
        <v>35</v>
      </c>
      <c r="BM140" s="58">
        <v>115</v>
      </c>
      <c r="BN140" s="59">
        <v>120</v>
      </c>
      <c r="BO140" s="59">
        <v>110</v>
      </c>
      <c r="BP140" s="58">
        <v>132.5</v>
      </c>
      <c r="BQ140" s="59">
        <v>135</v>
      </c>
      <c r="BR140" s="59">
        <v>130</v>
      </c>
    </row>
    <row r="141" spans="1:70" x14ac:dyDescent="0.25">
      <c r="A141" s="57">
        <v>45204</v>
      </c>
      <c r="B141" s="58">
        <v>132.5</v>
      </c>
      <c r="C141" s="59">
        <v>135</v>
      </c>
      <c r="D141" s="59">
        <v>130</v>
      </c>
      <c r="E141" s="58">
        <v>145.5</v>
      </c>
      <c r="F141" s="59">
        <v>148</v>
      </c>
      <c r="G141" s="59">
        <v>143</v>
      </c>
      <c r="H141" s="58">
        <v>146.5</v>
      </c>
      <c r="I141" s="59">
        <v>153</v>
      </c>
      <c r="J141" s="59">
        <v>140</v>
      </c>
      <c r="K141" s="58">
        <v>97.5</v>
      </c>
      <c r="L141" s="59">
        <v>100</v>
      </c>
      <c r="M141" s="59">
        <v>95</v>
      </c>
      <c r="N141" s="58">
        <v>107.5</v>
      </c>
      <c r="O141" s="59">
        <v>140</v>
      </c>
      <c r="P141" s="59">
        <v>75</v>
      </c>
      <c r="Q141" s="58">
        <v>122.5</v>
      </c>
      <c r="R141" s="59">
        <v>125</v>
      </c>
      <c r="S141" s="59">
        <v>120</v>
      </c>
      <c r="T141" s="58">
        <v>75</v>
      </c>
      <c r="U141" s="59">
        <v>80</v>
      </c>
      <c r="V141" s="59">
        <v>70</v>
      </c>
      <c r="W141" s="58">
        <v>47.5</v>
      </c>
      <c r="X141" s="59">
        <v>50</v>
      </c>
      <c r="Y141" s="59">
        <v>45</v>
      </c>
      <c r="Z141" s="58">
        <v>60</v>
      </c>
      <c r="AA141" s="59">
        <v>65</v>
      </c>
      <c r="AB141" s="59">
        <v>55</v>
      </c>
      <c r="AC141" s="58">
        <v>55</v>
      </c>
      <c r="AD141" s="59">
        <v>60</v>
      </c>
      <c r="AE141" s="59">
        <v>50</v>
      </c>
      <c r="AF141" s="58">
        <v>45.5</v>
      </c>
      <c r="AG141" s="59">
        <v>48</v>
      </c>
      <c r="AH141" s="59">
        <v>43</v>
      </c>
      <c r="AI141" s="58">
        <v>24</v>
      </c>
      <c r="AJ141" s="59">
        <v>25</v>
      </c>
      <c r="AK141" s="59">
        <v>23</v>
      </c>
      <c r="AL141" s="58">
        <v>54.5</v>
      </c>
      <c r="AM141" s="59">
        <v>57</v>
      </c>
      <c r="AN141" s="59">
        <v>52</v>
      </c>
      <c r="AO141" s="58">
        <v>64</v>
      </c>
      <c r="AP141" s="59">
        <v>68</v>
      </c>
      <c r="AQ141" s="59">
        <v>60</v>
      </c>
      <c r="AR141" s="58">
        <v>97.5</v>
      </c>
      <c r="AS141" s="59">
        <v>105</v>
      </c>
      <c r="AT141" s="59">
        <v>90</v>
      </c>
      <c r="AU141" s="58">
        <v>30</v>
      </c>
      <c r="AV141" s="59">
        <v>35</v>
      </c>
      <c r="AW141" s="59">
        <v>25</v>
      </c>
      <c r="AX141" s="58">
        <v>52.5</v>
      </c>
      <c r="AY141" s="59">
        <v>55</v>
      </c>
      <c r="AZ141" s="59">
        <v>50</v>
      </c>
      <c r="BA141" s="58">
        <v>122.5</v>
      </c>
      <c r="BB141" s="59">
        <v>130</v>
      </c>
      <c r="BC141" s="59">
        <v>115</v>
      </c>
      <c r="BD141" s="58">
        <v>27.5</v>
      </c>
      <c r="BE141" s="59">
        <v>30</v>
      </c>
      <c r="BF141" s="59">
        <v>25</v>
      </c>
      <c r="BG141" s="58">
        <v>52.5</v>
      </c>
      <c r="BH141" s="59">
        <v>55</v>
      </c>
      <c r="BI141" s="59">
        <v>50</v>
      </c>
      <c r="BJ141" s="58">
        <v>40.5</v>
      </c>
      <c r="BK141" s="59">
        <v>46</v>
      </c>
      <c r="BL141" s="59">
        <v>35</v>
      </c>
      <c r="BM141" s="58">
        <v>115</v>
      </c>
      <c r="BN141" s="59">
        <v>120</v>
      </c>
      <c r="BO141" s="59">
        <v>110</v>
      </c>
      <c r="BP141" s="58">
        <v>132.5</v>
      </c>
      <c r="BQ141" s="59">
        <v>135</v>
      </c>
      <c r="BR141" s="59">
        <v>130</v>
      </c>
    </row>
    <row r="142" spans="1:70" x14ac:dyDescent="0.25">
      <c r="A142" s="57">
        <v>45197</v>
      </c>
      <c r="B142" s="58">
        <v>132.5</v>
      </c>
      <c r="C142" s="59">
        <v>135</v>
      </c>
      <c r="D142" s="59">
        <v>130</v>
      </c>
      <c r="E142" s="58">
        <v>145.5</v>
      </c>
      <c r="F142" s="59">
        <v>148</v>
      </c>
      <c r="G142" s="59">
        <v>143</v>
      </c>
      <c r="H142" s="58">
        <v>140</v>
      </c>
      <c r="I142" s="59">
        <v>145</v>
      </c>
      <c r="J142" s="59">
        <v>135</v>
      </c>
      <c r="K142" s="58">
        <v>97.5</v>
      </c>
      <c r="L142" s="59">
        <v>100</v>
      </c>
      <c r="M142" s="59">
        <v>95</v>
      </c>
      <c r="N142" s="58">
        <v>107.5</v>
      </c>
      <c r="O142" s="59">
        <v>140</v>
      </c>
      <c r="P142" s="59">
        <v>75</v>
      </c>
      <c r="Q142" s="58">
        <v>122.5</v>
      </c>
      <c r="R142" s="59">
        <v>125</v>
      </c>
      <c r="S142" s="59">
        <v>120</v>
      </c>
      <c r="T142" s="58">
        <v>75</v>
      </c>
      <c r="U142" s="59">
        <v>80</v>
      </c>
      <c r="V142" s="59">
        <v>70</v>
      </c>
      <c r="W142" s="58">
        <v>47.5</v>
      </c>
      <c r="X142" s="59">
        <v>50</v>
      </c>
      <c r="Y142" s="59">
        <v>45</v>
      </c>
      <c r="Z142" s="58">
        <v>60</v>
      </c>
      <c r="AA142" s="59">
        <v>65</v>
      </c>
      <c r="AB142" s="59">
        <v>55</v>
      </c>
      <c r="AC142" s="58">
        <v>55</v>
      </c>
      <c r="AD142" s="59">
        <v>60</v>
      </c>
      <c r="AE142" s="59">
        <v>50</v>
      </c>
      <c r="AF142" s="58">
        <v>45.5</v>
      </c>
      <c r="AG142" s="59">
        <v>48</v>
      </c>
      <c r="AH142" s="59">
        <v>43</v>
      </c>
      <c r="AI142" s="58">
        <v>24</v>
      </c>
      <c r="AJ142" s="59">
        <v>25</v>
      </c>
      <c r="AK142" s="59">
        <v>23</v>
      </c>
      <c r="AL142" s="58">
        <v>54.5</v>
      </c>
      <c r="AM142" s="59">
        <v>57</v>
      </c>
      <c r="AN142" s="59">
        <v>52</v>
      </c>
      <c r="AO142" s="58">
        <v>64</v>
      </c>
      <c r="AP142" s="59">
        <v>68</v>
      </c>
      <c r="AQ142" s="59">
        <v>60</v>
      </c>
      <c r="AR142" s="58">
        <v>97.5</v>
      </c>
      <c r="AS142" s="59">
        <v>105</v>
      </c>
      <c r="AT142" s="59">
        <v>90</v>
      </c>
      <c r="AU142" s="58">
        <v>30</v>
      </c>
      <c r="AV142" s="59">
        <v>35</v>
      </c>
      <c r="AW142" s="59">
        <v>25</v>
      </c>
      <c r="AX142" s="58">
        <v>52.5</v>
      </c>
      <c r="AY142" s="59">
        <v>55</v>
      </c>
      <c r="AZ142" s="59">
        <v>50</v>
      </c>
      <c r="BA142" s="58">
        <v>122.5</v>
      </c>
      <c r="BB142" s="59">
        <v>130</v>
      </c>
      <c r="BC142" s="59">
        <v>115</v>
      </c>
      <c r="BD142" s="58">
        <v>27.5</v>
      </c>
      <c r="BE142" s="59">
        <v>30</v>
      </c>
      <c r="BF142" s="59">
        <v>25</v>
      </c>
      <c r="BG142" s="58">
        <v>55.5</v>
      </c>
      <c r="BH142" s="59">
        <v>59</v>
      </c>
      <c r="BI142" s="59">
        <v>52</v>
      </c>
      <c r="BJ142" s="58">
        <v>40.5</v>
      </c>
      <c r="BK142" s="59">
        <v>46</v>
      </c>
      <c r="BL142" s="59">
        <v>35</v>
      </c>
      <c r="BM142" s="58">
        <v>115</v>
      </c>
      <c r="BN142" s="59">
        <v>120</v>
      </c>
      <c r="BO142" s="59">
        <v>110</v>
      </c>
      <c r="BP142" s="58">
        <v>132.5</v>
      </c>
      <c r="BQ142" s="59">
        <v>135</v>
      </c>
      <c r="BR142" s="59">
        <v>130</v>
      </c>
    </row>
    <row r="143" spans="1:70" x14ac:dyDescent="0.25">
      <c r="A143" s="57">
        <v>45190</v>
      </c>
      <c r="B143" s="58">
        <v>122.5</v>
      </c>
      <c r="C143" s="59">
        <v>125</v>
      </c>
      <c r="D143" s="59">
        <v>120</v>
      </c>
      <c r="E143" s="58">
        <v>145.5</v>
      </c>
      <c r="F143" s="59">
        <v>148</v>
      </c>
      <c r="G143" s="59">
        <v>143</v>
      </c>
      <c r="H143" s="58">
        <v>137.5</v>
      </c>
      <c r="I143" s="59">
        <v>140</v>
      </c>
      <c r="J143" s="59">
        <v>135</v>
      </c>
      <c r="K143" s="58">
        <v>100</v>
      </c>
      <c r="L143" s="59">
        <v>105</v>
      </c>
      <c r="M143" s="59">
        <v>95</v>
      </c>
      <c r="N143" s="58">
        <v>105</v>
      </c>
      <c r="O143" s="59">
        <v>140</v>
      </c>
      <c r="P143" s="59">
        <v>70</v>
      </c>
      <c r="Q143" s="58">
        <v>112.5</v>
      </c>
      <c r="R143" s="59">
        <v>115</v>
      </c>
      <c r="S143" s="59">
        <v>110</v>
      </c>
      <c r="T143" s="58">
        <v>75</v>
      </c>
      <c r="U143" s="59">
        <v>80</v>
      </c>
      <c r="V143" s="59">
        <v>70</v>
      </c>
      <c r="W143" s="58">
        <v>47.5</v>
      </c>
      <c r="X143" s="59">
        <v>50</v>
      </c>
      <c r="Y143" s="59">
        <v>45</v>
      </c>
      <c r="Z143" s="58">
        <v>50</v>
      </c>
      <c r="AA143" s="59">
        <v>55</v>
      </c>
      <c r="AB143" s="59">
        <v>45</v>
      </c>
      <c r="AC143" s="58">
        <v>45</v>
      </c>
      <c r="AD143" s="59">
        <v>50</v>
      </c>
      <c r="AE143" s="59">
        <v>40</v>
      </c>
      <c r="AF143" s="58">
        <v>45.5</v>
      </c>
      <c r="AG143" s="59">
        <v>48</v>
      </c>
      <c r="AH143" s="59">
        <v>43</v>
      </c>
      <c r="AI143" s="58">
        <v>23.5</v>
      </c>
      <c r="AJ143" s="59">
        <v>25</v>
      </c>
      <c r="AK143" s="59">
        <v>22</v>
      </c>
      <c r="AL143" s="58">
        <v>54.5</v>
      </c>
      <c r="AM143" s="59">
        <v>57</v>
      </c>
      <c r="AN143" s="59">
        <v>52</v>
      </c>
      <c r="AO143" s="58">
        <v>64</v>
      </c>
      <c r="AP143" s="59">
        <v>68</v>
      </c>
      <c r="AQ143" s="59">
        <v>60</v>
      </c>
      <c r="AR143" s="58">
        <v>97.5</v>
      </c>
      <c r="AS143" s="59">
        <v>105</v>
      </c>
      <c r="AT143" s="59">
        <v>90</v>
      </c>
      <c r="AU143" s="58">
        <v>30</v>
      </c>
      <c r="AV143" s="59">
        <v>35</v>
      </c>
      <c r="AW143" s="59">
        <v>25</v>
      </c>
      <c r="AX143" s="58">
        <v>54.5</v>
      </c>
      <c r="AY143" s="59">
        <v>57</v>
      </c>
      <c r="AZ143" s="59">
        <v>52</v>
      </c>
      <c r="BA143" s="58">
        <v>122.5</v>
      </c>
      <c r="BB143" s="59">
        <v>130</v>
      </c>
      <c r="BC143" s="59">
        <v>115</v>
      </c>
      <c r="BD143" s="58">
        <v>27.5</v>
      </c>
      <c r="BE143" s="59">
        <v>30</v>
      </c>
      <c r="BF143" s="59">
        <v>25</v>
      </c>
      <c r="BG143" s="58">
        <v>55</v>
      </c>
      <c r="BH143" s="59">
        <v>58</v>
      </c>
      <c r="BI143" s="59">
        <v>52</v>
      </c>
      <c r="BJ143" s="58">
        <v>40</v>
      </c>
      <c r="BK143" s="59">
        <v>45</v>
      </c>
      <c r="BL143" s="59">
        <v>35</v>
      </c>
      <c r="BM143" s="58">
        <v>112</v>
      </c>
      <c r="BN143" s="59">
        <v>117</v>
      </c>
      <c r="BO143" s="59">
        <v>107</v>
      </c>
      <c r="BP143" s="58">
        <v>132.5</v>
      </c>
      <c r="BQ143" s="59">
        <v>135</v>
      </c>
      <c r="BR143" s="59">
        <v>130</v>
      </c>
    </row>
    <row r="144" spans="1:70" x14ac:dyDescent="0.25">
      <c r="A144" s="57">
        <v>45183</v>
      </c>
      <c r="B144" s="58">
        <v>122.5</v>
      </c>
      <c r="C144" s="59">
        <v>125</v>
      </c>
      <c r="D144" s="59">
        <v>120</v>
      </c>
      <c r="E144" s="58">
        <v>145.5</v>
      </c>
      <c r="F144" s="59">
        <v>148</v>
      </c>
      <c r="G144" s="59">
        <v>143</v>
      </c>
      <c r="H144" s="58">
        <v>132.5</v>
      </c>
      <c r="I144" s="59">
        <v>135</v>
      </c>
      <c r="J144" s="59">
        <v>130</v>
      </c>
      <c r="K144" s="58">
        <v>97.5</v>
      </c>
      <c r="L144" s="59">
        <v>105</v>
      </c>
      <c r="M144" s="59">
        <v>90</v>
      </c>
      <c r="N144" s="58">
        <v>105</v>
      </c>
      <c r="O144" s="59">
        <v>140</v>
      </c>
      <c r="P144" s="59">
        <v>70</v>
      </c>
      <c r="Q144" s="58">
        <v>112.5</v>
      </c>
      <c r="R144" s="59">
        <v>115</v>
      </c>
      <c r="S144" s="59">
        <v>110</v>
      </c>
      <c r="T144" s="58">
        <v>71.5</v>
      </c>
      <c r="U144" s="59">
        <v>80</v>
      </c>
      <c r="V144" s="59">
        <v>63</v>
      </c>
      <c r="W144" s="58">
        <v>45</v>
      </c>
      <c r="X144" s="59">
        <v>50</v>
      </c>
      <c r="Y144" s="59">
        <v>40</v>
      </c>
      <c r="Z144" s="58">
        <v>50</v>
      </c>
      <c r="AA144" s="59">
        <v>55</v>
      </c>
      <c r="AB144" s="59">
        <v>45</v>
      </c>
      <c r="AC144" s="58">
        <v>45</v>
      </c>
      <c r="AD144" s="59">
        <v>50</v>
      </c>
      <c r="AE144" s="59">
        <v>40</v>
      </c>
      <c r="AF144" s="58">
        <v>43</v>
      </c>
      <c r="AG144" s="59">
        <v>48</v>
      </c>
      <c r="AH144" s="59">
        <v>38</v>
      </c>
      <c r="AI144" s="58">
        <v>23.5</v>
      </c>
      <c r="AJ144" s="59">
        <v>25</v>
      </c>
      <c r="AK144" s="59">
        <v>22</v>
      </c>
      <c r="AL144" s="58">
        <v>55</v>
      </c>
      <c r="AM144" s="59">
        <v>58</v>
      </c>
      <c r="AN144" s="59">
        <v>52</v>
      </c>
      <c r="AO144" s="58">
        <v>63</v>
      </c>
      <c r="AP144" s="59">
        <v>68</v>
      </c>
      <c r="AQ144" s="59">
        <v>58</v>
      </c>
      <c r="AR144" s="58">
        <v>92</v>
      </c>
      <c r="AS144" s="59">
        <v>102</v>
      </c>
      <c r="AT144" s="59">
        <v>82</v>
      </c>
      <c r="AU144" s="58">
        <v>30</v>
      </c>
      <c r="AV144" s="59">
        <v>35</v>
      </c>
      <c r="AW144" s="59">
        <v>25</v>
      </c>
      <c r="AX144" s="58">
        <v>57.5</v>
      </c>
      <c r="AY144" s="59">
        <v>60</v>
      </c>
      <c r="AZ144" s="59">
        <v>55</v>
      </c>
      <c r="BA144" s="58">
        <v>127.5</v>
      </c>
      <c r="BB144" s="59">
        <v>135</v>
      </c>
      <c r="BC144" s="59">
        <v>120</v>
      </c>
      <c r="BD144" s="58">
        <v>27.5</v>
      </c>
      <c r="BE144" s="59">
        <v>30</v>
      </c>
      <c r="BF144" s="59">
        <v>25</v>
      </c>
      <c r="BG144" s="58">
        <v>53.5</v>
      </c>
      <c r="BH144" s="59">
        <v>57</v>
      </c>
      <c r="BI144" s="59">
        <v>50</v>
      </c>
      <c r="BJ144" s="58">
        <v>40</v>
      </c>
      <c r="BK144" s="59">
        <v>45</v>
      </c>
      <c r="BL144" s="59">
        <v>35</v>
      </c>
      <c r="BM144" s="58">
        <v>112</v>
      </c>
      <c r="BN144" s="59">
        <v>117</v>
      </c>
      <c r="BO144" s="59">
        <v>107</v>
      </c>
      <c r="BP144" s="58">
        <v>125.5</v>
      </c>
      <c r="BQ144" s="59">
        <v>126</v>
      </c>
      <c r="BR144" s="59">
        <v>125</v>
      </c>
    </row>
    <row r="145" spans="1:70" x14ac:dyDescent="0.25">
      <c r="A145" s="57">
        <v>45176</v>
      </c>
      <c r="B145" s="58">
        <v>117.5</v>
      </c>
      <c r="C145" s="59">
        <v>120</v>
      </c>
      <c r="D145" s="59">
        <v>115</v>
      </c>
      <c r="E145" s="58">
        <v>145.5</v>
      </c>
      <c r="F145" s="59">
        <v>148</v>
      </c>
      <c r="G145" s="59">
        <v>143</v>
      </c>
      <c r="H145" s="58">
        <v>127.5</v>
      </c>
      <c r="I145" s="59">
        <v>130</v>
      </c>
      <c r="J145" s="59">
        <v>125</v>
      </c>
      <c r="K145" s="58">
        <v>85</v>
      </c>
      <c r="L145" s="59">
        <v>90</v>
      </c>
      <c r="M145" s="59">
        <v>80</v>
      </c>
      <c r="N145" s="58">
        <v>95</v>
      </c>
      <c r="O145" s="59">
        <v>130</v>
      </c>
      <c r="P145" s="59">
        <v>60</v>
      </c>
      <c r="Q145" s="58">
        <v>107.5</v>
      </c>
      <c r="R145" s="59">
        <v>110</v>
      </c>
      <c r="S145" s="59">
        <v>105</v>
      </c>
      <c r="T145" s="58">
        <v>72.5</v>
      </c>
      <c r="U145" s="59">
        <v>80</v>
      </c>
      <c r="V145" s="59">
        <v>65</v>
      </c>
      <c r="W145" s="58">
        <v>35</v>
      </c>
      <c r="X145" s="59">
        <v>40</v>
      </c>
      <c r="Y145" s="59">
        <v>30</v>
      </c>
      <c r="Z145" s="58">
        <v>40</v>
      </c>
      <c r="AA145" s="59">
        <v>45</v>
      </c>
      <c r="AB145" s="59">
        <v>35</v>
      </c>
      <c r="AC145" s="58">
        <v>35</v>
      </c>
      <c r="AD145" s="59">
        <v>40</v>
      </c>
      <c r="AE145" s="59">
        <v>30</v>
      </c>
      <c r="AF145" s="58">
        <v>33</v>
      </c>
      <c r="AG145" s="59">
        <v>38</v>
      </c>
      <c r="AH145" s="59">
        <v>28</v>
      </c>
      <c r="AI145" s="58">
        <v>23.5</v>
      </c>
      <c r="AJ145" s="59">
        <v>25</v>
      </c>
      <c r="AK145" s="59">
        <v>22</v>
      </c>
      <c r="AL145" s="58">
        <v>55</v>
      </c>
      <c r="AM145" s="59">
        <v>58</v>
      </c>
      <c r="AN145" s="59">
        <v>52</v>
      </c>
      <c r="AO145" s="58">
        <v>63</v>
      </c>
      <c r="AP145" s="59">
        <v>68</v>
      </c>
      <c r="AQ145" s="59">
        <v>58</v>
      </c>
      <c r="AR145" s="58">
        <v>92</v>
      </c>
      <c r="AS145" s="59">
        <v>102</v>
      </c>
      <c r="AT145" s="59">
        <v>82</v>
      </c>
      <c r="AU145" s="58">
        <v>30</v>
      </c>
      <c r="AV145" s="59">
        <v>35</v>
      </c>
      <c r="AW145" s="59">
        <v>25</v>
      </c>
      <c r="AX145" s="58">
        <v>57.5</v>
      </c>
      <c r="AY145" s="59">
        <v>60</v>
      </c>
      <c r="AZ145" s="59">
        <v>55</v>
      </c>
      <c r="BA145" s="58">
        <v>127.5</v>
      </c>
      <c r="BB145" s="59">
        <v>135</v>
      </c>
      <c r="BC145" s="59">
        <v>120</v>
      </c>
      <c r="BD145" s="58">
        <v>27.5</v>
      </c>
      <c r="BE145" s="59">
        <v>30</v>
      </c>
      <c r="BF145" s="59">
        <v>25</v>
      </c>
      <c r="BG145" s="58">
        <v>53.5</v>
      </c>
      <c r="BH145" s="59">
        <v>57</v>
      </c>
      <c r="BI145" s="59">
        <v>50</v>
      </c>
      <c r="BJ145" s="58">
        <v>40</v>
      </c>
      <c r="BK145" s="59">
        <v>45</v>
      </c>
      <c r="BL145" s="59">
        <v>35</v>
      </c>
      <c r="BM145" s="58">
        <v>112</v>
      </c>
      <c r="BN145" s="59">
        <v>117</v>
      </c>
      <c r="BO145" s="59">
        <v>107</v>
      </c>
      <c r="BP145" s="58">
        <v>123.5</v>
      </c>
      <c r="BQ145" s="59">
        <v>124</v>
      </c>
      <c r="BR145" s="59">
        <v>123</v>
      </c>
    </row>
    <row r="146" spans="1:70" x14ac:dyDescent="0.25">
      <c r="A146" s="57">
        <v>45169</v>
      </c>
      <c r="B146" s="58">
        <v>117.5</v>
      </c>
      <c r="C146" s="59">
        <v>120</v>
      </c>
      <c r="D146" s="59">
        <v>115</v>
      </c>
      <c r="E146" s="58">
        <v>145.5</v>
      </c>
      <c r="F146" s="59">
        <v>148</v>
      </c>
      <c r="G146" s="59">
        <v>143</v>
      </c>
      <c r="H146" s="58">
        <v>127.5</v>
      </c>
      <c r="I146" s="59">
        <v>130</v>
      </c>
      <c r="J146" s="59">
        <v>125</v>
      </c>
      <c r="K146" s="58">
        <v>85</v>
      </c>
      <c r="L146" s="59">
        <v>90</v>
      </c>
      <c r="M146" s="59">
        <v>80</v>
      </c>
      <c r="N146" s="58">
        <v>95</v>
      </c>
      <c r="O146" s="59">
        <v>130</v>
      </c>
      <c r="P146" s="59">
        <v>60</v>
      </c>
      <c r="Q146" s="58">
        <v>100</v>
      </c>
      <c r="R146" s="59">
        <v>105</v>
      </c>
      <c r="S146" s="59">
        <v>95</v>
      </c>
      <c r="T146" s="58">
        <v>70</v>
      </c>
      <c r="U146" s="59">
        <v>80</v>
      </c>
      <c r="V146" s="59">
        <v>60</v>
      </c>
      <c r="W146" s="58">
        <v>35</v>
      </c>
      <c r="X146" s="59">
        <v>40</v>
      </c>
      <c r="Y146" s="59">
        <v>30</v>
      </c>
      <c r="Z146" s="58">
        <v>37.5</v>
      </c>
      <c r="AA146" s="59">
        <v>40</v>
      </c>
      <c r="AB146" s="59">
        <v>35</v>
      </c>
      <c r="AC146" s="58">
        <v>32.5</v>
      </c>
      <c r="AD146" s="59">
        <v>35</v>
      </c>
      <c r="AE146" s="59">
        <v>30</v>
      </c>
      <c r="AF146" s="58">
        <v>33</v>
      </c>
      <c r="AG146" s="59">
        <v>38</v>
      </c>
      <c r="AH146" s="59">
        <v>28</v>
      </c>
      <c r="AI146" s="58">
        <v>23.5</v>
      </c>
      <c r="AJ146" s="59">
        <v>25</v>
      </c>
      <c r="AK146" s="59">
        <v>22</v>
      </c>
      <c r="AL146" s="58">
        <v>55</v>
      </c>
      <c r="AM146" s="59">
        <v>58</v>
      </c>
      <c r="AN146" s="59">
        <v>52</v>
      </c>
      <c r="AO146" s="58">
        <v>63</v>
      </c>
      <c r="AP146" s="59">
        <v>68</v>
      </c>
      <c r="AQ146" s="59">
        <v>58</v>
      </c>
      <c r="AR146" s="58">
        <v>92</v>
      </c>
      <c r="AS146" s="59">
        <v>102</v>
      </c>
      <c r="AT146" s="59">
        <v>82</v>
      </c>
      <c r="AU146" s="58">
        <v>30</v>
      </c>
      <c r="AV146" s="59">
        <v>35</v>
      </c>
      <c r="AW146" s="59">
        <v>25</v>
      </c>
      <c r="AX146" s="58">
        <v>52.5</v>
      </c>
      <c r="AY146" s="59">
        <v>55</v>
      </c>
      <c r="AZ146" s="59">
        <v>50</v>
      </c>
      <c r="BA146" s="58">
        <v>127.5</v>
      </c>
      <c r="BB146" s="59">
        <v>135</v>
      </c>
      <c r="BC146" s="59">
        <v>120</v>
      </c>
      <c r="BD146" s="58">
        <v>27.5</v>
      </c>
      <c r="BE146" s="59">
        <v>30</v>
      </c>
      <c r="BF146" s="59">
        <v>25</v>
      </c>
      <c r="BG146" s="58">
        <v>53.5</v>
      </c>
      <c r="BH146" s="59">
        <v>57</v>
      </c>
      <c r="BI146" s="59">
        <v>50</v>
      </c>
      <c r="BJ146" s="58">
        <v>40</v>
      </c>
      <c r="BK146" s="59">
        <v>45</v>
      </c>
      <c r="BL146" s="59">
        <v>35</v>
      </c>
      <c r="BM146" s="58">
        <v>112</v>
      </c>
      <c r="BN146" s="59">
        <v>117</v>
      </c>
      <c r="BO146" s="59">
        <v>107</v>
      </c>
      <c r="BP146" s="58">
        <v>123.5</v>
      </c>
      <c r="BQ146" s="59">
        <v>124</v>
      </c>
      <c r="BR146" s="59">
        <v>123</v>
      </c>
    </row>
    <row r="147" spans="1:70" x14ac:dyDescent="0.25">
      <c r="A147" s="57">
        <v>45162</v>
      </c>
      <c r="B147" s="58">
        <v>85</v>
      </c>
      <c r="C147" s="59">
        <v>90</v>
      </c>
      <c r="D147" s="59">
        <v>80</v>
      </c>
      <c r="E147" s="58">
        <v>145.5</v>
      </c>
      <c r="F147" s="59">
        <v>148</v>
      </c>
      <c r="G147" s="59">
        <v>143</v>
      </c>
      <c r="H147" s="58">
        <v>115</v>
      </c>
      <c r="I147" s="59">
        <v>120</v>
      </c>
      <c r="J147" s="59">
        <v>110</v>
      </c>
      <c r="K147" s="58">
        <v>75</v>
      </c>
      <c r="L147" s="59">
        <v>80</v>
      </c>
      <c r="M147" s="59">
        <v>70</v>
      </c>
      <c r="N147" s="58">
        <v>95</v>
      </c>
      <c r="O147" s="59">
        <v>130</v>
      </c>
      <c r="P147" s="59">
        <v>60</v>
      </c>
      <c r="Q147" s="58">
        <v>77.5</v>
      </c>
      <c r="R147" s="59">
        <v>80</v>
      </c>
      <c r="S147" s="59">
        <v>75</v>
      </c>
      <c r="T147" s="58">
        <v>60</v>
      </c>
      <c r="U147" s="59">
        <v>70</v>
      </c>
      <c r="V147" s="59">
        <v>50</v>
      </c>
      <c r="W147" s="58">
        <v>25</v>
      </c>
      <c r="X147" s="59">
        <v>30</v>
      </c>
      <c r="Y147" s="59">
        <v>20</v>
      </c>
      <c r="Z147" s="58">
        <v>27.5</v>
      </c>
      <c r="AA147" s="59">
        <v>30</v>
      </c>
      <c r="AB147" s="59">
        <v>25</v>
      </c>
      <c r="AC147" s="58">
        <v>22.5</v>
      </c>
      <c r="AD147" s="59">
        <v>25</v>
      </c>
      <c r="AE147" s="59">
        <v>20</v>
      </c>
      <c r="AF147" s="58">
        <v>23</v>
      </c>
      <c r="AG147" s="59">
        <v>28</v>
      </c>
      <c r="AH147" s="59">
        <v>18</v>
      </c>
      <c r="AI147" s="58">
        <v>23</v>
      </c>
      <c r="AJ147" s="59">
        <v>25</v>
      </c>
      <c r="AK147" s="59">
        <v>21</v>
      </c>
      <c r="AL147" s="58">
        <v>55</v>
      </c>
      <c r="AM147" s="59">
        <v>58</v>
      </c>
      <c r="AN147" s="59">
        <v>52</v>
      </c>
      <c r="AO147" s="58">
        <v>61</v>
      </c>
      <c r="AP147" s="59">
        <v>66</v>
      </c>
      <c r="AQ147" s="59">
        <v>56</v>
      </c>
      <c r="AR147" s="58">
        <v>87</v>
      </c>
      <c r="AS147" s="59">
        <v>97</v>
      </c>
      <c r="AT147" s="59">
        <v>77</v>
      </c>
      <c r="AU147" s="58">
        <v>30</v>
      </c>
      <c r="AV147" s="59">
        <v>35</v>
      </c>
      <c r="AW147" s="59">
        <v>25</v>
      </c>
      <c r="AX147" s="58">
        <v>52.5</v>
      </c>
      <c r="AY147" s="59">
        <v>55</v>
      </c>
      <c r="AZ147" s="59">
        <v>50</v>
      </c>
      <c r="BA147" s="58">
        <v>127.5</v>
      </c>
      <c r="BB147" s="59">
        <v>135</v>
      </c>
      <c r="BC147" s="59">
        <v>120</v>
      </c>
      <c r="BD147" s="58">
        <v>27.5</v>
      </c>
      <c r="BE147" s="59">
        <v>30</v>
      </c>
      <c r="BF147" s="59">
        <v>25</v>
      </c>
      <c r="BG147" s="58">
        <v>51.5</v>
      </c>
      <c r="BH147" s="59">
        <v>55</v>
      </c>
      <c r="BI147" s="59">
        <v>48</v>
      </c>
      <c r="BJ147" s="58">
        <v>40</v>
      </c>
      <c r="BK147" s="59">
        <v>45</v>
      </c>
      <c r="BL147" s="59">
        <v>35</v>
      </c>
      <c r="BM147" s="58">
        <v>118</v>
      </c>
      <c r="BN147" s="59">
        <v>123</v>
      </c>
      <c r="BO147" s="59">
        <v>113</v>
      </c>
      <c r="BP147" s="58">
        <v>115</v>
      </c>
      <c r="BQ147" s="59">
        <v>118</v>
      </c>
      <c r="BR147" s="59">
        <v>112</v>
      </c>
    </row>
    <row r="148" spans="1:70" x14ac:dyDescent="0.25">
      <c r="A148" s="57">
        <v>45155</v>
      </c>
      <c r="B148" s="58">
        <v>75.5</v>
      </c>
      <c r="C148" s="59">
        <v>77</v>
      </c>
      <c r="D148" s="59">
        <v>74</v>
      </c>
      <c r="E148" s="58">
        <v>145.5</v>
      </c>
      <c r="F148" s="59">
        <v>148</v>
      </c>
      <c r="G148" s="59">
        <v>143</v>
      </c>
      <c r="H148" s="58">
        <v>95</v>
      </c>
      <c r="I148" s="59">
        <v>100</v>
      </c>
      <c r="J148" s="59">
        <v>90</v>
      </c>
      <c r="K148" s="58">
        <v>51.5</v>
      </c>
      <c r="L148" s="59">
        <v>58</v>
      </c>
      <c r="M148" s="59">
        <v>45</v>
      </c>
      <c r="N148" s="58">
        <v>77.5</v>
      </c>
      <c r="O148" s="59">
        <v>105</v>
      </c>
      <c r="P148" s="59">
        <v>50</v>
      </c>
      <c r="Q148" s="58">
        <v>67.5</v>
      </c>
      <c r="R148" s="59">
        <v>70</v>
      </c>
      <c r="S148" s="59">
        <v>65</v>
      </c>
      <c r="T148" s="58">
        <v>38.5</v>
      </c>
      <c r="U148" s="59">
        <v>45</v>
      </c>
      <c r="V148" s="59">
        <v>32</v>
      </c>
      <c r="W148" s="58">
        <v>5.5</v>
      </c>
      <c r="X148" s="59">
        <v>10</v>
      </c>
      <c r="Y148" s="59">
        <v>1</v>
      </c>
      <c r="Z148" s="58">
        <v>17.5</v>
      </c>
      <c r="AA148" s="59">
        <v>20</v>
      </c>
      <c r="AB148" s="59">
        <v>15</v>
      </c>
      <c r="AC148" s="58">
        <v>12.5</v>
      </c>
      <c r="AD148" s="59">
        <v>15</v>
      </c>
      <c r="AE148" s="59">
        <v>10</v>
      </c>
      <c r="AF148" s="58">
        <v>5</v>
      </c>
      <c r="AG148" s="59">
        <v>10</v>
      </c>
      <c r="AH148" s="59">
        <v>0</v>
      </c>
      <c r="AI148" s="58">
        <v>23</v>
      </c>
      <c r="AJ148" s="59">
        <v>25</v>
      </c>
      <c r="AK148" s="59">
        <v>21</v>
      </c>
      <c r="AL148" s="58">
        <v>55</v>
      </c>
      <c r="AM148" s="59">
        <v>58</v>
      </c>
      <c r="AN148" s="59">
        <v>52</v>
      </c>
      <c r="AO148" s="58">
        <v>61</v>
      </c>
      <c r="AP148" s="59">
        <v>66</v>
      </c>
      <c r="AQ148" s="59">
        <v>56</v>
      </c>
      <c r="AR148" s="58">
        <v>87</v>
      </c>
      <c r="AS148" s="59">
        <v>97</v>
      </c>
      <c r="AT148" s="59">
        <v>77</v>
      </c>
      <c r="AU148" s="58">
        <v>29</v>
      </c>
      <c r="AV148" s="59">
        <v>34</v>
      </c>
      <c r="AW148" s="59">
        <v>24</v>
      </c>
      <c r="AX148" s="58">
        <v>51</v>
      </c>
      <c r="AY148" s="59">
        <v>54</v>
      </c>
      <c r="AZ148" s="59">
        <v>48</v>
      </c>
      <c r="BA148" s="58">
        <v>127.5</v>
      </c>
      <c r="BB148" s="59">
        <v>135</v>
      </c>
      <c r="BC148" s="59">
        <v>120</v>
      </c>
      <c r="BD148" s="58">
        <v>27.5</v>
      </c>
      <c r="BE148" s="59">
        <v>30</v>
      </c>
      <c r="BF148" s="59">
        <v>25</v>
      </c>
      <c r="BG148" s="58">
        <v>50.5</v>
      </c>
      <c r="BH148" s="59">
        <v>55</v>
      </c>
      <c r="BI148" s="59">
        <v>46</v>
      </c>
      <c r="BJ148" s="58">
        <v>38.5</v>
      </c>
      <c r="BK148" s="59">
        <v>45</v>
      </c>
      <c r="BL148" s="59">
        <v>32</v>
      </c>
      <c r="BM148" s="58">
        <v>118</v>
      </c>
      <c r="BN148" s="59">
        <v>123</v>
      </c>
      <c r="BO148" s="59">
        <v>113</v>
      </c>
      <c r="BP148" s="58">
        <v>102.5</v>
      </c>
      <c r="BQ148" s="59">
        <v>105</v>
      </c>
      <c r="BR148" s="59">
        <v>100</v>
      </c>
    </row>
    <row r="149" spans="1:70" x14ac:dyDescent="0.25">
      <c r="A149" s="57">
        <v>45148</v>
      </c>
      <c r="B149" s="58">
        <v>75.5</v>
      </c>
      <c r="C149" s="59">
        <v>77</v>
      </c>
      <c r="D149" s="59">
        <v>74</v>
      </c>
      <c r="E149" s="58">
        <v>145.5</v>
      </c>
      <c r="F149" s="59">
        <v>148</v>
      </c>
      <c r="G149" s="59">
        <v>143</v>
      </c>
      <c r="H149" s="58">
        <v>91.5</v>
      </c>
      <c r="I149" s="59">
        <v>95</v>
      </c>
      <c r="J149" s="59">
        <v>88</v>
      </c>
      <c r="K149" s="58">
        <v>44</v>
      </c>
      <c r="L149" s="59">
        <v>58</v>
      </c>
      <c r="M149" s="59">
        <v>30</v>
      </c>
      <c r="N149" s="58">
        <v>77.5</v>
      </c>
      <c r="O149" s="59">
        <v>105</v>
      </c>
      <c r="P149" s="59">
        <v>50</v>
      </c>
      <c r="Q149" s="58">
        <v>67.5</v>
      </c>
      <c r="R149" s="59">
        <v>70</v>
      </c>
      <c r="S149" s="59">
        <v>65</v>
      </c>
      <c r="T149" s="58">
        <v>30</v>
      </c>
      <c r="U149" s="59">
        <v>40</v>
      </c>
      <c r="V149" s="59">
        <v>20</v>
      </c>
      <c r="W149" s="58">
        <v>3</v>
      </c>
      <c r="X149" s="59">
        <v>5</v>
      </c>
      <c r="Y149" s="59">
        <v>1</v>
      </c>
      <c r="Z149" s="58">
        <v>12.5</v>
      </c>
      <c r="AA149" s="59">
        <v>15</v>
      </c>
      <c r="AB149" s="59">
        <v>10</v>
      </c>
      <c r="AC149" s="58">
        <v>12.5</v>
      </c>
      <c r="AD149" s="59">
        <v>15</v>
      </c>
      <c r="AE149" s="59">
        <v>10</v>
      </c>
      <c r="AF149" s="58">
        <v>2.5</v>
      </c>
      <c r="AG149" s="59">
        <v>5</v>
      </c>
      <c r="AH149" s="59">
        <v>0</v>
      </c>
      <c r="AI149" s="58">
        <v>23</v>
      </c>
      <c r="AJ149" s="59">
        <v>25</v>
      </c>
      <c r="AK149" s="59">
        <v>21</v>
      </c>
      <c r="AL149" s="58">
        <v>55</v>
      </c>
      <c r="AM149" s="59">
        <v>58</v>
      </c>
      <c r="AN149" s="59">
        <v>52</v>
      </c>
      <c r="AO149" s="58">
        <v>61</v>
      </c>
      <c r="AP149" s="59">
        <v>66</v>
      </c>
      <c r="AQ149" s="59">
        <v>56</v>
      </c>
      <c r="AR149" s="58">
        <v>87</v>
      </c>
      <c r="AS149" s="59">
        <v>97</v>
      </c>
      <c r="AT149" s="59">
        <v>77</v>
      </c>
      <c r="AU149" s="58">
        <v>29</v>
      </c>
      <c r="AV149" s="59">
        <v>34</v>
      </c>
      <c r="AW149" s="59">
        <v>24</v>
      </c>
      <c r="AX149" s="58">
        <v>51</v>
      </c>
      <c r="AY149" s="59">
        <v>54</v>
      </c>
      <c r="AZ149" s="59">
        <v>48</v>
      </c>
      <c r="BA149" s="58">
        <v>127.5</v>
      </c>
      <c r="BB149" s="59">
        <v>135</v>
      </c>
      <c r="BC149" s="59">
        <v>120</v>
      </c>
      <c r="BD149" s="58">
        <v>27.5</v>
      </c>
      <c r="BE149" s="59">
        <v>30</v>
      </c>
      <c r="BF149" s="59">
        <v>25</v>
      </c>
      <c r="BG149" s="58">
        <v>49.5</v>
      </c>
      <c r="BH149" s="59">
        <v>54</v>
      </c>
      <c r="BI149" s="59">
        <v>45</v>
      </c>
      <c r="BJ149" s="58">
        <v>37.5</v>
      </c>
      <c r="BK149" s="59">
        <v>44</v>
      </c>
      <c r="BL149" s="59">
        <v>31</v>
      </c>
      <c r="BM149" s="58">
        <v>118</v>
      </c>
      <c r="BN149" s="59">
        <v>123</v>
      </c>
      <c r="BO149" s="59">
        <v>113</v>
      </c>
      <c r="BP149" s="58">
        <v>102.5</v>
      </c>
      <c r="BQ149" s="59">
        <v>105</v>
      </c>
      <c r="BR149" s="59">
        <v>100</v>
      </c>
    </row>
    <row r="150" spans="1:70" x14ac:dyDescent="0.25">
      <c r="A150" s="57">
        <v>45141</v>
      </c>
      <c r="B150" s="58">
        <v>72</v>
      </c>
      <c r="C150" s="59">
        <v>75</v>
      </c>
      <c r="D150" s="59">
        <v>69</v>
      </c>
      <c r="E150" s="58">
        <v>145.5</v>
      </c>
      <c r="F150" s="59">
        <v>148</v>
      </c>
      <c r="G150" s="59">
        <v>143</v>
      </c>
      <c r="H150" s="58">
        <v>90</v>
      </c>
      <c r="I150" s="59">
        <v>95</v>
      </c>
      <c r="J150" s="59">
        <v>85</v>
      </c>
      <c r="K150" s="58">
        <v>44</v>
      </c>
      <c r="L150" s="59">
        <v>58</v>
      </c>
      <c r="M150" s="59">
        <v>30</v>
      </c>
      <c r="N150" s="58">
        <v>75</v>
      </c>
      <c r="O150" s="59">
        <v>105</v>
      </c>
      <c r="P150" s="59">
        <v>45</v>
      </c>
      <c r="Q150" s="58">
        <v>67.5</v>
      </c>
      <c r="R150" s="59">
        <v>70</v>
      </c>
      <c r="S150" s="59">
        <v>65</v>
      </c>
      <c r="T150" s="58">
        <v>28.5</v>
      </c>
      <c r="U150" s="59">
        <v>40</v>
      </c>
      <c r="V150" s="59">
        <v>17</v>
      </c>
      <c r="W150" s="58">
        <v>0</v>
      </c>
      <c r="X150" s="59">
        <v>5</v>
      </c>
      <c r="Y150" s="59">
        <v>-5</v>
      </c>
      <c r="Z150" s="58">
        <v>12.5</v>
      </c>
      <c r="AA150" s="59">
        <v>15</v>
      </c>
      <c r="AB150" s="59">
        <v>10</v>
      </c>
      <c r="AC150" s="58">
        <v>7.5</v>
      </c>
      <c r="AD150" s="59">
        <v>10</v>
      </c>
      <c r="AE150" s="59">
        <v>5</v>
      </c>
      <c r="AF150" s="58">
        <v>-2.5</v>
      </c>
      <c r="AG150" s="59">
        <v>0</v>
      </c>
      <c r="AH150" s="59">
        <v>-5</v>
      </c>
      <c r="AI150" s="58">
        <v>23</v>
      </c>
      <c r="AJ150" s="59">
        <v>25</v>
      </c>
      <c r="AK150" s="59">
        <v>21</v>
      </c>
      <c r="AL150" s="58">
        <v>55</v>
      </c>
      <c r="AM150" s="59">
        <v>58</v>
      </c>
      <c r="AN150" s="59">
        <v>52</v>
      </c>
      <c r="AO150" s="58">
        <v>61</v>
      </c>
      <c r="AP150" s="59">
        <v>66</v>
      </c>
      <c r="AQ150" s="59">
        <v>56</v>
      </c>
      <c r="AR150" s="58">
        <v>87</v>
      </c>
      <c r="AS150" s="59">
        <v>97</v>
      </c>
      <c r="AT150" s="59">
        <v>77</v>
      </c>
      <c r="AU150" s="58">
        <v>29</v>
      </c>
      <c r="AV150" s="59">
        <v>34</v>
      </c>
      <c r="AW150" s="59">
        <v>24</v>
      </c>
      <c r="AX150" s="58">
        <v>51</v>
      </c>
      <c r="AY150" s="59">
        <v>54</v>
      </c>
      <c r="AZ150" s="59">
        <v>48</v>
      </c>
      <c r="BA150" s="58">
        <v>127.5</v>
      </c>
      <c r="BB150" s="59">
        <v>135</v>
      </c>
      <c r="BC150" s="59">
        <v>120</v>
      </c>
      <c r="BD150" s="58">
        <v>27.5</v>
      </c>
      <c r="BE150" s="59">
        <v>30</v>
      </c>
      <c r="BF150" s="59">
        <v>25</v>
      </c>
      <c r="BG150" s="58">
        <v>49.5</v>
      </c>
      <c r="BH150" s="59">
        <v>54</v>
      </c>
      <c r="BI150" s="59">
        <v>45</v>
      </c>
      <c r="BJ150" s="58">
        <v>37.5</v>
      </c>
      <c r="BK150" s="59">
        <v>44</v>
      </c>
      <c r="BL150" s="59">
        <v>31</v>
      </c>
      <c r="BM150" s="58">
        <v>118</v>
      </c>
      <c r="BN150" s="59">
        <v>123</v>
      </c>
      <c r="BO150" s="59">
        <v>113</v>
      </c>
      <c r="BP150" s="58">
        <v>99.5</v>
      </c>
      <c r="BQ150" s="59">
        <v>102</v>
      </c>
      <c r="BR150" s="59">
        <v>97</v>
      </c>
    </row>
    <row r="151" spans="1:70" x14ac:dyDescent="0.25">
      <c r="A151" s="57">
        <v>45134</v>
      </c>
      <c r="B151" s="58">
        <v>76.5</v>
      </c>
      <c r="C151" s="59">
        <v>78</v>
      </c>
      <c r="D151" s="59">
        <v>75</v>
      </c>
      <c r="E151" s="58">
        <v>145.5</v>
      </c>
      <c r="F151" s="59">
        <v>148</v>
      </c>
      <c r="G151" s="59">
        <v>143</v>
      </c>
      <c r="H151" s="58">
        <v>90</v>
      </c>
      <c r="I151" s="59">
        <v>95</v>
      </c>
      <c r="J151" s="59">
        <v>85</v>
      </c>
      <c r="K151" s="58">
        <v>36</v>
      </c>
      <c r="L151" s="59">
        <v>45</v>
      </c>
      <c r="M151" s="59">
        <v>27</v>
      </c>
      <c r="N151" s="58">
        <v>75</v>
      </c>
      <c r="O151" s="59">
        <v>105</v>
      </c>
      <c r="P151" s="59">
        <v>45</v>
      </c>
      <c r="Q151" s="58">
        <v>67.5</v>
      </c>
      <c r="R151" s="59">
        <v>70</v>
      </c>
      <c r="S151" s="59">
        <v>65</v>
      </c>
      <c r="T151" s="58">
        <v>28.5</v>
      </c>
      <c r="U151" s="59">
        <v>40</v>
      </c>
      <c r="V151" s="59">
        <v>17</v>
      </c>
      <c r="W151" s="58">
        <v>-4</v>
      </c>
      <c r="X151" s="59">
        <v>2</v>
      </c>
      <c r="Y151" s="59">
        <v>-10</v>
      </c>
      <c r="Z151" s="58">
        <v>12.5</v>
      </c>
      <c r="AA151" s="59">
        <v>15</v>
      </c>
      <c r="AB151" s="59">
        <v>10</v>
      </c>
      <c r="AC151" s="58">
        <v>7.5</v>
      </c>
      <c r="AD151" s="59">
        <v>10</v>
      </c>
      <c r="AE151" s="59">
        <v>5</v>
      </c>
      <c r="AF151" s="58">
        <v>-10</v>
      </c>
      <c r="AG151" s="59">
        <v>-5</v>
      </c>
      <c r="AH151" s="59">
        <v>-15</v>
      </c>
      <c r="AI151" s="58">
        <v>23</v>
      </c>
      <c r="AJ151" s="59">
        <v>25</v>
      </c>
      <c r="AK151" s="59">
        <v>21</v>
      </c>
      <c r="AL151" s="58">
        <v>55</v>
      </c>
      <c r="AM151" s="59">
        <v>58</v>
      </c>
      <c r="AN151" s="59">
        <v>52</v>
      </c>
      <c r="AO151" s="58">
        <v>61</v>
      </c>
      <c r="AP151" s="59">
        <v>66</v>
      </c>
      <c r="AQ151" s="59">
        <v>56</v>
      </c>
      <c r="AR151" s="58">
        <v>87</v>
      </c>
      <c r="AS151" s="59">
        <v>97</v>
      </c>
      <c r="AT151" s="59">
        <v>77</v>
      </c>
      <c r="AU151" s="58">
        <v>29</v>
      </c>
      <c r="AV151" s="59">
        <v>34</v>
      </c>
      <c r="AW151" s="59">
        <v>24</v>
      </c>
      <c r="AX151" s="58">
        <v>51</v>
      </c>
      <c r="AY151" s="59">
        <v>54</v>
      </c>
      <c r="AZ151" s="59">
        <v>48</v>
      </c>
      <c r="BA151" s="58">
        <v>127.5</v>
      </c>
      <c r="BB151" s="59">
        <v>135</v>
      </c>
      <c r="BC151" s="59">
        <v>120</v>
      </c>
      <c r="BD151" s="58">
        <v>27.5</v>
      </c>
      <c r="BE151" s="59">
        <v>30</v>
      </c>
      <c r="BF151" s="59">
        <v>25</v>
      </c>
      <c r="BG151" s="58">
        <v>49.5</v>
      </c>
      <c r="BH151" s="59">
        <v>54</v>
      </c>
      <c r="BI151" s="59">
        <v>45</v>
      </c>
      <c r="BJ151" s="58">
        <v>37.5</v>
      </c>
      <c r="BK151" s="59">
        <v>44</v>
      </c>
      <c r="BL151" s="59">
        <v>31</v>
      </c>
      <c r="BM151" s="58">
        <v>118</v>
      </c>
      <c r="BN151" s="59">
        <v>123</v>
      </c>
      <c r="BO151" s="59">
        <v>113</v>
      </c>
      <c r="BP151" s="58">
        <v>97.5</v>
      </c>
      <c r="BQ151" s="59">
        <v>100</v>
      </c>
      <c r="BR151" s="59">
        <v>95</v>
      </c>
    </row>
    <row r="152" spans="1:70" x14ac:dyDescent="0.25">
      <c r="A152" s="57">
        <v>45127</v>
      </c>
      <c r="B152" s="58">
        <v>76.5</v>
      </c>
      <c r="C152" s="59">
        <v>78</v>
      </c>
      <c r="D152" s="59">
        <v>75</v>
      </c>
      <c r="E152" s="58">
        <v>145.5</v>
      </c>
      <c r="F152" s="59">
        <v>148</v>
      </c>
      <c r="G152" s="59">
        <v>143</v>
      </c>
      <c r="H152" s="58">
        <v>90</v>
      </c>
      <c r="I152" s="59">
        <v>95</v>
      </c>
      <c r="J152" s="59">
        <v>85</v>
      </c>
      <c r="K152" s="58">
        <v>36</v>
      </c>
      <c r="L152" s="59">
        <v>45</v>
      </c>
      <c r="M152" s="59">
        <v>27</v>
      </c>
      <c r="N152" s="58">
        <v>75</v>
      </c>
      <c r="O152" s="59">
        <v>105</v>
      </c>
      <c r="P152" s="59">
        <v>45</v>
      </c>
      <c r="Q152" s="58">
        <v>67.5</v>
      </c>
      <c r="R152" s="59">
        <v>70</v>
      </c>
      <c r="S152" s="59">
        <v>65</v>
      </c>
      <c r="T152" s="58">
        <v>27.5</v>
      </c>
      <c r="U152" s="59">
        <v>39</v>
      </c>
      <c r="V152" s="59">
        <v>16</v>
      </c>
      <c r="W152" s="58">
        <v>-12.5</v>
      </c>
      <c r="X152" s="59">
        <v>-10</v>
      </c>
      <c r="Y152" s="59">
        <v>-15</v>
      </c>
      <c r="Z152" s="58">
        <v>10.5</v>
      </c>
      <c r="AA152" s="59">
        <v>15</v>
      </c>
      <c r="AB152" s="59">
        <v>6</v>
      </c>
      <c r="AC152" s="58">
        <v>5.5</v>
      </c>
      <c r="AD152" s="59">
        <v>10</v>
      </c>
      <c r="AE152" s="59">
        <v>1</v>
      </c>
      <c r="AF152" s="58">
        <v>-12.5</v>
      </c>
      <c r="AG152" s="59">
        <v>-10</v>
      </c>
      <c r="AH152" s="59">
        <v>-15</v>
      </c>
      <c r="AI152" s="58">
        <v>23</v>
      </c>
      <c r="AJ152" s="59">
        <v>25</v>
      </c>
      <c r="AK152" s="59">
        <v>21</v>
      </c>
      <c r="AL152" s="58">
        <v>55</v>
      </c>
      <c r="AM152" s="59">
        <v>58</v>
      </c>
      <c r="AN152" s="59">
        <v>52</v>
      </c>
      <c r="AO152" s="58">
        <v>61</v>
      </c>
      <c r="AP152" s="59">
        <v>66</v>
      </c>
      <c r="AQ152" s="59">
        <v>56</v>
      </c>
      <c r="AR152" s="58">
        <v>87</v>
      </c>
      <c r="AS152" s="59">
        <v>97</v>
      </c>
      <c r="AT152" s="59">
        <v>77</v>
      </c>
      <c r="AU152" s="58">
        <v>29</v>
      </c>
      <c r="AV152" s="59">
        <v>34</v>
      </c>
      <c r="AW152" s="59">
        <v>24</v>
      </c>
      <c r="AX152" s="58">
        <v>51</v>
      </c>
      <c r="AY152" s="59">
        <v>54</v>
      </c>
      <c r="AZ152" s="59">
        <v>48</v>
      </c>
      <c r="BA152" s="58">
        <v>127.5</v>
      </c>
      <c r="BB152" s="59">
        <v>135</v>
      </c>
      <c r="BC152" s="59">
        <v>120</v>
      </c>
      <c r="BD152" s="58">
        <v>27.5</v>
      </c>
      <c r="BE152" s="59">
        <v>30</v>
      </c>
      <c r="BF152" s="59">
        <v>25</v>
      </c>
      <c r="BG152" s="58">
        <v>49.5</v>
      </c>
      <c r="BH152" s="59">
        <v>54</v>
      </c>
      <c r="BI152" s="59">
        <v>45</v>
      </c>
      <c r="BJ152" s="58">
        <v>37.5</v>
      </c>
      <c r="BK152" s="59">
        <v>44</v>
      </c>
      <c r="BL152" s="59">
        <v>31</v>
      </c>
      <c r="BM152" s="58">
        <v>118</v>
      </c>
      <c r="BN152" s="59">
        <v>123</v>
      </c>
      <c r="BO152" s="59">
        <v>113</v>
      </c>
      <c r="BP152" s="58">
        <v>89</v>
      </c>
      <c r="BQ152" s="59">
        <v>91</v>
      </c>
      <c r="BR152" s="59">
        <v>87</v>
      </c>
    </row>
    <row r="153" spans="1:70" x14ac:dyDescent="0.25">
      <c r="A153" s="57">
        <v>45120</v>
      </c>
      <c r="B153" s="58">
        <v>76.5</v>
      </c>
      <c r="C153" s="59">
        <v>78</v>
      </c>
      <c r="D153" s="59">
        <v>75</v>
      </c>
      <c r="E153" s="58">
        <v>145.5</v>
      </c>
      <c r="F153" s="59">
        <v>148</v>
      </c>
      <c r="G153" s="59">
        <v>143</v>
      </c>
      <c r="H153" s="58">
        <v>90</v>
      </c>
      <c r="I153" s="59">
        <v>95</v>
      </c>
      <c r="J153" s="59">
        <v>85</v>
      </c>
      <c r="K153" s="58">
        <v>46</v>
      </c>
      <c r="L153" s="59">
        <v>55</v>
      </c>
      <c r="M153" s="59">
        <v>37</v>
      </c>
      <c r="N153" s="58">
        <v>75</v>
      </c>
      <c r="O153" s="59">
        <v>105</v>
      </c>
      <c r="P153" s="59">
        <v>45</v>
      </c>
      <c r="Q153" s="58">
        <v>67.5</v>
      </c>
      <c r="R153" s="59">
        <v>70</v>
      </c>
      <c r="S153" s="59">
        <v>65</v>
      </c>
      <c r="T153" s="58">
        <v>31.5</v>
      </c>
      <c r="U153" s="59">
        <v>43</v>
      </c>
      <c r="V153" s="59">
        <v>20</v>
      </c>
      <c r="W153" s="58">
        <v>-5</v>
      </c>
      <c r="X153" s="59">
        <v>0</v>
      </c>
      <c r="Y153" s="59">
        <v>-10</v>
      </c>
      <c r="Z153" s="58">
        <v>10.5</v>
      </c>
      <c r="AA153" s="59">
        <v>15</v>
      </c>
      <c r="AB153" s="59">
        <v>6</v>
      </c>
      <c r="AC153" s="58">
        <v>5.5</v>
      </c>
      <c r="AD153" s="59">
        <v>10</v>
      </c>
      <c r="AE153" s="59">
        <v>1</v>
      </c>
      <c r="AF153" s="58">
        <v>-7.5</v>
      </c>
      <c r="AG153" s="59">
        <v>-5</v>
      </c>
      <c r="AH153" s="59">
        <v>-10</v>
      </c>
      <c r="AI153" s="58">
        <v>23</v>
      </c>
      <c r="AJ153" s="59">
        <v>25</v>
      </c>
      <c r="AK153" s="59">
        <v>21</v>
      </c>
      <c r="AL153" s="58">
        <v>55</v>
      </c>
      <c r="AM153" s="59">
        <v>58</v>
      </c>
      <c r="AN153" s="59">
        <v>52</v>
      </c>
      <c r="AO153" s="58">
        <v>61</v>
      </c>
      <c r="AP153" s="59">
        <v>66</v>
      </c>
      <c r="AQ153" s="59">
        <v>56</v>
      </c>
      <c r="AR153" s="58">
        <v>87</v>
      </c>
      <c r="AS153" s="59">
        <v>97</v>
      </c>
      <c r="AT153" s="59">
        <v>77</v>
      </c>
      <c r="AU153" s="58">
        <v>29</v>
      </c>
      <c r="AV153" s="59">
        <v>34</v>
      </c>
      <c r="AW153" s="59">
        <v>24</v>
      </c>
      <c r="AX153" s="58">
        <v>52.5</v>
      </c>
      <c r="AY153" s="59">
        <v>55</v>
      </c>
      <c r="AZ153" s="59">
        <v>50</v>
      </c>
      <c r="BA153" s="58">
        <v>127.5</v>
      </c>
      <c r="BB153" s="59">
        <v>135</v>
      </c>
      <c r="BC153" s="59">
        <v>120</v>
      </c>
      <c r="BD153" s="58">
        <v>27.5</v>
      </c>
      <c r="BE153" s="59">
        <v>30</v>
      </c>
      <c r="BF153" s="59">
        <v>25</v>
      </c>
      <c r="BG153" s="58">
        <v>49.5</v>
      </c>
      <c r="BH153" s="59">
        <v>54</v>
      </c>
      <c r="BI153" s="59">
        <v>45</v>
      </c>
      <c r="BJ153" s="58">
        <v>37.5</v>
      </c>
      <c r="BK153" s="59">
        <v>44</v>
      </c>
      <c r="BL153" s="59">
        <v>31</v>
      </c>
      <c r="BM153" s="58">
        <v>118</v>
      </c>
      <c r="BN153" s="59">
        <v>123</v>
      </c>
      <c r="BO153" s="59">
        <v>113</v>
      </c>
      <c r="BP153" s="58">
        <v>86</v>
      </c>
      <c r="BQ153" s="59">
        <v>87</v>
      </c>
      <c r="BR153" s="59">
        <v>85</v>
      </c>
    </row>
    <row r="154" spans="1:70" x14ac:dyDescent="0.25">
      <c r="A154" s="57">
        <v>45113</v>
      </c>
      <c r="B154" s="58">
        <v>72.5</v>
      </c>
      <c r="C154" s="59">
        <v>75</v>
      </c>
      <c r="D154" s="59">
        <v>70</v>
      </c>
      <c r="E154" s="58">
        <v>145.5</v>
      </c>
      <c r="F154" s="59">
        <v>148</v>
      </c>
      <c r="G154" s="59">
        <v>143</v>
      </c>
      <c r="H154" s="58">
        <v>90</v>
      </c>
      <c r="I154" s="59">
        <v>95</v>
      </c>
      <c r="J154" s="59">
        <v>85</v>
      </c>
      <c r="K154" s="58">
        <v>46</v>
      </c>
      <c r="L154" s="59">
        <v>55</v>
      </c>
      <c r="M154" s="59">
        <v>37</v>
      </c>
      <c r="N154" s="58">
        <v>75</v>
      </c>
      <c r="O154" s="59">
        <v>105</v>
      </c>
      <c r="P154" s="59">
        <v>45</v>
      </c>
      <c r="Q154" s="58">
        <v>67.5</v>
      </c>
      <c r="R154" s="59">
        <v>70</v>
      </c>
      <c r="S154" s="59">
        <v>65</v>
      </c>
      <c r="T154" s="58">
        <v>34</v>
      </c>
      <c r="U154" s="59">
        <v>43</v>
      </c>
      <c r="V154" s="59">
        <v>25</v>
      </c>
      <c r="W154" s="58">
        <v>0</v>
      </c>
      <c r="X154" s="59">
        <v>5</v>
      </c>
      <c r="Y154" s="59">
        <v>-5</v>
      </c>
      <c r="Z154" s="58">
        <v>10.5</v>
      </c>
      <c r="AA154" s="59">
        <v>15</v>
      </c>
      <c r="AB154" s="59">
        <v>6</v>
      </c>
      <c r="AC154" s="58">
        <v>5.5</v>
      </c>
      <c r="AD154" s="59">
        <v>10</v>
      </c>
      <c r="AE154" s="59">
        <v>1</v>
      </c>
      <c r="AF154" s="58">
        <v>-5</v>
      </c>
      <c r="AG154" s="59">
        <v>0</v>
      </c>
      <c r="AH154" s="59">
        <v>-10</v>
      </c>
      <c r="AI154" s="58">
        <v>23</v>
      </c>
      <c r="AJ154" s="59">
        <v>25</v>
      </c>
      <c r="AK154" s="59">
        <v>21</v>
      </c>
      <c r="AL154" s="58">
        <v>56</v>
      </c>
      <c r="AM154" s="59">
        <v>59</v>
      </c>
      <c r="AN154" s="59">
        <v>53</v>
      </c>
      <c r="AO154" s="58">
        <v>61</v>
      </c>
      <c r="AP154" s="59">
        <v>66</v>
      </c>
      <c r="AQ154" s="59">
        <v>56</v>
      </c>
      <c r="AR154" s="58">
        <v>87</v>
      </c>
      <c r="AS154" s="59">
        <v>97</v>
      </c>
      <c r="AT154" s="59">
        <v>77</v>
      </c>
      <c r="AU154" s="58">
        <v>29</v>
      </c>
      <c r="AV154" s="59">
        <v>34</v>
      </c>
      <c r="AW154" s="59">
        <v>24</v>
      </c>
      <c r="AX154" s="58">
        <v>52.5</v>
      </c>
      <c r="AY154" s="59">
        <v>55</v>
      </c>
      <c r="AZ154" s="59">
        <v>50</v>
      </c>
      <c r="BA154" s="58">
        <v>127.5</v>
      </c>
      <c r="BB154" s="59">
        <v>135</v>
      </c>
      <c r="BC154" s="59">
        <v>120</v>
      </c>
      <c r="BD154" s="58">
        <v>27.5</v>
      </c>
      <c r="BE154" s="59">
        <v>30</v>
      </c>
      <c r="BF154" s="59">
        <v>25</v>
      </c>
      <c r="BG154" s="58">
        <v>49.5</v>
      </c>
      <c r="BH154" s="59">
        <v>54</v>
      </c>
      <c r="BI154" s="59">
        <v>45</v>
      </c>
      <c r="BJ154" s="58">
        <v>38.5</v>
      </c>
      <c r="BK154" s="59">
        <v>45</v>
      </c>
      <c r="BL154" s="59">
        <v>32</v>
      </c>
      <c r="BM154" s="58">
        <v>118</v>
      </c>
      <c r="BN154" s="59">
        <v>123</v>
      </c>
      <c r="BO154" s="59">
        <v>113</v>
      </c>
      <c r="BP154" s="58">
        <v>86</v>
      </c>
      <c r="BQ154" s="59">
        <v>87</v>
      </c>
      <c r="BR154" s="59">
        <v>85</v>
      </c>
    </row>
    <row r="155" spans="1:70" x14ac:dyDescent="0.25">
      <c r="A155" s="57">
        <v>45106</v>
      </c>
      <c r="B155" s="58">
        <v>72.5</v>
      </c>
      <c r="C155" s="59">
        <v>75</v>
      </c>
      <c r="D155" s="59">
        <v>70</v>
      </c>
      <c r="E155" s="58">
        <v>145.5</v>
      </c>
      <c r="F155" s="59">
        <v>148</v>
      </c>
      <c r="G155" s="59">
        <v>143</v>
      </c>
      <c r="H155" s="58">
        <v>90</v>
      </c>
      <c r="I155" s="59">
        <v>95</v>
      </c>
      <c r="J155" s="59">
        <v>85</v>
      </c>
      <c r="K155" s="58">
        <v>47.5</v>
      </c>
      <c r="L155" s="59">
        <v>55</v>
      </c>
      <c r="M155" s="59">
        <v>40</v>
      </c>
      <c r="N155" s="58">
        <v>75</v>
      </c>
      <c r="O155" s="59">
        <v>105</v>
      </c>
      <c r="P155" s="59">
        <v>45</v>
      </c>
      <c r="Q155" s="58">
        <v>67.5</v>
      </c>
      <c r="R155" s="59">
        <v>70</v>
      </c>
      <c r="S155" s="59">
        <v>65</v>
      </c>
      <c r="T155" s="58">
        <v>39</v>
      </c>
      <c r="U155" s="59">
        <v>48</v>
      </c>
      <c r="V155" s="59">
        <v>30</v>
      </c>
      <c r="W155" s="58">
        <v>0</v>
      </c>
      <c r="X155" s="59">
        <v>5</v>
      </c>
      <c r="Y155" s="59">
        <v>-5</v>
      </c>
      <c r="Z155" s="58">
        <v>12.5</v>
      </c>
      <c r="AA155" s="59">
        <v>15</v>
      </c>
      <c r="AB155" s="59">
        <v>10</v>
      </c>
      <c r="AC155" s="58">
        <v>7.5</v>
      </c>
      <c r="AD155" s="59">
        <v>10</v>
      </c>
      <c r="AE155" s="59">
        <v>5</v>
      </c>
      <c r="AF155" s="58">
        <v>-3.5</v>
      </c>
      <c r="AG155" s="59">
        <v>0</v>
      </c>
      <c r="AH155" s="59">
        <v>-7</v>
      </c>
      <c r="AI155" s="58">
        <v>23</v>
      </c>
      <c r="AJ155" s="59">
        <v>25</v>
      </c>
      <c r="AK155" s="59">
        <v>21</v>
      </c>
      <c r="AL155" s="58">
        <v>56</v>
      </c>
      <c r="AM155" s="59">
        <v>59</v>
      </c>
      <c r="AN155" s="59">
        <v>53</v>
      </c>
      <c r="AO155" s="58">
        <v>61</v>
      </c>
      <c r="AP155" s="59">
        <v>66</v>
      </c>
      <c r="AQ155" s="59">
        <v>56</v>
      </c>
      <c r="AR155" s="58">
        <v>88</v>
      </c>
      <c r="AS155" s="59">
        <v>98</v>
      </c>
      <c r="AT155" s="59">
        <v>78</v>
      </c>
      <c r="AU155" s="58">
        <v>29</v>
      </c>
      <c r="AV155" s="59">
        <v>34</v>
      </c>
      <c r="AW155" s="59">
        <v>24</v>
      </c>
      <c r="AX155" s="58">
        <v>55</v>
      </c>
      <c r="AY155" s="59">
        <v>60</v>
      </c>
      <c r="AZ155" s="59">
        <v>50</v>
      </c>
      <c r="BA155" s="58">
        <v>132.5</v>
      </c>
      <c r="BB155" s="59">
        <v>140</v>
      </c>
      <c r="BC155" s="59">
        <v>125</v>
      </c>
      <c r="BD155" s="58">
        <v>27.5</v>
      </c>
      <c r="BE155" s="59">
        <v>30</v>
      </c>
      <c r="BF155" s="59">
        <v>25</v>
      </c>
      <c r="BG155" s="58">
        <v>50</v>
      </c>
      <c r="BH155" s="59">
        <v>55</v>
      </c>
      <c r="BI155" s="59">
        <v>45</v>
      </c>
      <c r="BJ155" s="58">
        <v>40.5</v>
      </c>
      <c r="BK155" s="59">
        <v>47</v>
      </c>
      <c r="BL155" s="59">
        <v>34</v>
      </c>
      <c r="BM155" s="58">
        <v>118</v>
      </c>
      <c r="BN155" s="59">
        <v>123</v>
      </c>
      <c r="BO155" s="59">
        <v>113</v>
      </c>
      <c r="BP155" s="58">
        <v>86</v>
      </c>
      <c r="BQ155" s="59">
        <v>87</v>
      </c>
      <c r="BR155" s="59">
        <v>85</v>
      </c>
    </row>
    <row r="156" spans="1:70" x14ac:dyDescent="0.25">
      <c r="A156" s="57">
        <v>45099</v>
      </c>
      <c r="B156" s="58">
        <v>72.5</v>
      </c>
      <c r="C156" s="59">
        <v>75</v>
      </c>
      <c r="D156" s="59">
        <v>70</v>
      </c>
      <c r="E156" s="58">
        <v>145.5</v>
      </c>
      <c r="F156" s="59">
        <v>148</v>
      </c>
      <c r="G156" s="59">
        <v>143</v>
      </c>
      <c r="H156" s="58">
        <v>100</v>
      </c>
      <c r="I156" s="59">
        <v>105</v>
      </c>
      <c r="J156" s="59">
        <v>95</v>
      </c>
      <c r="K156" s="58">
        <v>47.5</v>
      </c>
      <c r="L156" s="59">
        <v>55</v>
      </c>
      <c r="M156" s="59">
        <v>40</v>
      </c>
      <c r="N156" s="58">
        <v>75</v>
      </c>
      <c r="O156" s="59">
        <v>105</v>
      </c>
      <c r="P156" s="59">
        <v>45</v>
      </c>
      <c r="Q156" s="58">
        <v>67.5</v>
      </c>
      <c r="R156" s="59">
        <v>70</v>
      </c>
      <c r="S156" s="59">
        <v>65</v>
      </c>
      <c r="T156" s="58">
        <v>39</v>
      </c>
      <c r="U156" s="59">
        <v>48</v>
      </c>
      <c r="V156" s="59">
        <v>30</v>
      </c>
      <c r="W156" s="58">
        <v>0</v>
      </c>
      <c r="X156" s="59">
        <v>5</v>
      </c>
      <c r="Y156" s="59">
        <v>-5</v>
      </c>
      <c r="Z156" s="58">
        <v>12.5</v>
      </c>
      <c r="AA156" s="59">
        <v>15</v>
      </c>
      <c r="AB156" s="59">
        <v>10</v>
      </c>
      <c r="AC156" s="58">
        <v>7.5</v>
      </c>
      <c r="AD156" s="59">
        <v>10</v>
      </c>
      <c r="AE156" s="59">
        <v>5</v>
      </c>
      <c r="AF156" s="58">
        <v>0</v>
      </c>
      <c r="AG156" s="59">
        <v>5</v>
      </c>
      <c r="AH156" s="59">
        <v>-5</v>
      </c>
      <c r="AI156" s="58">
        <v>23</v>
      </c>
      <c r="AJ156" s="59">
        <v>25</v>
      </c>
      <c r="AK156" s="59">
        <v>21</v>
      </c>
      <c r="AL156" s="58">
        <v>58</v>
      </c>
      <c r="AM156" s="59">
        <v>61</v>
      </c>
      <c r="AN156" s="59">
        <v>55</v>
      </c>
      <c r="AO156" s="58">
        <v>66</v>
      </c>
      <c r="AP156" s="59">
        <v>69</v>
      </c>
      <c r="AQ156" s="59">
        <v>63</v>
      </c>
      <c r="AR156" s="58">
        <v>92.5</v>
      </c>
      <c r="AS156" s="59">
        <v>102</v>
      </c>
      <c r="AT156" s="59">
        <v>83</v>
      </c>
      <c r="AU156" s="58">
        <v>29</v>
      </c>
      <c r="AV156" s="59">
        <v>34</v>
      </c>
      <c r="AW156" s="59">
        <v>24</v>
      </c>
      <c r="AX156" s="58">
        <v>57.5</v>
      </c>
      <c r="AY156" s="59">
        <v>60</v>
      </c>
      <c r="AZ156" s="59">
        <v>55</v>
      </c>
      <c r="BA156" s="58">
        <v>132.5</v>
      </c>
      <c r="BB156" s="59">
        <v>140</v>
      </c>
      <c r="BC156" s="59">
        <v>125</v>
      </c>
      <c r="BD156" s="58">
        <v>27.5</v>
      </c>
      <c r="BE156" s="59">
        <v>30</v>
      </c>
      <c r="BF156" s="59">
        <v>25</v>
      </c>
      <c r="BG156" s="58">
        <v>50</v>
      </c>
      <c r="BH156" s="59">
        <v>55</v>
      </c>
      <c r="BI156" s="59">
        <v>45</v>
      </c>
      <c r="BJ156" s="58">
        <v>40.5</v>
      </c>
      <c r="BK156" s="59">
        <v>47</v>
      </c>
      <c r="BL156" s="59">
        <v>34</v>
      </c>
      <c r="BM156" s="58">
        <v>118</v>
      </c>
      <c r="BN156" s="59">
        <v>123</v>
      </c>
      <c r="BO156" s="59">
        <v>113</v>
      </c>
      <c r="BP156" s="58">
        <v>86</v>
      </c>
      <c r="BQ156" s="59">
        <v>87</v>
      </c>
      <c r="BR156" s="59">
        <v>85</v>
      </c>
    </row>
    <row r="157" spans="1:70" x14ac:dyDescent="0.25">
      <c r="A157" s="57">
        <v>45092</v>
      </c>
      <c r="B157" s="58">
        <v>72.5</v>
      </c>
      <c r="C157" s="59">
        <v>75</v>
      </c>
      <c r="D157" s="59">
        <v>70</v>
      </c>
      <c r="E157" s="58">
        <v>145.5</v>
      </c>
      <c r="F157" s="59">
        <v>148</v>
      </c>
      <c r="G157" s="59">
        <v>143</v>
      </c>
      <c r="H157" s="58">
        <v>100</v>
      </c>
      <c r="I157" s="59">
        <v>105</v>
      </c>
      <c r="J157" s="59">
        <v>95</v>
      </c>
      <c r="K157" s="58">
        <v>47.5</v>
      </c>
      <c r="L157" s="59">
        <v>55</v>
      </c>
      <c r="M157" s="59">
        <v>40</v>
      </c>
      <c r="N157" s="58">
        <v>75</v>
      </c>
      <c r="O157" s="59">
        <v>105</v>
      </c>
      <c r="P157" s="59">
        <v>45</v>
      </c>
      <c r="Q157" s="58">
        <v>67.5</v>
      </c>
      <c r="R157" s="59">
        <v>70</v>
      </c>
      <c r="S157" s="59">
        <v>65</v>
      </c>
      <c r="T157" s="58">
        <v>39</v>
      </c>
      <c r="U157" s="59">
        <v>48</v>
      </c>
      <c r="V157" s="59">
        <v>30</v>
      </c>
      <c r="W157" s="58">
        <v>0</v>
      </c>
      <c r="X157" s="59">
        <v>5</v>
      </c>
      <c r="Y157" s="59">
        <v>-5</v>
      </c>
      <c r="Z157" s="58">
        <v>12.5</v>
      </c>
      <c r="AA157" s="59">
        <v>15</v>
      </c>
      <c r="AB157" s="59">
        <v>10</v>
      </c>
      <c r="AC157" s="58">
        <v>7.5</v>
      </c>
      <c r="AD157" s="59">
        <v>10</v>
      </c>
      <c r="AE157" s="59">
        <v>5</v>
      </c>
      <c r="AF157" s="58">
        <v>2.5</v>
      </c>
      <c r="AG157" s="59">
        <v>5</v>
      </c>
      <c r="AH157" s="59">
        <v>0</v>
      </c>
      <c r="AI157" s="58">
        <v>23</v>
      </c>
      <c r="AJ157" s="59">
        <v>25</v>
      </c>
      <c r="AK157" s="59">
        <v>21</v>
      </c>
      <c r="AL157" s="58">
        <v>58</v>
      </c>
      <c r="AM157" s="59">
        <v>61</v>
      </c>
      <c r="AN157" s="59">
        <v>55</v>
      </c>
      <c r="AO157" s="58">
        <v>66</v>
      </c>
      <c r="AP157" s="59">
        <v>69</v>
      </c>
      <c r="AQ157" s="59">
        <v>63</v>
      </c>
      <c r="AR157" s="58">
        <v>92.5</v>
      </c>
      <c r="AS157" s="59">
        <v>102</v>
      </c>
      <c r="AT157" s="59">
        <v>83</v>
      </c>
      <c r="AU157" s="58">
        <v>29</v>
      </c>
      <c r="AV157" s="59">
        <v>34</v>
      </c>
      <c r="AW157" s="59">
        <v>24</v>
      </c>
      <c r="AX157" s="58">
        <v>57.5</v>
      </c>
      <c r="AY157" s="59">
        <v>60</v>
      </c>
      <c r="AZ157" s="59">
        <v>55</v>
      </c>
      <c r="BA157" s="58">
        <v>132.5</v>
      </c>
      <c r="BB157" s="59">
        <v>140</v>
      </c>
      <c r="BC157" s="59">
        <v>125</v>
      </c>
      <c r="BD157" s="58">
        <v>27.5</v>
      </c>
      <c r="BE157" s="59">
        <v>30</v>
      </c>
      <c r="BF157" s="59">
        <v>25</v>
      </c>
      <c r="BG157" s="58">
        <v>50</v>
      </c>
      <c r="BH157" s="59">
        <v>55</v>
      </c>
      <c r="BI157" s="59">
        <v>45</v>
      </c>
      <c r="BJ157" s="58">
        <v>39</v>
      </c>
      <c r="BK157" s="59">
        <v>46</v>
      </c>
      <c r="BL157" s="59">
        <v>32</v>
      </c>
      <c r="BM157" s="58">
        <v>118</v>
      </c>
      <c r="BN157" s="59">
        <v>123</v>
      </c>
      <c r="BO157" s="59">
        <v>113</v>
      </c>
      <c r="BP157" s="58">
        <v>92.5</v>
      </c>
      <c r="BQ157" s="59">
        <v>95</v>
      </c>
      <c r="BR157" s="59">
        <v>90</v>
      </c>
    </row>
    <row r="158" spans="1:70" x14ac:dyDescent="0.25">
      <c r="A158" s="57">
        <v>45085</v>
      </c>
      <c r="B158" s="58">
        <v>72.5</v>
      </c>
      <c r="C158" s="59">
        <v>75</v>
      </c>
      <c r="D158" s="59">
        <v>70</v>
      </c>
      <c r="E158" s="58">
        <v>145.5</v>
      </c>
      <c r="F158" s="59">
        <v>148</v>
      </c>
      <c r="G158" s="59">
        <v>143</v>
      </c>
      <c r="H158" s="58">
        <v>100</v>
      </c>
      <c r="I158" s="59">
        <v>105</v>
      </c>
      <c r="J158" s="59">
        <v>95</v>
      </c>
      <c r="K158" s="58">
        <v>47.5</v>
      </c>
      <c r="L158" s="59">
        <v>55</v>
      </c>
      <c r="M158" s="59">
        <v>40</v>
      </c>
      <c r="N158" s="58">
        <v>75</v>
      </c>
      <c r="O158" s="59">
        <v>105</v>
      </c>
      <c r="P158" s="59">
        <v>45</v>
      </c>
      <c r="Q158" s="58">
        <v>67.5</v>
      </c>
      <c r="R158" s="59">
        <v>70</v>
      </c>
      <c r="S158" s="59">
        <v>65</v>
      </c>
      <c r="T158" s="58">
        <v>39</v>
      </c>
      <c r="U158" s="59">
        <v>48</v>
      </c>
      <c r="V158" s="59">
        <v>30</v>
      </c>
      <c r="W158" s="58">
        <v>0.5</v>
      </c>
      <c r="X158" s="59">
        <v>6</v>
      </c>
      <c r="Y158" s="59">
        <v>-5</v>
      </c>
      <c r="Z158" s="58">
        <v>12.5</v>
      </c>
      <c r="AA158" s="59">
        <v>15</v>
      </c>
      <c r="AB158" s="59">
        <v>10</v>
      </c>
      <c r="AC158" s="58">
        <v>7.5</v>
      </c>
      <c r="AD158" s="59">
        <v>10</v>
      </c>
      <c r="AE158" s="59">
        <v>5</v>
      </c>
      <c r="AF158" s="58">
        <v>2.5</v>
      </c>
      <c r="AG158" s="59">
        <v>5</v>
      </c>
      <c r="AH158" s="59">
        <v>0</v>
      </c>
      <c r="AI158" s="58">
        <v>23</v>
      </c>
      <c r="AJ158" s="59">
        <v>25</v>
      </c>
      <c r="AK158" s="59">
        <v>21</v>
      </c>
      <c r="AL158" s="58">
        <v>58</v>
      </c>
      <c r="AM158" s="59">
        <v>61</v>
      </c>
      <c r="AN158" s="59">
        <v>55</v>
      </c>
      <c r="AO158" s="58">
        <v>66</v>
      </c>
      <c r="AP158" s="59">
        <v>69</v>
      </c>
      <c r="AQ158" s="59">
        <v>63</v>
      </c>
      <c r="AR158" s="58">
        <v>92.5</v>
      </c>
      <c r="AS158" s="59">
        <v>102</v>
      </c>
      <c r="AT158" s="59">
        <v>83</v>
      </c>
      <c r="AU158" s="58">
        <v>29</v>
      </c>
      <c r="AV158" s="59">
        <v>34</v>
      </c>
      <c r="AW158" s="59">
        <v>24</v>
      </c>
      <c r="AX158" s="58">
        <v>55.5</v>
      </c>
      <c r="AY158" s="59">
        <v>58</v>
      </c>
      <c r="AZ158" s="59">
        <v>53</v>
      </c>
      <c r="BA158" s="58">
        <v>132.5</v>
      </c>
      <c r="BB158" s="59">
        <v>140</v>
      </c>
      <c r="BC158" s="59">
        <v>125</v>
      </c>
      <c r="BD158" s="58">
        <v>27.5</v>
      </c>
      <c r="BE158" s="59">
        <v>30</v>
      </c>
      <c r="BF158" s="59">
        <v>25</v>
      </c>
      <c r="BG158" s="58">
        <v>50</v>
      </c>
      <c r="BH158" s="59">
        <v>55</v>
      </c>
      <c r="BI158" s="59">
        <v>45</v>
      </c>
      <c r="BJ158" s="58">
        <v>39</v>
      </c>
      <c r="BK158" s="59">
        <v>46</v>
      </c>
      <c r="BL158" s="59">
        <v>32</v>
      </c>
      <c r="BM158" s="58">
        <v>118</v>
      </c>
      <c r="BN158" s="59">
        <v>123</v>
      </c>
      <c r="BO158" s="59">
        <v>113</v>
      </c>
      <c r="BP158" s="58">
        <v>105</v>
      </c>
      <c r="BQ158" s="59">
        <v>107</v>
      </c>
      <c r="BR158" s="59">
        <v>103</v>
      </c>
    </row>
    <row r="159" spans="1:70" x14ac:dyDescent="0.25">
      <c r="A159" s="57">
        <v>45078</v>
      </c>
      <c r="B159" s="58">
        <v>72.5</v>
      </c>
      <c r="C159" s="59">
        <v>75</v>
      </c>
      <c r="D159" s="59">
        <v>70</v>
      </c>
      <c r="E159" s="58">
        <v>145.5</v>
      </c>
      <c r="F159" s="59">
        <v>148</v>
      </c>
      <c r="G159" s="59">
        <v>143</v>
      </c>
      <c r="H159" s="58">
        <v>100</v>
      </c>
      <c r="I159" s="59">
        <v>105</v>
      </c>
      <c r="J159" s="59">
        <v>95</v>
      </c>
      <c r="K159" s="58">
        <v>47.5</v>
      </c>
      <c r="L159" s="59">
        <v>55</v>
      </c>
      <c r="M159" s="59">
        <v>40</v>
      </c>
      <c r="N159" s="58">
        <v>75</v>
      </c>
      <c r="O159" s="59">
        <v>105</v>
      </c>
      <c r="P159" s="59">
        <v>45</v>
      </c>
      <c r="Q159" s="58">
        <v>67.5</v>
      </c>
      <c r="R159" s="59">
        <v>70</v>
      </c>
      <c r="S159" s="59">
        <v>65</v>
      </c>
      <c r="T159" s="58">
        <v>42.5</v>
      </c>
      <c r="U159" s="59">
        <v>50</v>
      </c>
      <c r="V159" s="59">
        <v>35</v>
      </c>
      <c r="W159" s="58">
        <v>2.5</v>
      </c>
      <c r="X159" s="59">
        <v>5</v>
      </c>
      <c r="Y159" s="59">
        <v>0</v>
      </c>
      <c r="Z159" s="58">
        <v>12.5</v>
      </c>
      <c r="AA159" s="59">
        <v>15</v>
      </c>
      <c r="AB159" s="59">
        <v>10</v>
      </c>
      <c r="AC159" s="58">
        <v>7.5</v>
      </c>
      <c r="AD159" s="59">
        <v>10</v>
      </c>
      <c r="AE159" s="59">
        <v>5</v>
      </c>
      <c r="AF159" s="58">
        <v>5</v>
      </c>
      <c r="AG159" s="59">
        <v>10</v>
      </c>
      <c r="AH159" s="59">
        <v>0</v>
      </c>
      <c r="AI159" s="58">
        <v>23</v>
      </c>
      <c r="AJ159" s="59">
        <v>25</v>
      </c>
      <c r="AK159" s="59">
        <v>21</v>
      </c>
      <c r="AL159" s="58">
        <v>60</v>
      </c>
      <c r="AM159" s="59">
        <v>63</v>
      </c>
      <c r="AN159" s="59">
        <v>57</v>
      </c>
      <c r="AO159" s="58">
        <v>66</v>
      </c>
      <c r="AP159" s="59">
        <v>69</v>
      </c>
      <c r="AQ159" s="59">
        <v>63</v>
      </c>
      <c r="AR159" s="58">
        <v>92.5</v>
      </c>
      <c r="AS159" s="59">
        <v>102</v>
      </c>
      <c r="AT159" s="59">
        <v>83</v>
      </c>
      <c r="AU159" s="58">
        <v>29</v>
      </c>
      <c r="AV159" s="59">
        <v>34</v>
      </c>
      <c r="AW159" s="59">
        <v>24</v>
      </c>
      <c r="AX159" s="58">
        <v>56.5</v>
      </c>
      <c r="AY159" s="59">
        <v>59</v>
      </c>
      <c r="AZ159" s="59">
        <v>54</v>
      </c>
      <c r="BA159" s="58">
        <v>132.5</v>
      </c>
      <c r="BB159" s="59">
        <v>140</v>
      </c>
      <c r="BC159" s="59">
        <v>125</v>
      </c>
      <c r="BD159" s="58">
        <v>27.5</v>
      </c>
      <c r="BE159" s="59">
        <v>30</v>
      </c>
      <c r="BF159" s="59">
        <v>25</v>
      </c>
      <c r="BG159" s="58">
        <v>54</v>
      </c>
      <c r="BH159" s="59">
        <v>56</v>
      </c>
      <c r="BI159" s="59">
        <v>52</v>
      </c>
      <c r="BJ159" s="58">
        <v>40.5</v>
      </c>
      <c r="BK159" s="59">
        <v>48</v>
      </c>
      <c r="BL159" s="59">
        <v>33</v>
      </c>
      <c r="BM159" s="58">
        <v>118</v>
      </c>
      <c r="BN159" s="59">
        <v>123</v>
      </c>
      <c r="BO159" s="59">
        <v>113</v>
      </c>
      <c r="BP159" s="58">
        <v>106.5</v>
      </c>
      <c r="BQ159" s="59">
        <v>110</v>
      </c>
      <c r="BR159" s="59">
        <v>103</v>
      </c>
    </row>
    <row r="160" spans="1:70" x14ac:dyDescent="0.25">
      <c r="A160" s="57">
        <v>45071</v>
      </c>
      <c r="B160" s="58">
        <v>72.5</v>
      </c>
      <c r="C160" s="59">
        <v>75</v>
      </c>
      <c r="D160" s="59">
        <v>70</v>
      </c>
      <c r="E160" s="58">
        <v>145.5</v>
      </c>
      <c r="F160" s="59">
        <v>148</v>
      </c>
      <c r="G160" s="59">
        <v>143</v>
      </c>
      <c r="H160" s="58">
        <v>100</v>
      </c>
      <c r="I160" s="59">
        <v>105</v>
      </c>
      <c r="J160" s="59">
        <v>95</v>
      </c>
      <c r="K160" s="58">
        <v>51</v>
      </c>
      <c r="L160" s="59">
        <v>57</v>
      </c>
      <c r="M160" s="59">
        <v>45</v>
      </c>
      <c r="N160" s="58">
        <v>75</v>
      </c>
      <c r="O160" s="59">
        <v>105</v>
      </c>
      <c r="P160" s="59">
        <v>45</v>
      </c>
      <c r="Q160" s="58">
        <v>67.5</v>
      </c>
      <c r="R160" s="59">
        <v>70</v>
      </c>
      <c r="S160" s="59">
        <v>65</v>
      </c>
      <c r="T160" s="58">
        <v>44</v>
      </c>
      <c r="U160" s="59">
        <v>53</v>
      </c>
      <c r="V160" s="59">
        <v>35</v>
      </c>
      <c r="W160" s="58">
        <v>2.5</v>
      </c>
      <c r="X160" s="59">
        <v>5</v>
      </c>
      <c r="Y160" s="59">
        <v>0</v>
      </c>
      <c r="Z160" s="58">
        <v>12.5</v>
      </c>
      <c r="AA160" s="59">
        <v>15</v>
      </c>
      <c r="AB160" s="59">
        <v>10</v>
      </c>
      <c r="AC160" s="58">
        <v>7.5</v>
      </c>
      <c r="AD160" s="59">
        <v>10</v>
      </c>
      <c r="AE160" s="59">
        <v>5</v>
      </c>
      <c r="AF160" s="58">
        <v>5</v>
      </c>
      <c r="AG160" s="59">
        <v>10</v>
      </c>
      <c r="AH160" s="59">
        <v>0</v>
      </c>
      <c r="AI160" s="58">
        <v>23</v>
      </c>
      <c r="AJ160" s="59">
        <v>25</v>
      </c>
      <c r="AK160" s="59">
        <v>21</v>
      </c>
      <c r="AL160" s="58">
        <v>60</v>
      </c>
      <c r="AM160" s="59">
        <v>63</v>
      </c>
      <c r="AN160" s="59">
        <v>57</v>
      </c>
      <c r="AO160" s="58">
        <v>66</v>
      </c>
      <c r="AP160" s="59">
        <v>69</v>
      </c>
      <c r="AQ160" s="59">
        <v>63</v>
      </c>
      <c r="AR160" s="58">
        <v>92.5</v>
      </c>
      <c r="AS160" s="59">
        <v>102</v>
      </c>
      <c r="AT160" s="59">
        <v>83</v>
      </c>
      <c r="AU160" s="58">
        <v>29</v>
      </c>
      <c r="AV160" s="59">
        <v>34</v>
      </c>
      <c r="AW160" s="59">
        <v>24</v>
      </c>
      <c r="AX160" s="58">
        <v>56.5</v>
      </c>
      <c r="AY160" s="59">
        <v>59</v>
      </c>
      <c r="AZ160" s="59">
        <v>54</v>
      </c>
      <c r="BA160" s="58">
        <v>132.5</v>
      </c>
      <c r="BB160" s="59">
        <v>140</v>
      </c>
      <c r="BC160" s="59">
        <v>125</v>
      </c>
      <c r="BD160" s="58">
        <v>27.5</v>
      </c>
      <c r="BE160" s="59">
        <v>30</v>
      </c>
      <c r="BF160" s="59">
        <v>25</v>
      </c>
      <c r="BG160" s="58">
        <v>54</v>
      </c>
      <c r="BH160" s="59">
        <v>56</v>
      </c>
      <c r="BI160" s="59">
        <v>52</v>
      </c>
      <c r="BJ160" s="58">
        <v>40.5</v>
      </c>
      <c r="BK160" s="59">
        <v>48</v>
      </c>
      <c r="BL160" s="59">
        <v>33</v>
      </c>
      <c r="BM160" s="58">
        <v>118</v>
      </c>
      <c r="BN160" s="59">
        <v>123</v>
      </c>
      <c r="BO160" s="59">
        <v>113</v>
      </c>
      <c r="BP160" s="58">
        <v>106.5</v>
      </c>
      <c r="BQ160" s="59">
        <v>110</v>
      </c>
      <c r="BR160" s="59">
        <v>103</v>
      </c>
    </row>
    <row r="161" spans="1:70" x14ac:dyDescent="0.25">
      <c r="A161" s="57">
        <v>45064</v>
      </c>
      <c r="B161" s="58">
        <v>72.5</v>
      </c>
      <c r="C161" s="59">
        <v>75</v>
      </c>
      <c r="D161" s="59">
        <v>70</v>
      </c>
      <c r="E161" s="58">
        <v>145.5</v>
      </c>
      <c r="F161" s="59">
        <v>148</v>
      </c>
      <c r="G161" s="59">
        <v>143</v>
      </c>
      <c r="H161" s="58">
        <v>102.5</v>
      </c>
      <c r="I161" s="59">
        <v>110</v>
      </c>
      <c r="J161" s="59">
        <v>95</v>
      </c>
      <c r="K161" s="58">
        <v>56</v>
      </c>
      <c r="L161" s="59">
        <v>63</v>
      </c>
      <c r="M161" s="59">
        <v>49</v>
      </c>
      <c r="N161" s="58">
        <v>75</v>
      </c>
      <c r="O161" s="59">
        <v>105</v>
      </c>
      <c r="P161" s="59">
        <v>45</v>
      </c>
      <c r="Q161" s="58">
        <v>67.5</v>
      </c>
      <c r="R161" s="59">
        <v>70</v>
      </c>
      <c r="S161" s="59">
        <v>65</v>
      </c>
      <c r="T161" s="58">
        <v>51.5</v>
      </c>
      <c r="U161" s="59">
        <v>60</v>
      </c>
      <c r="V161" s="59">
        <v>43</v>
      </c>
      <c r="W161" s="58">
        <v>4</v>
      </c>
      <c r="X161" s="59">
        <v>8</v>
      </c>
      <c r="Y161" s="59">
        <v>0</v>
      </c>
      <c r="Z161" s="58">
        <v>16</v>
      </c>
      <c r="AA161" s="59">
        <v>20</v>
      </c>
      <c r="AB161" s="59">
        <v>12</v>
      </c>
      <c r="AC161" s="58">
        <v>11</v>
      </c>
      <c r="AD161" s="59">
        <v>15</v>
      </c>
      <c r="AE161" s="59">
        <v>7</v>
      </c>
      <c r="AF161" s="58">
        <v>7.5</v>
      </c>
      <c r="AG161" s="59">
        <v>10</v>
      </c>
      <c r="AH161" s="59">
        <v>5</v>
      </c>
      <c r="AI161" s="58">
        <v>23</v>
      </c>
      <c r="AJ161" s="59">
        <v>25</v>
      </c>
      <c r="AK161" s="59">
        <v>21</v>
      </c>
      <c r="AL161" s="58">
        <v>61</v>
      </c>
      <c r="AM161" s="59">
        <v>64</v>
      </c>
      <c r="AN161" s="59">
        <v>58</v>
      </c>
      <c r="AO161" s="58">
        <v>66</v>
      </c>
      <c r="AP161" s="59">
        <v>69</v>
      </c>
      <c r="AQ161" s="59">
        <v>63</v>
      </c>
      <c r="AR161" s="58">
        <v>94</v>
      </c>
      <c r="AS161" s="59">
        <v>105</v>
      </c>
      <c r="AT161" s="59">
        <v>83</v>
      </c>
      <c r="AU161" s="58">
        <v>31</v>
      </c>
      <c r="AV161" s="59">
        <v>38</v>
      </c>
      <c r="AW161" s="59">
        <v>24</v>
      </c>
      <c r="AX161" s="58">
        <v>57.5</v>
      </c>
      <c r="AY161" s="59">
        <v>60</v>
      </c>
      <c r="AZ161" s="59">
        <v>55</v>
      </c>
      <c r="BA161" s="58">
        <v>132.5</v>
      </c>
      <c r="BB161" s="59">
        <v>140</v>
      </c>
      <c r="BC161" s="59">
        <v>125</v>
      </c>
      <c r="BD161" s="58">
        <v>27.5</v>
      </c>
      <c r="BE161" s="59">
        <v>30</v>
      </c>
      <c r="BF161" s="59">
        <v>25</v>
      </c>
      <c r="BG161" s="58">
        <v>54</v>
      </c>
      <c r="BH161" s="59">
        <v>56</v>
      </c>
      <c r="BI161" s="59">
        <v>52</v>
      </c>
      <c r="BJ161" s="58">
        <v>34</v>
      </c>
      <c r="BK161" s="59">
        <v>35</v>
      </c>
      <c r="BL161" s="59">
        <v>33</v>
      </c>
      <c r="BM161" s="58">
        <v>120</v>
      </c>
      <c r="BN161" s="59">
        <v>125</v>
      </c>
      <c r="BO161" s="59">
        <v>115</v>
      </c>
      <c r="BP161" s="58">
        <v>106.5</v>
      </c>
      <c r="BQ161" s="59">
        <v>110</v>
      </c>
      <c r="BR161" s="59">
        <v>103</v>
      </c>
    </row>
    <row r="162" spans="1:70" x14ac:dyDescent="0.25">
      <c r="A162" s="57">
        <v>45057</v>
      </c>
      <c r="B162" s="58">
        <v>72.5</v>
      </c>
      <c r="C162" s="59">
        <v>75</v>
      </c>
      <c r="D162" s="59">
        <v>70</v>
      </c>
      <c r="E162" s="58">
        <v>145.5</v>
      </c>
      <c r="F162" s="59">
        <v>148</v>
      </c>
      <c r="G162" s="59">
        <v>143</v>
      </c>
      <c r="H162" s="58">
        <v>102.5</v>
      </c>
      <c r="I162" s="59">
        <v>110</v>
      </c>
      <c r="J162" s="59">
        <v>95</v>
      </c>
      <c r="K162" s="58">
        <v>62.5</v>
      </c>
      <c r="L162" s="59">
        <v>65</v>
      </c>
      <c r="M162" s="59">
        <v>60</v>
      </c>
      <c r="N162" s="58">
        <v>75</v>
      </c>
      <c r="O162" s="59">
        <v>105</v>
      </c>
      <c r="P162" s="59">
        <v>45</v>
      </c>
      <c r="Q162" s="58">
        <v>67.5</v>
      </c>
      <c r="R162" s="59">
        <v>70</v>
      </c>
      <c r="S162" s="59">
        <v>65</v>
      </c>
      <c r="T162" s="58">
        <v>51.5</v>
      </c>
      <c r="U162" s="59">
        <v>60</v>
      </c>
      <c r="V162" s="59">
        <v>43</v>
      </c>
      <c r="W162" s="58">
        <v>4</v>
      </c>
      <c r="X162" s="59">
        <v>8</v>
      </c>
      <c r="Y162" s="59">
        <v>0</v>
      </c>
      <c r="Z162" s="58">
        <v>16</v>
      </c>
      <c r="AA162" s="59">
        <v>20</v>
      </c>
      <c r="AB162" s="59">
        <v>12</v>
      </c>
      <c r="AC162" s="58">
        <v>11</v>
      </c>
      <c r="AD162" s="59">
        <v>15</v>
      </c>
      <c r="AE162" s="59">
        <v>7</v>
      </c>
      <c r="AF162" s="58">
        <v>7.5</v>
      </c>
      <c r="AG162" s="59">
        <v>10</v>
      </c>
      <c r="AH162" s="59">
        <v>5</v>
      </c>
      <c r="AI162" s="58">
        <v>23</v>
      </c>
      <c r="AJ162" s="59">
        <v>25</v>
      </c>
      <c r="AK162" s="59">
        <v>21</v>
      </c>
      <c r="AL162" s="58">
        <v>61</v>
      </c>
      <c r="AM162" s="59">
        <v>64</v>
      </c>
      <c r="AN162" s="59">
        <v>58</v>
      </c>
      <c r="AO162" s="58">
        <v>66</v>
      </c>
      <c r="AP162" s="59">
        <v>69</v>
      </c>
      <c r="AQ162" s="59">
        <v>63</v>
      </c>
      <c r="AR162" s="58">
        <v>94</v>
      </c>
      <c r="AS162" s="59">
        <v>105</v>
      </c>
      <c r="AT162" s="59">
        <v>83</v>
      </c>
      <c r="AU162" s="58">
        <v>31</v>
      </c>
      <c r="AV162" s="59">
        <v>38</v>
      </c>
      <c r="AW162" s="59">
        <v>24</v>
      </c>
      <c r="AX162" s="58">
        <v>57.5</v>
      </c>
      <c r="AY162" s="59">
        <v>60</v>
      </c>
      <c r="AZ162" s="59">
        <v>55</v>
      </c>
      <c r="BA162" s="58">
        <v>132.5</v>
      </c>
      <c r="BB162" s="59">
        <v>140</v>
      </c>
      <c r="BC162" s="59">
        <v>125</v>
      </c>
      <c r="BD162" s="58">
        <v>30.5</v>
      </c>
      <c r="BE162" s="59">
        <v>33</v>
      </c>
      <c r="BF162" s="59">
        <v>28</v>
      </c>
      <c r="BG162" s="58">
        <v>55</v>
      </c>
      <c r="BH162" s="59">
        <v>57</v>
      </c>
      <c r="BI162" s="59">
        <v>53</v>
      </c>
      <c r="BJ162" s="58">
        <v>40.5</v>
      </c>
      <c r="BK162" s="59">
        <v>46</v>
      </c>
      <c r="BL162" s="59">
        <v>35</v>
      </c>
      <c r="BM162" s="58">
        <v>120</v>
      </c>
      <c r="BN162" s="59">
        <v>125</v>
      </c>
      <c r="BO162" s="59">
        <v>115</v>
      </c>
      <c r="BP162" s="58">
        <v>106.5</v>
      </c>
      <c r="BQ162" s="59">
        <v>110</v>
      </c>
      <c r="BR162" s="59">
        <v>103</v>
      </c>
    </row>
    <row r="163" spans="1:70" x14ac:dyDescent="0.25">
      <c r="A163" s="57">
        <v>45050</v>
      </c>
      <c r="B163" s="58">
        <v>77.5</v>
      </c>
      <c r="C163" s="59">
        <v>80</v>
      </c>
      <c r="D163" s="59">
        <v>75</v>
      </c>
      <c r="E163" s="58">
        <v>145.5</v>
      </c>
      <c r="F163" s="59">
        <v>148</v>
      </c>
      <c r="G163" s="59">
        <v>143</v>
      </c>
      <c r="H163" s="58">
        <v>102.5</v>
      </c>
      <c r="I163" s="59">
        <v>110</v>
      </c>
      <c r="J163" s="59">
        <v>95</v>
      </c>
      <c r="K163" s="58">
        <v>68</v>
      </c>
      <c r="L163" s="59">
        <v>73</v>
      </c>
      <c r="M163" s="59">
        <v>63</v>
      </c>
      <c r="N163" s="58">
        <v>75</v>
      </c>
      <c r="O163" s="59">
        <v>105</v>
      </c>
      <c r="P163" s="59">
        <v>45</v>
      </c>
      <c r="Q163" s="58">
        <v>70</v>
      </c>
      <c r="R163" s="59">
        <v>75</v>
      </c>
      <c r="S163" s="59">
        <v>65</v>
      </c>
      <c r="T163" s="58">
        <v>51.5</v>
      </c>
      <c r="U163" s="59">
        <v>60</v>
      </c>
      <c r="V163" s="59">
        <v>43</v>
      </c>
      <c r="W163" s="58">
        <v>5.5</v>
      </c>
      <c r="X163" s="59">
        <v>8</v>
      </c>
      <c r="Y163" s="59">
        <v>3</v>
      </c>
      <c r="Z163" s="58">
        <v>16</v>
      </c>
      <c r="AA163" s="59">
        <v>20</v>
      </c>
      <c r="AB163" s="59">
        <v>12</v>
      </c>
      <c r="AC163" s="58">
        <v>11</v>
      </c>
      <c r="AD163" s="59">
        <v>15</v>
      </c>
      <c r="AE163" s="59">
        <v>7</v>
      </c>
      <c r="AF163" s="58">
        <v>7.5</v>
      </c>
      <c r="AG163" s="59">
        <v>10</v>
      </c>
      <c r="AH163" s="59">
        <v>5</v>
      </c>
      <c r="AI163" s="58">
        <v>23</v>
      </c>
      <c r="AJ163" s="59">
        <v>25</v>
      </c>
      <c r="AK163" s="59">
        <v>21</v>
      </c>
      <c r="AL163" s="58">
        <v>61</v>
      </c>
      <c r="AM163" s="59">
        <v>64</v>
      </c>
      <c r="AN163" s="59">
        <v>58</v>
      </c>
      <c r="AO163" s="58">
        <v>67.5</v>
      </c>
      <c r="AP163" s="59">
        <v>72</v>
      </c>
      <c r="AQ163" s="59">
        <v>63</v>
      </c>
      <c r="AR163" s="58">
        <v>94</v>
      </c>
      <c r="AS163" s="59">
        <v>105</v>
      </c>
      <c r="AT163" s="59">
        <v>83</v>
      </c>
      <c r="AU163" s="58">
        <v>31</v>
      </c>
      <c r="AV163" s="59">
        <v>38</v>
      </c>
      <c r="AW163" s="59">
        <v>24</v>
      </c>
      <c r="AX163" s="58">
        <v>55.5</v>
      </c>
      <c r="AY163" s="59">
        <v>58</v>
      </c>
      <c r="AZ163" s="59">
        <v>53</v>
      </c>
      <c r="BA163" s="58">
        <v>132.5</v>
      </c>
      <c r="BB163" s="59">
        <v>140</v>
      </c>
      <c r="BC163" s="59">
        <v>125</v>
      </c>
      <c r="BD163" s="58">
        <v>30.5</v>
      </c>
      <c r="BE163" s="59">
        <v>33</v>
      </c>
      <c r="BF163" s="59">
        <v>28</v>
      </c>
      <c r="BG163" s="58">
        <v>55</v>
      </c>
      <c r="BH163" s="59">
        <v>57</v>
      </c>
      <c r="BI163" s="59">
        <v>53</v>
      </c>
      <c r="BJ163" s="58">
        <v>43</v>
      </c>
      <c r="BK163" s="59">
        <v>49</v>
      </c>
      <c r="BL163" s="59">
        <v>37</v>
      </c>
      <c r="BM163" s="58">
        <v>120</v>
      </c>
      <c r="BN163" s="59">
        <v>125</v>
      </c>
      <c r="BO163" s="59">
        <v>115</v>
      </c>
      <c r="BP163" s="58">
        <v>106.5</v>
      </c>
      <c r="BQ163" s="59">
        <v>110</v>
      </c>
      <c r="BR163" s="59">
        <v>103</v>
      </c>
    </row>
    <row r="164" spans="1:70" x14ac:dyDescent="0.25">
      <c r="A164" s="57">
        <v>45043</v>
      </c>
      <c r="B164" s="58">
        <v>80</v>
      </c>
      <c r="C164" s="59">
        <v>85</v>
      </c>
      <c r="D164" s="59">
        <v>75</v>
      </c>
      <c r="E164" s="58">
        <v>145.5</v>
      </c>
      <c r="F164" s="59">
        <v>148</v>
      </c>
      <c r="G164" s="59">
        <v>143</v>
      </c>
      <c r="H164" s="58">
        <v>102.5</v>
      </c>
      <c r="I164" s="59">
        <v>110</v>
      </c>
      <c r="J164" s="59">
        <v>95</v>
      </c>
      <c r="K164" s="58">
        <v>69</v>
      </c>
      <c r="L164" s="59">
        <v>73</v>
      </c>
      <c r="M164" s="59">
        <v>65</v>
      </c>
      <c r="N164" s="58">
        <v>75</v>
      </c>
      <c r="O164" s="59">
        <v>105</v>
      </c>
      <c r="P164" s="59">
        <v>45</v>
      </c>
      <c r="Q164" s="58">
        <v>70</v>
      </c>
      <c r="R164" s="59">
        <v>75</v>
      </c>
      <c r="S164" s="59">
        <v>65</v>
      </c>
      <c r="T164" s="58">
        <v>51.5</v>
      </c>
      <c r="U164" s="59">
        <v>60</v>
      </c>
      <c r="V164" s="59">
        <v>43</v>
      </c>
      <c r="W164" s="58">
        <v>7.5</v>
      </c>
      <c r="X164" s="59">
        <v>10</v>
      </c>
      <c r="Y164" s="59">
        <v>5</v>
      </c>
      <c r="Z164" s="58">
        <v>16</v>
      </c>
      <c r="AA164" s="59">
        <v>20</v>
      </c>
      <c r="AB164" s="59">
        <v>12</v>
      </c>
      <c r="AC164" s="58">
        <v>11</v>
      </c>
      <c r="AD164" s="59">
        <v>15</v>
      </c>
      <c r="AE164" s="59">
        <v>7</v>
      </c>
      <c r="AF164" s="58">
        <v>7.5</v>
      </c>
      <c r="AG164" s="59">
        <v>10</v>
      </c>
      <c r="AH164" s="59">
        <v>5</v>
      </c>
      <c r="AI164" s="58">
        <v>23</v>
      </c>
      <c r="AJ164" s="59">
        <v>25</v>
      </c>
      <c r="AK164" s="59">
        <v>21</v>
      </c>
      <c r="AL164" s="58">
        <v>61.5</v>
      </c>
      <c r="AM164" s="59">
        <v>65</v>
      </c>
      <c r="AN164" s="59">
        <v>58</v>
      </c>
      <c r="AO164" s="58">
        <v>67.5</v>
      </c>
      <c r="AP164" s="59">
        <v>72</v>
      </c>
      <c r="AQ164" s="59">
        <v>63</v>
      </c>
      <c r="AR164" s="58">
        <v>94</v>
      </c>
      <c r="AS164" s="59">
        <v>105</v>
      </c>
      <c r="AT164" s="59">
        <v>83</v>
      </c>
      <c r="AU164" s="58">
        <v>31</v>
      </c>
      <c r="AV164" s="59">
        <v>38</v>
      </c>
      <c r="AW164" s="59">
        <v>24</v>
      </c>
      <c r="AX164" s="58">
        <v>55</v>
      </c>
      <c r="AY164" s="59">
        <v>60</v>
      </c>
      <c r="AZ164" s="59">
        <v>50</v>
      </c>
      <c r="BA164" s="58">
        <v>132.5</v>
      </c>
      <c r="BB164" s="59">
        <v>140</v>
      </c>
      <c r="BC164" s="59">
        <v>125</v>
      </c>
      <c r="BD164" s="58">
        <v>30.5</v>
      </c>
      <c r="BE164" s="59">
        <v>33</v>
      </c>
      <c r="BF164" s="59">
        <v>28</v>
      </c>
      <c r="BG164" s="58">
        <v>53.5</v>
      </c>
      <c r="BH164" s="59">
        <v>57</v>
      </c>
      <c r="BI164" s="59">
        <v>50</v>
      </c>
      <c r="BJ164" s="58">
        <v>43</v>
      </c>
      <c r="BK164" s="59">
        <v>49</v>
      </c>
      <c r="BL164" s="59">
        <v>37</v>
      </c>
      <c r="BM164" s="58">
        <v>120</v>
      </c>
      <c r="BN164" s="59">
        <v>125</v>
      </c>
      <c r="BO164" s="59">
        <v>115</v>
      </c>
      <c r="BP164" s="58">
        <v>106.5</v>
      </c>
      <c r="BQ164" s="59">
        <v>110</v>
      </c>
      <c r="BR164" s="59">
        <v>103</v>
      </c>
    </row>
    <row r="165" spans="1:70" x14ac:dyDescent="0.25">
      <c r="A165" s="57">
        <v>45036</v>
      </c>
      <c r="B165" s="58">
        <v>75</v>
      </c>
      <c r="C165" s="59">
        <v>80</v>
      </c>
      <c r="D165" s="59">
        <v>70</v>
      </c>
      <c r="E165" s="58">
        <v>145.5</v>
      </c>
      <c r="F165" s="59">
        <v>148</v>
      </c>
      <c r="G165" s="59">
        <v>143</v>
      </c>
      <c r="H165" s="58">
        <v>105</v>
      </c>
      <c r="I165" s="59">
        <v>110</v>
      </c>
      <c r="J165" s="59">
        <v>100</v>
      </c>
      <c r="K165" s="58">
        <v>69</v>
      </c>
      <c r="L165" s="59">
        <v>73</v>
      </c>
      <c r="M165" s="59">
        <v>65</v>
      </c>
      <c r="N165" s="58">
        <v>75</v>
      </c>
      <c r="O165" s="59">
        <v>105</v>
      </c>
      <c r="P165" s="59">
        <v>45</v>
      </c>
      <c r="Q165" s="58">
        <v>70</v>
      </c>
      <c r="R165" s="59">
        <v>75</v>
      </c>
      <c r="S165" s="59">
        <v>65</v>
      </c>
      <c r="T165" s="58">
        <v>53.5</v>
      </c>
      <c r="U165" s="59">
        <v>60</v>
      </c>
      <c r="V165" s="59">
        <v>47</v>
      </c>
      <c r="W165" s="58">
        <v>10</v>
      </c>
      <c r="X165" s="59">
        <v>15</v>
      </c>
      <c r="Y165" s="59">
        <v>5</v>
      </c>
      <c r="Z165" s="58">
        <v>16</v>
      </c>
      <c r="AA165" s="59">
        <v>20</v>
      </c>
      <c r="AB165" s="59">
        <v>12</v>
      </c>
      <c r="AC165" s="58">
        <v>11</v>
      </c>
      <c r="AD165" s="59">
        <v>15</v>
      </c>
      <c r="AE165" s="59">
        <v>7</v>
      </c>
      <c r="AF165" s="58">
        <v>7.5</v>
      </c>
      <c r="AG165" s="59">
        <v>10</v>
      </c>
      <c r="AH165" s="59">
        <v>5</v>
      </c>
      <c r="AI165" s="58">
        <v>23</v>
      </c>
      <c r="AJ165" s="59">
        <v>25</v>
      </c>
      <c r="AK165" s="59">
        <v>21</v>
      </c>
      <c r="AL165" s="58">
        <v>62.5</v>
      </c>
      <c r="AM165" s="59">
        <v>65</v>
      </c>
      <c r="AN165" s="59">
        <v>60</v>
      </c>
      <c r="AO165" s="58">
        <v>68.5</v>
      </c>
      <c r="AP165" s="59">
        <v>72</v>
      </c>
      <c r="AQ165" s="59">
        <v>65</v>
      </c>
      <c r="AR165" s="58">
        <v>101</v>
      </c>
      <c r="AS165" s="59">
        <v>107</v>
      </c>
      <c r="AT165" s="59">
        <v>95</v>
      </c>
      <c r="AU165" s="58">
        <v>31</v>
      </c>
      <c r="AV165" s="59">
        <v>38</v>
      </c>
      <c r="AW165" s="59">
        <v>24</v>
      </c>
      <c r="AX165" s="58">
        <v>57.5</v>
      </c>
      <c r="AY165" s="59">
        <v>60</v>
      </c>
      <c r="AZ165" s="59">
        <v>55</v>
      </c>
      <c r="BA165" s="58">
        <v>132.5</v>
      </c>
      <c r="BB165" s="59">
        <v>140</v>
      </c>
      <c r="BC165" s="59">
        <v>125</v>
      </c>
      <c r="BD165" s="58">
        <v>30.5</v>
      </c>
      <c r="BE165" s="59">
        <v>33</v>
      </c>
      <c r="BF165" s="59">
        <v>28</v>
      </c>
      <c r="BG165" s="58">
        <v>58.5</v>
      </c>
      <c r="BH165" s="59">
        <v>61</v>
      </c>
      <c r="BI165" s="59">
        <v>56</v>
      </c>
      <c r="BJ165" s="58">
        <v>43</v>
      </c>
      <c r="BK165" s="59">
        <v>49</v>
      </c>
      <c r="BL165" s="59">
        <v>37</v>
      </c>
      <c r="BM165" s="58">
        <v>120</v>
      </c>
      <c r="BN165" s="59">
        <v>125</v>
      </c>
      <c r="BO165" s="59">
        <v>115</v>
      </c>
      <c r="BP165" s="58">
        <v>122</v>
      </c>
      <c r="BQ165" s="59">
        <v>125</v>
      </c>
      <c r="BR165" s="59">
        <v>119</v>
      </c>
    </row>
    <row r="166" spans="1:70" x14ac:dyDescent="0.25">
      <c r="A166" s="57">
        <v>45029</v>
      </c>
      <c r="B166" s="58">
        <v>80</v>
      </c>
      <c r="C166" s="59">
        <v>85</v>
      </c>
      <c r="D166" s="59">
        <v>75</v>
      </c>
      <c r="E166" s="58">
        <v>145.5</v>
      </c>
      <c r="F166" s="59">
        <v>148</v>
      </c>
      <c r="G166" s="59">
        <v>143</v>
      </c>
      <c r="H166" s="58">
        <v>105</v>
      </c>
      <c r="I166" s="59">
        <v>110</v>
      </c>
      <c r="J166" s="59">
        <v>100</v>
      </c>
      <c r="K166" s="58">
        <v>66.5</v>
      </c>
      <c r="L166" s="59">
        <v>70</v>
      </c>
      <c r="M166" s="59">
        <v>63</v>
      </c>
      <c r="N166" s="58">
        <v>75</v>
      </c>
      <c r="O166" s="59">
        <v>105</v>
      </c>
      <c r="P166" s="59">
        <v>45</v>
      </c>
      <c r="Q166" s="58">
        <v>70</v>
      </c>
      <c r="R166" s="59">
        <v>75</v>
      </c>
      <c r="S166" s="59">
        <v>65</v>
      </c>
      <c r="T166" s="58">
        <v>51</v>
      </c>
      <c r="U166" s="59">
        <v>55</v>
      </c>
      <c r="V166" s="59">
        <v>47</v>
      </c>
      <c r="W166" s="58">
        <v>8.5</v>
      </c>
      <c r="X166" s="59">
        <v>12</v>
      </c>
      <c r="Y166" s="59">
        <v>5</v>
      </c>
      <c r="Z166" s="58">
        <v>15</v>
      </c>
      <c r="AA166" s="59">
        <v>20</v>
      </c>
      <c r="AB166" s="59">
        <v>10</v>
      </c>
      <c r="AC166" s="58">
        <v>10</v>
      </c>
      <c r="AD166" s="59">
        <v>15</v>
      </c>
      <c r="AE166" s="59">
        <v>5</v>
      </c>
      <c r="AF166" s="58">
        <v>7.5</v>
      </c>
      <c r="AG166" s="59">
        <v>10</v>
      </c>
      <c r="AH166" s="59">
        <v>5</v>
      </c>
      <c r="AI166" s="58">
        <v>23</v>
      </c>
      <c r="AJ166" s="59">
        <v>25</v>
      </c>
      <c r="AK166" s="59">
        <v>21</v>
      </c>
      <c r="AL166" s="58">
        <v>64</v>
      </c>
      <c r="AM166" s="59">
        <v>68</v>
      </c>
      <c r="AN166" s="59">
        <v>60</v>
      </c>
      <c r="AO166" s="58">
        <v>68.5</v>
      </c>
      <c r="AP166" s="59">
        <v>72</v>
      </c>
      <c r="AQ166" s="59">
        <v>65</v>
      </c>
      <c r="AR166" s="58">
        <v>101</v>
      </c>
      <c r="AS166" s="59">
        <v>107</v>
      </c>
      <c r="AT166" s="59">
        <v>95</v>
      </c>
      <c r="AU166" s="58">
        <v>31</v>
      </c>
      <c r="AV166" s="59">
        <v>38</v>
      </c>
      <c r="AW166" s="59">
        <v>24</v>
      </c>
      <c r="AX166" s="58">
        <v>57.5</v>
      </c>
      <c r="AY166" s="59">
        <v>60</v>
      </c>
      <c r="AZ166" s="59">
        <v>55</v>
      </c>
      <c r="BA166" s="58">
        <v>142.5</v>
      </c>
      <c r="BB166" s="59">
        <v>150</v>
      </c>
      <c r="BC166" s="59">
        <v>135</v>
      </c>
      <c r="BD166" s="58">
        <v>30.5</v>
      </c>
      <c r="BE166" s="59">
        <v>33</v>
      </c>
      <c r="BF166" s="59">
        <v>28</v>
      </c>
      <c r="BG166" s="58">
        <v>60.5</v>
      </c>
      <c r="BH166" s="59">
        <v>63</v>
      </c>
      <c r="BI166" s="59">
        <v>58</v>
      </c>
      <c r="BJ166" s="58">
        <v>43</v>
      </c>
      <c r="BK166" s="59">
        <v>49</v>
      </c>
      <c r="BL166" s="59">
        <v>37</v>
      </c>
      <c r="BM166" s="58">
        <v>125</v>
      </c>
      <c r="BN166" s="59">
        <v>130</v>
      </c>
      <c r="BO166" s="59">
        <v>120</v>
      </c>
      <c r="BP166" s="58">
        <v>130</v>
      </c>
      <c r="BQ166" s="59">
        <v>135</v>
      </c>
      <c r="BR166" s="59">
        <v>125</v>
      </c>
    </row>
    <row r="167" spans="1:70" x14ac:dyDescent="0.25">
      <c r="A167" s="57">
        <v>45022</v>
      </c>
      <c r="B167" s="58">
        <v>85</v>
      </c>
      <c r="C167" s="59">
        <v>90</v>
      </c>
      <c r="D167" s="59">
        <v>80</v>
      </c>
      <c r="E167" s="58">
        <v>145.5</v>
      </c>
      <c r="F167" s="59">
        <v>148</v>
      </c>
      <c r="G167" s="59">
        <v>143</v>
      </c>
      <c r="H167" s="58">
        <v>110</v>
      </c>
      <c r="I167" s="59">
        <v>120</v>
      </c>
      <c r="J167" s="59">
        <v>100</v>
      </c>
      <c r="K167" s="58">
        <v>65</v>
      </c>
      <c r="L167" s="59">
        <v>70</v>
      </c>
      <c r="M167" s="59">
        <v>60</v>
      </c>
      <c r="N167" s="58">
        <v>75</v>
      </c>
      <c r="O167" s="59">
        <v>105</v>
      </c>
      <c r="P167" s="59">
        <v>45</v>
      </c>
      <c r="Q167" s="58">
        <v>77.5</v>
      </c>
      <c r="R167" s="59">
        <v>80</v>
      </c>
      <c r="S167" s="59">
        <v>75</v>
      </c>
      <c r="T167" s="58">
        <v>50</v>
      </c>
      <c r="U167" s="59">
        <v>55</v>
      </c>
      <c r="V167" s="59">
        <v>45</v>
      </c>
      <c r="W167" s="58">
        <v>7.5</v>
      </c>
      <c r="X167" s="59">
        <v>10</v>
      </c>
      <c r="Y167" s="59">
        <v>5</v>
      </c>
      <c r="Z167" s="58">
        <v>12.5</v>
      </c>
      <c r="AA167" s="59">
        <v>20</v>
      </c>
      <c r="AB167" s="59">
        <v>5</v>
      </c>
      <c r="AC167" s="58">
        <v>10</v>
      </c>
      <c r="AD167" s="59">
        <v>15</v>
      </c>
      <c r="AE167" s="59">
        <v>5</v>
      </c>
      <c r="AF167" s="58">
        <v>7.5</v>
      </c>
      <c r="AG167" s="59">
        <v>10</v>
      </c>
      <c r="AH167" s="59">
        <v>5</v>
      </c>
      <c r="AI167" s="58">
        <v>23</v>
      </c>
      <c r="AJ167" s="59">
        <v>25</v>
      </c>
      <c r="AK167" s="59">
        <v>21</v>
      </c>
      <c r="AL167" s="58">
        <v>65</v>
      </c>
      <c r="AM167" s="59">
        <v>70</v>
      </c>
      <c r="AN167" s="59">
        <v>60</v>
      </c>
      <c r="AO167" s="58">
        <v>69</v>
      </c>
      <c r="AP167" s="59">
        <v>73</v>
      </c>
      <c r="AQ167" s="59">
        <v>65</v>
      </c>
      <c r="AR167" s="58">
        <v>101.5</v>
      </c>
      <c r="AS167" s="59">
        <v>108</v>
      </c>
      <c r="AT167" s="59">
        <v>95</v>
      </c>
      <c r="AU167" s="58">
        <v>31</v>
      </c>
      <c r="AV167" s="59">
        <v>38</v>
      </c>
      <c r="AW167" s="59">
        <v>24</v>
      </c>
      <c r="AX167" s="58">
        <v>57.5</v>
      </c>
      <c r="AY167" s="59">
        <v>60</v>
      </c>
      <c r="AZ167" s="59">
        <v>55</v>
      </c>
      <c r="BA167" s="58">
        <v>142.5</v>
      </c>
      <c r="BB167" s="59">
        <v>150</v>
      </c>
      <c r="BC167" s="59">
        <v>135</v>
      </c>
      <c r="BD167" s="58">
        <v>30.5</v>
      </c>
      <c r="BE167" s="59">
        <v>33</v>
      </c>
      <c r="BF167" s="59">
        <v>28</v>
      </c>
      <c r="BG167" s="58">
        <v>62.5</v>
      </c>
      <c r="BH167" s="59">
        <v>65</v>
      </c>
      <c r="BI167" s="59">
        <v>60</v>
      </c>
      <c r="BJ167" s="58">
        <v>41</v>
      </c>
      <c r="BK167" s="59">
        <v>45</v>
      </c>
      <c r="BL167" s="59">
        <v>37</v>
      </c>
      <c r="BM167" s="58">
        <v>130</v>
      </c>
      <c r="BN167" s="59">
        <v>135</v>
      </c>
      <c r="BO167" s="59">
        <v>125</v>
      </c>
      <c r="BP167" s="58">
        <v>130</v>
      </c>
      <c r="BQ167" s="59">
        <v>135</v>
      </c>
      <c r="BR167" s="59">
        <v>125</v>
      </c>
    </row>
    <row r="168" spans="1:70" x14ac:dyDescent="0.25">
      <c r="A168" s="57">
        <v>45015</v>
      </c>
      <c r="B168" s="58">
        <v>85</v>
      </c>
      <c r="C168" s="59">
        <v>90</v>
      </c>
      <c r="D168" s="59">
        <v>80</v>
      </c>
      <c r="E168" s="58">
        <v>145.5</v>
      </c>
      <c r="F168" s="59">
        <v>148</v>
      </c>
      <c r="G168" s="59">
        <v>143</v>
      </c>
      <c r="H168" s="58">
        <v>110</v>
      </c>
      <c r="I168" s="59">
        <v>115</v>
      </c>
      <c r="J168" s="59">
        <v>105</v>
      </c>
      <c r="K168" s="58">
        <v>60</v>
      </c>
      <c r="L168" s="59">
        <v>70</v>
      </c>
      <c r="M168" s="59">
        <v>50</v>
      </c>
      <c r="N168" s="58">
        <v>75</v>
      </c>
      <c r="O168" s="59">
        <v>105</v>
      </c>
      <c r="P168" s="59">
        <v>45</v>
      </c>
      <c r="Q168" s="58">
        <v>77.5</v>
      </c>
      <c r="R168" s="59">
        <v>80</v>
      </c>
      <c r="S168" s="59">
        <v>75</v>
      </c>
      <c r="T168" s="58">
        <v>50</v>
      </c>
      <c r="U168" s="59">
        <v>55</v>
      </c>
      <c r="V168" s="59">
        <v>45</v>
      </c>
      <c r="W168" s="58">
        <v>7.5</v>
      </c>
      <c r="X168" s="59">
        <v>10</v>
      </c>
      <c r="Y168" s="59">
        <v>5</v>
      </c>
      <c r="Z168" s="58">
        <v>12.5</v>
      </c>
      <c r="AA168" s="59">
        <v>20</v>
      </c>
      <c r="AB168" s="59">
        <v>5</v>
      </c>
      <c r="AC168" s="58">
        <v>8</v>
      </c>
      <c r="AD168" s="59">
        <v>15</v>
      </c>
      <c r="AE168" s="59">
        <v>1</v>
      </c>
      <c r="AF168" s="58">
        <v>5</v>
      </c>
      <c r="AG168" s="59">
        <v>10</v>
      </c>
      <c r="AH168" s="59">
        <v>0</v>
      </c>
      <c r="AI168" s="58">
        <v>23</v>
      </c>
      <c r="AJ168" s="59">
        <v>25</v>
      </c>
      <c r="AK168" s="59">
        <v>21</v>
      </c>
      <c r="AL168" s="58">
        <v>65</v>
      </c>
      <c r="AM168" s="59">
        <v>70</v>
      </c>
      <c r="AN168" s="59">
        <v>60</v>
      </c>
      <c r="AO168" s="58">
        <v>67.5</v>
      </c>
      <c r="AP168" s="59">
        <v>70</v>
      </c>
      <c r="AQ168" s="59">
        <v>65</v>
      </c>
      <c r="AR168" s="58">
        <v>105</v>
      </c>
      <c r="AS168" s="59">
        <v>110</v>
      </c>
      <c r="AT168" s="59">
        <v>100</v>
      </c>
      <c r="AU168" s="58">
        <v>31</v>
      </c>
      <c r="AV168" s="59">
        <v>38</v>
      </c>
      <c r="AW168" s="59">
        <v>24</v>
      </c>
      <c r="AX168" s="58">
        <v>57.5</v>
      </c>
      <c r="AY168" s="59">
        <v>60</v>
      </c>
      <c r="AZ168" s="59">
        <v>55</v>
      </c>
      <c r="BA168" s="58">
        <v>142.5</v>
      </c>
      <c r="BB168" s="59">
        <v>150</v>
      </c>
      <c r="BC168" s="59">
        <v>135</v>
      </c>
      <c r="BD168" s="58">
        <v>30.5</v>
      </c>
      <c r="BE168" s="59">
        <v>33</v>
      </c>
      <c r="BF168" s="59">
        <v>28</v>
      </c>
      <c r="BG168" s="58">
        <v>62.5</v>
      </c>
      <c r="BH168" s="59">
        <v>65</v>
      </c>
      <c r="BI168" s="59">
        <v>60</v>
      </c>
      <c r="BJ168" s="58">
        <v>45</v>
      </c>
      <c r="BK168" s="59">
        <v>50</v>
      </c>
      <c r="BL168" s="59">
        <v>40</v>
      </c>
      <c r="BM168" s="58">
        <v>130</v>
      </c>
      <c r="BN168" s="59">
        <v>135</v>
      </c>
      <c r="BO168" s="59">
        <v>125</v>
      </c>
      <c r="BP168" s="58">
        <v>134</v>
      </c>
      <c r="BQ168" s="59">
        <v>135</v>
      </c>
      <c r="BR168" s="59">
        <v>133</v>
      </c>
    </row>
    <row r="169" spans="1:70" x14ac:dyDescent="0.25">
      <c r="A169" s="57">
        <v>45008</v>
      </c>
      <c r="B169" s="58">
        <v>80</v>
      </c>
      <c r="C169" s="59">
        <v>85</v>
      </c>
      <c r="D169" s="59">
        <v>75</v>
      </c>
      <c r="E169" s="58">
        <v>145.5</v>
      </c>
      <c r="F169" s="59">
        <v>148</v>
      </c>
      <c r="G169" s="59">
        <v>143</v>
      </c>
      <c r="H169" s="58">
        <v>105</v>
      </c>
      <c r="I169" s="59">
        <v>110</v>
      </c>
      <c r="J169" s="59">
        <v>100</v>
      </c>
      <c r="K169" s="58">
        <v>53.5</v>
      </c>
      <c r="L169" s="59">
        <v>60</v>
      </c>
      <c r="M169" s="59">
        <v>47</v>
      </c>
      <c r="N169" s="58">
        <v>80</v>
      </c>
      <c r="O169" s="59">
        <v>110</v>
      </c>
      <c r="P169" s="59">
        <v>50</v>
      </c>
      <c r="Q169" s="58">
        <v>80</v>
      </c>
      <c r="R169" s="59">
        <v>85</v>
      </c>
      <c r="S169" s="59">
        <v>75</v>
      </c>
      <c r="T169" s="58">
        <v>40</v>
      </c>
      <c r="U169" s="59">
        <v>45</v>
      </c>
      <c r="V169" s="59">
        <v>35</v>
      </c>
      <c r="W169" s="58">
        <v>7.5</v>
      </c>
      <c r="X169" s="59">
        <v>10</v>
      </c>
      <c r="Y169" s="59">
        <v>5</v>
      </c>
      <c r="Z169" s="58">
        <v>10.5</v>
      </c>
      <c r="AA169" s="59">
        <v>20</v>
      </c>
      <c r="AB169" s="59">
        <v>1</v>
      </c>
      <c r="AC169" s="58">
        <v>8</v>
      </c>
      <c r="AD169" s="59">
        <v>15</v>
      </c>
      <c r="AE169" s="59">
        <v>1</v>
      </c>
      <c r="AF169" s="58">
        <v>0</v>
      </c>
      <c r="AG169" s="59">
        <v>5</v>
      </c>
      <c r="AH169" s="59">
        <v>-5</v>
      </c>
      <c r="AI169" s="58">
        <v>23</v>
      </c>
      <c r="AJ169" s="59">
        <v>25</v>
      </c>
      <c r="AK169" s="59">
        <v>21</v>
      </c>
      <c r="AL169" s="58">
        <v>65</v>
      </c>
      <c r="AM169" s="59">
        <v>70</v>
      </c>
      <c r="AN169" s="59">
        <v>60</v>
      </c>
      <c r="AO169" s="58">
        <v>67.5</v>
      </c>
      <c r="AP169" s="59">
        <v>70</v>
      </c>
      <c r="AQ169" s="59">
        <v>65</v>
      </c>
      <c r="AR169" s="58">
        <v>105</v>
      </c>
      <c r="AS169" s="59">
        <v>110</v>
      </c>
      <c r="AT169" s="59">
        <v>100</v>
      </c>
      <c r="AU169" s="58">
        <v>31</v>
      </c>
      <c r="AV169" s="59">
        <v>38</v>
      </c>
      <c r="AW169" s="59">
        <v>24</v>
      </c>
      <c r="AX169" s="58">
        <v>60</v>
      </c>
      <c r="AY169" s="59">
        <v>65</v>
      </c>
      <c r="AZ169" s="59">
        <v>55</v>
      </c>
      <c r="BA169" s="58">
        <v>142.5</v>
      </c>
      <c r="BB169" s="59">
        <v>150</v>
      </c>
      <c r="BC169" s="59">
        <v>135</v>
      </c>
      <c r="BD169" s="58">
        <v>30.5</v>
      </c>
      <c r="BE169" s="59">
        <v>33</v>
      </c>
      <c r="BF169" s="59">
        <v>28</v>
      </c>
      <c r="BG169" s="58">
        <v>62.5</v>
      </c>
      <c r="BH169" s="59">
        <v>65</v>
      </c>
      <c r="BI169" s="59">
        <v>60</v>
      </c>
      <c r="BJ169" s="58">
        <v>45</v>
      </c>
      <c r="BK169" s="59">
        <v>50</v>
      </c>
      <c r="BL169" s="59">
        <v>40</v>
      </c>
      <c r="BM169" s="58">
        <v>130</v>
      </c>
      <c r="BN169" s="59">
        <v>135</v>
      </c>
      <c r="BO169" s="59">
        <v>125</v>
      </c>
      <c r="BP169" s="58">
        <v>149</v>
      </c>
      <c r="BQ169" s="59">
        <v>153</v>
      </c>
      <c r="BR169" s="59">
        <v>145</v>
      </c>
    </row>
    <row r="170" spans="1:70" x14ac:dyDescent="0.25">
      <c r="A170" s="57">
        <v>45001</v>
      </c>
      <c r="B170" s="58">
        <v>80</v>
      </c>
      <c r="C170" s="59">
        <v>85</v>
      </c>
      <c r="D170" s="59">
        <v>75</v>
      </c>
      <c r="E170" s="58">
        <v>145.5</v>
      </c>
      <c r="F170" s="59">
        <v>148</v>
      </c>
      <c r="G170" s="59">
        <v>143</v>
      </c>
      <c r="H170" s="58">
        <v>105</v>
      </c>
      <c r="I170" s="59">
        <v>110</v>
      </c>
      <c r="J170" s="59">
        <v>100</v>
      </c>
      <c r="K170" s="58">
        <v>53.5</v>
      </c>
      <c r="L170" s="59">
        <v>60</v>
      </c>
      <c r="M170" s="59">
        <v>47</v>
      </c>
      <c r="N170" s="58">
        <v>80</v>
      </c>
      <c r="O170" s="59">
        <v>110</v>
      </c>
      <c r="P170" s="59">
        <v>50</v>
      </c>
      <c r="Q170" s="58">
        <v>85</v>
      </c>
      <c r="R170" s="59">
        <v>90</v>
      </c>
      <c r="S170" s="59">
        <v>80</v>
      </c>
      <c r="T170" s="58">
        <v>40</v>
      </c>
      <c r="U170" s="59">
        <v>45</v>
      </c>
      <c r="V170" s="59">
        <v>35</v>
      </c>
      <c r="W170" s="58">
        <v>15</v>
      </c>
      <c r="X170" s="59">
        <v>20</v>
      </c>
      <c r="Y170" s="59">
        <v>10</v>
      </c>
      <c r="Z170" s="58">
        <v>10.5</v>
      </c>
      <c r="AA170" s="59">
        <v>20</v>
      </c>
      <c r="AB170" s="59">
        <v>1</v>
      </c>
      <c r="AC170" s="58">
        <v>8</v>
      </c>
      <c r="AD170" s="59">
        <v>15</v>
      </c>
      <c r="AE170" s="59">
        <v>1</v>
      </c>
      <c r="AF170" s="58">
        <v>-5</v>
      </c>
      <c r="AG170" s="59">
        <v>0</v>
      </c>
      <c r="AH170" s="59">
        <v>-10</v>
      </c>
      <c r="AI170" s="58">
        <v>23</v>
      </c>
      <c r="AJ170" s="59">
        <v>25</v>
      </c>
      <c r="AK170" s="59">
        <v>21</v>
      </c>
      <c r="AL170" s="58">
        <v>65</v>
      </c>
      <c r="AM170" s="59">
        <v>70</v>
      </c>
      <c r="AN170" s="59">
        <v>60</v>
      </c>
      <c r="AO170" s="58">
        <v>67.5</v>
      </c>
      <c r="AP170" s="59">
        <v>70</v>
      </c>
      <c r="AQ170" s="59">
        <v>65</v>
      </c>
      <c r="AR170" s="58">
        <v>105</v>
      </c>
      <c r="AS170" s="59">
        <v>110</v>
      </c>
      <c r="AT170" s="59">
        <v>100</v>
      </c>
      <c r="AU170" s="58">
        <v>31</v>
      </c>
      <c r="AV170" s="59">
        <v>38</v>
      </c>
      <c r="AW170" s="59">
        <v>24</v>
      </c>
      <c r="AX170" s="58">
        <v>64</v>
      </c>
      <c r="AY170" s="59">
        <v>68</v>
      </c>
      <c r="AZ170" s="59">
        <v>60</v>
      </c>
      <c r="BA170" s="58">
        <v>142.5</v>
      </c>
      <c r="BB170" s="59">
        <v>150</v>
      </c>
      <c r="BC170" s="59">
        <v>135</v>
      </c>
      <c r="BD170" s="58">
        <v>30.5</v>
      </c>
      <c r="BE170" s="59">
        <v>33</v>
      </c>
      <c r="BF170" s="59">
        <v>28</v>
      </c>
      <c r="BG170" s="58">
        <v>62.5</v>
      </c>
      <c r="BH170" s="59">
        <v>65</v>
      </c>
      <c r="BI170" s="59">
        <v>60</v>
      </c>
      <c r="BJ170" s="58">
        <v>50</v>
      </c>
      <c r="BK170" s="59">
        <v>55</v>
      </c>
      <c r="BL170" s="59">
        <v>45</v>
      </c>
      <c r="BM170" s="58">
        <v>130</v>
      </c>
      <c r="BN170" s="59">
        <v>135</v>
      </c>
      <c r="BO170" s="59">
        <v>125</v>
      </c>
      <c r="BP170" s="58">
        <v>158.5</v>
      </c>
      <c r="BQ170" s="59">
        <v>163</v>
      </c>
      <c r="BR170" s="59">
        <v>154</v>
      </c>
    </row>
    <row r="171" spans="1:70" x14ac:dyDescent="0.25">
      <c r="A171" s="57">
        <v>44994</v>
      </c>
      <c r="B171" s="58">
        <v>80</v>
      </c>
      <c r="C171" s="59">
        <v>85</v>
      </c>
      <c r="D171" s="59">
        <v>75</v>
      </c>
      <c r="E171" s="58">
        <v>145.5</v>
      </c>
      <c r="F171" s="59">
        <v>148</v>
      </c>
      <c r="G171" s="59">
        <v>143</v>
      </c>
      <c r="H171" s="58">
        <v>115</v>
      </c>
      <c r="I171" s="59">
        <v>120</v>
      </c>
      <c r="J171" s="59">
        <v>110</v>
      </c>
      <c r="K171" s="58">
        <v>57.5</v>
      </c>
      <c r="L171" s="59">
        <v>65</v>
      </c>
      <c r="M171" s="59">
        <v>50</v>
      </c>
      <c r="N171" s="58">
        <v>80</v>
      </c>
      <c r="O171" s="59">
        <v>110</v>
      </c>
      <c r="P171" s="59">
        <v>50</v>
      </c>
      <c r="Q171" s="58">
        <v>85</v>
      </c>
      <c r="R171" s="59">
        <v>90</v>
      </c>
      <c r="S171" s="59">
        <v>80</v>
      </c>
      <c r="T171" s="58">
        <v>40</v>
      </c>
      <c r="U171" s="59">
        <v>45</v>
      </c>
      <c r="V171" s="59">
        <v>35</v>
      </c>
      <c r="W171" s="58">
        <v>7.5</v>
      </c>
      <c r="X171" s="59">
        <v>10</v>
      </c>
      <c r="Y171" s="59">
        <v>5</v>
      </c>
      <c r="Z171" s="58">
        <v>12.5</v>
      </c>
      <c r="AA171" s="59">
        <v>20</v>
      </c>
      <c r="AB171" s="59">
        <v>5</v>
      </c>
      <c r="AC171" s="58">
        <v>10</v>
      </c>
      <c r="AD171" s="59">
        <v>15</v>
      </c>
      <c r="AE171" s="59">
        <v>5</v>
      </c>
      <c r="AF171" s="58">
        <v>-5</v>
      </c>
      <c r="AG171" s="59">
        <v>0</v>
      </c>
      <c r="AH171" s="59">
        <v>-10</v>
      </c>
      <c r="AI171" s="58">
        <v>23</v>
      </c>
      <c r="AJ171" s="59">
        <v>25</v>
      </c>
      <c r="AK171" s="59">
        <v>21</v>
      </c>
      <c r="AL171" s="58">
        <v>65</v>
      </c>
      <c r="AM171" s="59">
        <v>70</v>
      </c>
      <c r="AN171" s="59">
        <v>60</v>
      </c>
      <c r="AO171" s="58">
        <v>67.5</v>
      </c>
      <c r="AP171" s="59">
        <v>70</v>
      </c>
      <c r="AQ171" s="59">
        <v>65</v>
      </c>
      <c r="AR171" s="58">
        <v>100</v>
      </c>
      <c r="AS171" s="59">
        <v>105</v>
      </c>
      <c r="AT171" s="59">
        <v>95</v>
      </c>
      <c r="AU171" s="58">
        <v>30</v>
      </c>
      <c r="AV171" s="59">
        <v>38</v>
      </c>
      <c r="AW171" s="59">
        <v>22</v>
      </c>
      <c r="AX171" s="58">
        <v>61</v>
      </c>
      <c r="AY171" s="59">
        <v>65</v>
      </c>
      <c r="AZ171" s="59">
        <v>57</v>
      </c>
      <c r="BA171" s="58">
        <v>142.5</v>
      </c>
      <c r="BB171" s="59">
        <v>150</v>
      </c>
      <c r="BC171" s="59">
        <v>135</v>
      </c>
      <c r="BD171" s="58">
        <v>30.5</v>
      </c>
      <c r="BE171" s="59">
        <v>33</v>
      </c>
      <c r="BF171" s="59">
        <v>28</v>
      </c>
      <c r="BG171" s="58">
        <v>62.5</v>
      </c>
      <c r="BH171" s="59">
        <v>65</v>
      </c>
      <c r="BI171" s="59">
        <v>60</v>
      </c>
      <c r="BJ171" s="58">
        <v>50</v>
      </c>
      <c r="BK171" s="59">
        <v>55</v>
      </c>
      <c r="BL171" s="59">
        <v>45</v>
      </c>
      <c r="BM171" s="58">
        <v>130</v>
      </c>
      <c r="BN171" s="59">
        <v>135</v>
      </c>
      <c r="BO171" s="59">
        <v>125</v>
      </c>
      <c r="BP171" s="58">
        <v>158.5</v>
      </c>
      <c r="BQ171" s="59">
        <v>163</v>
      </c>
      <c r="BR171" s="59">
        <v>154</v>
      </c>
    </row>
    <row r="172" spans="1:70" x14ac:dyDescent="0.25">
      <c r="A172" s="57">
        <v>44987</v>
      </c>
      <c r="B172" s="58">
        <v>90</v>
      </c>
      <c r="C172" s="59">
        <v>95</v>
      </c>
      <c r="D172" s="59">
        <v>85</v>
      </c>
      <c r="E172" s="58">
        <v>145.5</v>
      </c>
      <c r="F172" s="59">
        <v>148</v>
      </c>
      <c r="G172" s="59">
        <v>143</v>
      </c>
      <c r="H172" s="58">
        <v>115</v>
      </c>
      <c r="I172" s="59">
        <v>120</v>
      </c>
      <c r="J172" s="59">
        <v>110</v>
      </c>
      <c r="K172" s="58">
        <v>55</v>
      </c>
      <c r="L172" s="59">
        <v>60</v>
      </c>
      <c r="M172" s="59">
        <v>50</v>
      </c>
      <c r="N172" s="58">
        <v>80</v>
      </c>
      <c r="O172" s="59">
        <v>110</v>
      </c>
      <c r="P172" s="59">
        <v>50</v>
      </c>
      <c r="Q172" s="58">
        <v>85</v>
      </c>
      <c r="R172" s="59">
        <v>90</v>
      </c>
      <c r="S172" s="59">
        <v>80</v>
      </c>
      <c r="T172" s="58">
        <v>42.5</v>
      </c>
      <c r="U172" s="59">
        <v>50</v>
      </c>
      <c r="V172" s="59">
        <v>35</v>
      </c>
      <c r="W172" s="58">
        <v>5.5</v>
      </c>
      <c r="X172" s="59">
        <v>10</v>
      </c>
      <c r="Y172" s="59">
        <v>1</v>
      </c>
      <c r="Z172" s="58">
        <v>12.5</v>
      </c>
      <c r="AA172" s="59">
        <v>20</v>
      </c>
      <c r="AB172" s="59">
        <v>5</v>
      </c>
      <c r="AC172" s="58">
        <v>10</v>
      </c>
      <c r="AD172" s="59">
        <v>15</v>
      </c>
      <c r="AE172" s="59">
        <v>5</v>
      </c>
      <c r="AF172" s="58">
        <v>-5</v>
      </c>
      <c r="AG172" s="59">
        <v>0</v>
      </c>
      <c r="AH172" s="59">
        <v>-10</v>
      </c>
      <c r="AI172" s="58">
        <v>23</v>
      </c>
      <c r="AJ172" s="59">
        <v>25</v>
      </c>
      <c r="AK172" s="59">
        <v>21</v>
      </c>
      <c r="AL172" s="58">
        <v>65</v>
      </c>
      <c r="AM172" s="59">
        <v>70</v>
      </c>
      <c r="AN172" s="59">
        <v>60</v>
      </c>
      <c r="AO172" s="58">
        <v>67.5</v>
      </c>
      <c r="AP172" s="59">
        <v>70</v>
      </c>
      <c r="AQ172" s="59">
        <v>65</v>
      </c>
      <c r="AR172" s="58">
        <v>100</v>
      </c>
      <c r="AS172" s="59">
        <v>105</v>
      </c>
      <c r="AT172" s="59">
        <v>95</v>
      </c>
      <c r="AU172" s="58">
        <v>30</v>
      </c>
      <c r="AV172" s="59">
        <v>38</v>
      </c>
      <c r="AW172" s="59">
        <v>22</v>
      </c>
      <c r="AX172" s="58">
        <v>61</v>
      </c>
      <c r="AY172" s="59">
        <v>65</v>
      </c>
      <c r="AZ172" s="59">
        <v>57</v>
      </c>
      <c r="BA172" s="58">
        <v>142.5</v>
      </c>
      <c r="BB172" s="59">
        <v>150</v>
      </c>
      <c r="BC172" s="59">
        <v>135</v>
      </c>
      <c r="BD172" s="58">
        <v>30.5</v>
      </c>
      <c r="BE172" s="59">
        <v>33</v>
      </c>
      <c r="BF172" s="59">
        <v>28</v>
      </c>
      <c r="BG172" s="58">
        <v>62.5</v>
      </c>
      <c r="BH172" s="59">
        <v>65</v>
      </c>
      <c r="BI172" s="59">
        <v>60</v>
      </c>
      <c r="BJ172" s="58">
        <v>50</v>
      </c>
      <c r="BK172" s="59">
        <v>55</v>
      </c>
      <c r="BL172" s="59">
        <v>45</v>
      </c>
      <c r="BM172" s="58">
        <v>130</v>
      </c>
      <c r="BN172" s="59">
        <v>135</v>
      </c>
      <c r="BO172" s="59">
        <v>125</v>
      </c>
      <c r="BP172" s="58">
        <v>156</v>
      </c>
      <c r="BQ172" s="59">
        <v>161</v>
      </c>
      <c r="BR172" s="59">
        <v>151</v>
      </c>
    </row>
    <row r="173" spans="1:70" x14ac:dyDescent="0.25">
      <c r="A173" s="57">
        <v>44980</v>
      </c>
      <c r="B173" s="58">
        <v>95</v>
      </c>
      <c r="C173" s="59">
        <v>100</v>
      </c>
      <c r="D173" s="59">
        <v>90</v>
      </c>
      <c r="E173" s="58">
        <v>145.5</v>
      </c>
      <c r="F173" s="59">
        <v>148</v>
      </c>
      <c r="G173" s="59">
        <v>143</v>
      </c>
      <c r="H173" s="58">
        <v>112.5</v>
      </c>
      <c r="I173" s="59">
        <v>120</v>
      </c>
      <c r="J173" s="59">
        <v>105</v>
      </c>
      <c r="K173" s="58">
        <v>57.5</v>
      </c>
      <c r="L173" s="59">
        <v>65</v>
      </c>
      <c r="M173" s="59">
        <v>50</v>
      </c>
      <c r="N173" s="58">
        <v>80</v>
      </c>
      <c r="O173" s="59">
        <v>110</v>
      </c>
      <c r="P173" s="59">
        <v>50</v>
      </c>
      <c r="Q173" s="58">
        <v>85</v>
      </c>
      <c r="R173" s="59">
        <v>90</v>
      </c>
      <c r="S173" s="59">
        <v>80</v>
      </c>
      <c r="T173" s="58">
        <v>47.5</v>
      </c>
      <c r="U173" s="59">
        <v>55</v>
      </c>
      <c r="V173" s="59">
        <v>40</v>
      </c>
      <c r="W173" s="58">
        <v>5.5</v>
      </c>
      <c r="X173" s="59">
        <v>10</v>
      </c>
      <c r="Y173" s="59">
        <v>1</v>
      </c>
      <c r="Z173" s="58">
        <v>12.5</v>
      </c>
      <c r="AA173" s="59">
        <v>20</v>
      </c>
      <c r="AB173" s="59">
        <v>5</v>
      </c>
      <c r="AC173" s="58">
        <v>12.5</v>
      </c>
      <c r="AD173" s="59">
        <v>20</v>
      </c>
      <c r="AE173" s="59">
        <v>5</v>
      </c>
      <c r="AF173" s="58">
        <v>-9</v>
      </c>
      <c r="AG173" s="59">
        <v>0</v>
      </c>
      <c r="AH173" s="59">
        <v>-18</v>
      </c>
      <c r="AI173" s="58">
        <v>23</v>
      </c>
      <c r="AJ173" s="59">
        <v>25</v>
      </c>
      <c r="AK173" s="59">
        <v>21</v>
      </c>
      <c r="AL173" s="58">
        <v>65</v>
      </c>
      <c r="AM173" s="59">
        <v>70</v>
      </c>
      <c r="AN173" s="59">
        <v>60</v>
      </c>
      <c r="AO173" s="58">
        <v>70</v>
      </c>
      <c r="AP173" s="59">
        <v>75</v>
      </c>
      <c r="AQ173" s="59">
        <v>65</v>
      </c>
      <c r="AR173" s="58">
        <v>100</v>
      </c>
      <c r="AS173" s="59">
        <v>105</v>
      </c>
      <c r="AT173" s="59">
        <v>95</v>
      </c>
      <c r="AU173" s="58">
        <v>30</v>
      </c>
      <c r="AV173" s="59">
        <v>38</v>
      </c>
      <c r="AW173" s="59">
        <v>22</v>
      </c>
      <c r="AX173" s="58">
        <v>61</v>
      </c>
      <c r="AY173" s="59">
        <v>65</v>
      </c>
      <c r="AZ173" s="59">
        <v>57</v>
      </c>
      <c r="BA173" s="58">
        <v>142.5</v>
      </c>
      <c r="BB173" s="59">
        <v>150</v>
      </c>
      <c r="BC173" s="59">
        <v>135</v>
      </c>
      <c r="BD173" s="58">
        <v>30.5</v>
      </c>
      <c r="BE173" s="59">
        <v>33</v>
      </c>
      <c r="BF173" s="59">
        <v>28</v>
      </c>
      <c r="BG173" s="58">
        <v>62.5</v>
      </c>
      <c r="BH173" s="59">
        <v>65</v>
      </c>
      <c r="BI173" s="59">
        <v>60</v>
      </c>
      <c r="BJ173" s="58">
        <v>50</v>
      </c>
      <c r="BK173" s="59">
        <v>55</v>
      </c>
      <c r="BL173" s="59">
        <v>45</v>
      </c>
      <c r="BM173" s="58">
        <v>130</v>
      </c>
      <c r="BN173" s="59">
        <v>135</v>
      </c>
      <c r="BO173" s="59">
        <v>125</v>
      </c>
      <c r="BP173" s="58">
        <v>156</v>
      </c>
      <c r="BQ173" s="59">
        <v>161</v>
      </c>
      <c r="BR173" s="59">
        <v>151</v>
      </c>
    </row>
    <row r="174" spans="1:70" x14ac:dyDescent="0.25">
      <c r="A174" s="57">
        <v>44973</v>
      </c>
      <c r="B174" s="58">
        <v>95</v>
      </c>
      <c r="C174" s="59">
        <v>100</v>
      </c>
      <c r="D174" s="59">
        <v>90</v>
      </c>
      <c r="E174" s="58">
        <v>145.5</v>
      </c>
      <c r="F174" s="59">
        <v>148</v>
      </c>
      <c r="G174" s="59">
        <v>143</v>
      </c>
      <c r="H174" s="58">
        <v>125</v>
      </c>
      <c r="I174" s="59">
        <v>130</v>
      </c>
      <c r="J174" s="59">
        <v>120</v>
      </c>
      <c r="K174" s="58">
        <v>62.5</v>
      </c>
      <c r="L174" s="59">
        <v>75</v>
      </c>
      <c r="M174" s="59">
        <v>50</v>
      </c>
      <c r="N174" s="58">
        <v>80</v>
      </c>
      <c r="O174" s="59">
        <v>110</v>
      </c>
      <c r="P174" s="59">
        <v>50</v>
      </c>
      <c r="Q174" s="58">
        <v>95</v>
      </c>
      <c r="R174" s="59">
        <v>100</v>
      </c>
      <c r="S174" s="59">
        <v>90</v>
      </c>
      <c r="T174" s="58">
        <v>52.5</v>
      </c>
      <c r="U174" s="59">
        <v>60</v>
      </c>
      <c r="V174" s="59">
        <v>45</v>
      </c>
      <c r="W174" s="58">
        <v>5.5</v>
      </c>
      <c r="X174" s="59">
        <v>10</v>
      </c>
      <c r="Y174" s="59">
        <v>1</v>
      </c>
      <c r="Z174" s="58">
        <v>17.5</v>
      </c>
      <c r="AA174" s="59">
        <v>25</v>
      </c>
      <c r="AB174" s="59">
        <v>10</v>
      </c>
      <c r="AC174" s="58">
        <v>17.5</v>
      </c>
      <c r="AD174" s="59">
        <v>25</v>
      </c>
      <c r="AE174" s="59">
        <v>10</v>
      </c>
      <c r="AF174" s="58">
        <v>5.5</v>
      </c>
      <c r="AG174" s="59">
        <v>10</v>
      </c>
      <c r="AH174" s="59">
        <v>1</v>
      </c>
      <c r="AI174" s="58">
        <v>23</v>
      </c>
      <c r="AJ174" s="59">
        <v>25</v>
      </c>
      <c r="AK174" s="59">
        <v>21</v>
      </c>
      <c r="AL174" s="58">
        <v>65</v>
      </c>
      <c r="AM174" s="59">
        <v>70</v>
      </c>
      <c r="AN174" s="59">
        <v>60</v>
      </c>
      <c r="AO174" s="58">
        <v>70</v>
      </c>
      <c r="AP174" s="59">
        <v>75</v>
      </c>
      <c r="AQ174" s="59">
        <v>65</v>
      </c>
      <c r="AR174" s="58">
        <v>100</v>
      </c>
      <c r="AS174" s="59">
        <v>105</v>
      </c>
      <c r="AT174" s="59">
        <v>95</v>
      </c>
      <c r="AU174" s="58">
        <v>30</v>
      </c>
      <c r="AV174" s="59">
        <v>38</v>
      </c>
      <c r="AW174" s="59">
        <v>22</v>
      </c>
      <c r="AX174" s="58">
        <v>61</v>
      </c>
      <c r="AY174" s="59">
        <v>65</v>
      </c>
      <c r="AZ174" s="59">
        <v>57</v>
      </c>
      <c r="BA174" s="58">
        <v>142.5</v>
      </c>
      <c r="BB174" s="59">
        <v>150</v>
      </c>
      <c r="BC174" s="59">
        <v>135</v>
      </c>
      <c r="BD174" s="58">
        <v>30.5</v>
      </c>
      <c r="BE174" s="59">
        <v>33</v>
      </c>
      <c r="BF174" s="59">
        <v>28</v>
      </c>
      <c r="BG174" s="58">
        <v>62.5</v>
      </c>
      <c r="BH174" s="59">
        <v>65</v>
      </c>
      <c r="BI174" s="59">
        <v>60</v>
      </c>
      <c r="BJ174" s="58">
        <v>50</v>
      </c>
      <c r="BK174" s="59">
        <v>55</v>
      </c>
      <c r="BL174" s="59">
        <v>45</v>
      </c>
      <c r="BM174" s="58">
        <v>130</v>
      </c>
      <c r="BN174" s="59">
        <v>135</v>
      </c>
      <c r="BO174" s="59">
        <v>125</v>
      </c>
      <c r="BP174" s="58">
        <v>146.5</v>
      </c>
      <c r="BQ174" s="59">
        <v>148</v>
      </c>
      <c r="BR174" s="59">
        <v>145</v>
      </c>
    </row>
    <row r="175" spans="1:70" x14ac:dyDescent="0.25">
      <c r="A175" s="57">
        <v>44966</v>
      </c>
      <c r="B175" s="58">
        <v>95</v>
      </c>
      <c r="C175" s="59">
        <v>100</v>
      </c>
      <c r="D175" s="59">
        <v>90</v>
      </c>
      <c r="E175" s="58">
        <v>145.5</v>
      </c>
      <c r="F175" s="59">
        <v>148</v>
      </c>
      <c r="G175" s="59">
        <v>143</v>
      </c>
      <c r="H175" s="58">
        <v>130</v>
      </c>
      <c r="I175" s="59">
        <v>135</v>
      </c>
      <c r="J175" s="59">
        <v>125</v>
      </c>
      <c r="K175" s="58">
        <v>74</v>
      </c>
      <c r="L175" s="59">
        <v>80</v>
      </c>
      <c r="M175" s="59">
        <v>68</v>
      </c>
      <c r="N175" s="58">
        <v>80</v>
      </c>
      <c r="O175" s="59">
        <v>110</v>
      </c>
      <c r="P175" s="59">
        <v>50</v>
      </c>
      <c r="Q175" s="58">
        <v>95</v>
      </c>
      <c r="R175" s="59">
        <v>100</v>
      </c>
      <c r="S175" s="59">
        <v>90</v>
      </c>
      <c r="T175" s="58">
        <v>55</v>
      </c>
      <c r="U175" s="59">
        <v>60</v>
      </c>
      <c r="V175" s="59">
        <v>50</v>
      </c>
      <c r="W175" s="58">
        <v>5.5</v>
      </c>
      <c r="X175" s="59">
        <v>10</v>
      </c>
      <c r="Y175" s="59">
        <v>1</v>
      </c>
      <c r="Z175" s="58">
        <v>25</v>
      </c>
      <c r="AA175" s="59">
        <v>35</v>
      </c>
      <c r="AB175" s="59">
        <v>15</v>
      </c>
      <c r="AC175" s="58">
        <v>25</v>
      </c>
      <c r="AD175" s="59">
        <v>35</v>
      </c>
      <c r="AE175" s="59">
        <v>15</v>
      </c>
      <c r="AF175" s="58">
        <v>5.5</v>
      </c>
      <c r="AG175" s="59">
        <v>10</v>
      </c>
      <c r="AH175" s="59">
        <v>1</v>
      </c>
      <c r="AI175" s="58">
        <v>23</v>
      </c>
      <c r="AJ175" s="59">
        <v>25</v>
      </c>
      <c r="AK175" s="59">
        <v>21</v>
      </c>
      <c r="AL175" s="58">
        <v>65</v>
      </c>
      <c r="AM175" s="59">
        <v>70</v>
      </c>
      <c r="AN175" s="59">
        <v>60</v>
      </c>
      <c r="AO175" s="58">
        <v>65</v>
      </c>
      <c r="AP175" s="59">
        <v>70</v>
      </c>
      <c r="AQ175" s="59">
        <v>60</v>
      </c>
      <c r="AR175" s="58">
        <v>97.5</v>
      </c>
      <c r="AS175" s="59">
        <v>105</v>
      </c>
      <c r="AT175" s="59">
        <v>90</v>
      </c>
      <c r="AU175" s="58">
        <v>30</v>
      </c>
      <c r="AV175" s="59">
        <v>38</v>
      </c>
      <c r="AW175" s="59">
        <v>22</v>
      </c>
      <c r="AX175" s="58">
        <v>62.5</v>
      </c>
      <c r="AY175" s="59">
        <v>65</v>
      </c>
      <c r="AZ175" s="59">
        <v>60</v>
      </c>
      <c r="BA175" s="58">
        <v>142.5</v>
      </c>
      <c r="BB175" s="59">
        <v>150</v>
      </c>
      <c r="BC175" s="59">
        <v>135</v>
      </c>
      <c r="BD175" s="58">
        <v>30.5</v>
      </c>
      <c r="BE175" s="59">
        <v>33</v>
      </c>
      <c r="BF175" s="59">
        <v>28</v>
      </c>
      <c r="BG175" s="58">
        <v>61</v>
      </c>
      <c r="BH175" s="59">
        <v>62</v>
      </c>
      <c r="BI175" s="59">
        <v>60</v>
      </c>
      <c r="BJ175" s="58">
        <v>52.5</v>
      </c>
      <c r="BK175" s="59">
        <v>55</v>
      </c>
      <c r="BL175" s="59">
        <v>50</v>
      </c>
      <c r="BM175" s="58">
        <v>130</v>
      </c>
      <c r="BN175" s="59">
        <v>135</v>
      </c>
      <c r="BO175" s="59">
        <v>125</v>
      </c>
      <c r="BP175" s="58">
        <v>146.5</v>
      </c>
      <c r="BQ175" s="59">
        <v>148</v>
      </c>
      <c r="BR175" s="59">
        <v>145</v>
      </c>
    </row>
    <row r="176" spans="1:70" x14ac:dyDescent="0.25">
      <c r="A176" s="57">
        <v>44959</v>
      </c>
      <c r="B176" s="58">
        <v>100</v>
      </c>
      <c r="C176" s="59">
        <v>105</v>
      </c>
      <c r="D176" s="59">
        <v>95</v>
      </c>
      <c r="E176" s="58">
        <v>145.5</v>
      </c>
      <c r="F176" s="59">
        <v>148</v>
      </c>
      <c r="G176" s="59">
        <v>143</v>
      </c>
      <c r="H176" s="58">
        <v>132.5</v>
      </c>
      <c r="I176" s="59">
        <v>140</v>
      </c>
      <c r="J176" s="59">
        <v>125</v>
      </c>
      <c r="K176" s="58">
        <v>72.5</v>
      </c>
      <c r="L176" s="59">
        <v>80</v>
      </c>
      <c r="M176" s="59">
        <v>65</v>
      </c>
      <c r="N176" s="58">
        <v>80</v>
      </c>
      <c r="O176" s="59">
        <v>110</v>
      </c>
      <c r="P176" s="59">
        <v>50</v>
      </c>
      <c r="Q176" s="58">
        <v>100</v>
      </c>
      <c r="R176" s="59">
        <v>105</v>
      </c>
      <c r="S176" s="59">
        <v>95</v>
      </c>
      <c r="T176" s="58">
        <v>60</v>
      </c>
      <c r="U176" s="59">
        <v>65</v>
      </c>
      <c r="V176" s="59">
        <v>55</v>
      </c>
      <c r="W176" s="58">
        <v>10</v>
      </c>
      <c r="X176" s="59">
        <v>15</v>
      </c>
      <c r="Y176" s="59">
        <v>5</v>
      </c>
      <c r="Z176" s="58">
        <v>25</v>
      </c>
      <c r="AA176" s="59">
        <v>35</v>
      </c>
      <c r="AB176" s="59">
        <v>15</v>
      </c>
      <c r="AC176" s="58">
        <v>25</v>
      </c>
      <c r="AD176" s="59">
        <v>35</v>
      </c>
      <c r="AE176" s="59">
        <v>15</v>
      </c>
      <c r="AF176" s="58">
        <v>10</v>
      </c>
      <c r="AG176" s="59">
        <v>15</v>
      </c>
      <c r="AH176" s="59">
        <v>5</v>
      </c>
      <c r="AI176" s="58">
        <v>23</v>
      </c>
      <c r="AJ176" s="59">
        <v>25</v>
      </c>
      <c r="AK176" s="59">
        <v>21</v>
      </c>
      <c r="AL176" s="58">
        <v>65</v>
      </c>
      <c r="AM176" s="59">
        <v>70</v>
      </c>
      <c r="AN176" s="59">
        <v>60</v>
      </c>
      <c r="AO176" s="58">
        <v>65</v>
      </c>
      <c r="AP176" s="59">
        <v>70</v>
      </c>
      <c r="AQ176" s="59">
        <v>60</v>
      </c>
      <c r="AR176" s="58">
        <v>97.5</v>
      </c>
      <c r="AS176" s="59">
        <v>105</v>
      </c>
      <c r="AT176" s="59">
        <v>90</v>
      </c>
      <c r="AU176" s="58">
        <v>30</v>
      </c>
      <c r="AV176" s="59">
        <v>38</v>
      </c>
      <c r="AW176" s="59">
        <v>22</v>
      </c>
      <c r="AX176" s="58">
        <v>62.5</v>
      </c>
      <c r="AY176" s="59">
        <v>65</v>
      </c>
      <c r="AZ176" s="59">
        <v>60</v>
      </c>
      <c r="BA176" s="58">
        <v>142.5</v>
      </c>
      <c r="BB176" s="59">
        <v>150</v>
      </c>
      <c r="BC176" s="59">
        <v>135</v>
      </c>
      <c r="BD176" s="58">
        <v>30.5</v>
      </c>
      <c r="BE176" s="59">
        <v>33</v>
      </c>
      <c r="BF176" s="59">
        <v>28</v>
      </c>
      <c r="BG176" s="58">
        <v>61</v>
      </c>
      <c r="BH176" s="59">
        <v>62</v>
      </c>
      <c r="BI176" s="59">
        <v>60</v>
      </c>
      <c r="BJ176" s="58">
        <v>52.5</v>
      </c>
      <c r="BK176" s="59">
        <v>55</v>
      </c>
      <c r="BL176" s="59">
        <v>50</v>
      </c>
      <c r="BM176" s="58">
        <v>130</v>
      </c>
      <c r="BN176" s="59">
        <v>135</v>
      </c>
      <c r="BO176" s="59">
        <v>125</v>
      </c>
      <c r="BP176" s="58">
        <v>140</v>
      </c>
      <c r="BQ176" s="59">
        <v>145</v>
      </c>
      <c r="BR176" s="59">
        <v>135</v>
      </c>
    </row>
    <row r="177" spans="1:70" x14ac:dyDescent="0.25">
      <c r="A177" s="57">
        <v>44952</v>
      </c>
      <c r="B177" s="58">
        <v>102.5</v>
      </c>
      <c r="C177" s="59">
        <v>105</v>
      </c>
      <c r="D177" s="59">
        <v>100</v>
      </c>
      <c r="E177" s="58">
        <v>145.5</v>
      </c>
      <c r="F177" s="59">
        <v>148</v>
      </c>
      <c r="G177" s="59">
        <v>143</v>
      </c>
      <c r="H177" s="58">
        <v>137.5</v>
      </c>
      <c r="I177" s="59">
        <v>145</v>
      </c>
      <c r="J177" s="59">
        <v>130</v>
      </c>
      <c r="K177" s="58">
        <v>77.5</v>
      </c>
      <c r="L177" s="59">
        <v>90</v>
      </c>
      <c r="M177" s="59">
        <v>65</v>
      </c>
      <c r="N177" s="58">
        <v>82.5</v>
      </c>
      <c r="O177" s="59">
        <v>110</v>
      </c>
      <c r="P177" s="59">
        <v>55</v>
      </c>
      <c r="Q177" s="58">
        <v>105</v>
      </c>
      <c r="R177" s="59">
        <v>110</v>
      </c>
      <c r="S177" s="59">
        <v>100</v>
      </c>
      <c r="T177" s="58">
        <v>65</v>
      </c>
      <c r="U177" s="59">
        <v>70</v>
      </c>
      <c r="V177" s="59">
        <v>60</v>
      </c>
      <c r="W177" s="58">
        <v>15</v>
      </c>
      <c r="X177" s="59">
        <v>20</v>
      </c>
      <c r="Y177" s="59">
        <v>10</v>
      </c>
      <c r="Z177" s="58">
        <v>30</v>
      </c>
      <c r="AA177" s="59">
        <v>40</v>
      </c>
      <c r="AB177" s="59">
        <v>20</v>
      </c>
      <c r="AC177" s="58">
        <v>30</v>
      </c>
      <c r="AD177" s="59">
        <v>40</v>
      </c>
      <c r="AE177" s="59">
        <v>20</v>
      </c>
      <c r="AF177" s="58">
        <v>15</v>
      </c>
      <c r="AG177" s="59">
        <v>20</v>
      </c>
      <c r="AH177" s="59">
        <v>10</v>
      </c>
      <c r="AI177" s="58">
        <v>23</v>
      </c>
      <c r="AJ177" s="59">
        <v>25</v>
      </c>
      <c r="AK177" s="59">
        <v>21</v>
      </c>
      <c r="AL177" s="58">
        <v>65</v>
      </c>
      <c r="AM177" s="59">
        <v>70</v>
      </c>
      <c r="AN177" s="59">
        <v>60</v>
      </c>
      <c r="AO177" s="58">
        <v>65</v>
      </c>
      <c r="AP177" s="59">
        <v>70</v>
      </c>
      <c r="AQ177" s="59">
        <v>60</v>
      </c>
      <c r="AR177" s="58">
        <v>97.5</v>
      </c>
      <c r="AS177" s="59">
        <v>105</v>
      </c>
      <c r="AT177" s="59">
        <v>90</v>
      </c>
      <c r="AU177" s="58">
        <v>31</v>
      </c>
      <c r="AV177" s="59">
        <v>40</v>
      </c>
      <c r="AW177" s="59">
        <v>22</v>
      </c>
      <c r="AX177" s="58">
        <v>65</v>
      </c>
      <c r="AY177" s="59">
        <v>70</v>
      </c>
      <c r="AZ177" s="59">
        <v>60</v>
      </c>
      <c r="BA177" s="58">
        <v>142.5</v>
      </c>
      <c r="BB177" s="59">
        <v>150</v>
      </c>
      <c r="BC177" s="59">
        <v>135</v>
      </c>
      <c r="BD177" s="58">
        <v>30.5</v>
      </c>
      <c r="BE177" s="59">
        <v>33</v>
      </c>
      <c r="BF177" s="59">
        <v>28</v>
      </c>
      <c r="BG177" s="58">
        <v>70</v>
      </c>
      <c r="BH177" s="59">
        <v>75</v>
      </c>
      <c r="BI177" s="59">
        <v>65</v>
      </c>
      <c r="BJ177" s="58">
        <v>52.5</v>
      </c>
      <c r="BK177" s="59">
        <v>55</v>
      </c>
      <c r="BL177" s="59">
        <v>50</v>
      </c>
      <c r="BM177" s="58">
        <v>130</v>
      </c>
      <c r="BN177" s="59">
        <v>135</v>
      </c>
      <c r="BO177" s="59">
        <v>125</v>
      </c>
      <c r="BP177" s="58">
        <v>147.5</v>
      </c>
      <c r="BQ177" s="59">
        <v>150</v>
      </c>
      <c r="BR177" s="59">
        <v>145</v>
      </c>
    </row>
    <row r="178" spans="1:70" x14ac:dyDescent="0.25">
      <c r="A178" s="57">
        <v>44945</v>
      </c>
      <c r="B178" s="58">
        <v>107.5</v>
      </c>
      <c r="C178" s="59">
        <v>115</v>
      </c>
      <c r="D178" s="59">
        <v>100</v>
      </c>
      <c r="E178" s="58">
        <v>145.5</v>
      </c>
      <c r="F178" s="59">
        <v>148</v>
      </c>
      <c r="G178" s="59">
        <v>143</v>
      </c>
      <c r="H178" s="58">
        <v>140</v>
      </c>
      <c r="I178" s="59">
        <v>145</v>
      </c>
      <c r="J178" s="59">
        <v>135</v>
      </c>
      <c r="K178" s="58">
        <v>77.5</v>
      </c>
      <c r="L178" s="59">
        <v>90</v>
      </c>
      <c r="M178" s="59">
        <v>65</v>
      </c>
      <c r="N178" s="58">
        <v>82.5</v>
      </c>
      <c r="O178" s="59">
        <v>110</v>
      </c>
      <c r="P178" s="59">
        <v>55</v>
      </c>
      <c r="Q178" s="58">
        <v>105</v>
      </c>
      <c r="R178" s="59">
        <v>110</v>
      </c>
      <c r="S178" s="59">
        <v>100</v>
      </c>
      <c r="T178" s="58">
        <v>65</v>
      </c>
      <c r="U178" s="59">
        <v>70</v>
      </c>
      <c r="V178" s="59">
        <v>60</v>
      </c>
      <c r="W178" s="58">
        <v>15</v>
      </c>
      <c r="X178" s="59">
        <v>20</v>
      </c>
      <c r="Y178" s="59">
        <v>10</v>
      </c>
      <c r="Z178" s="58">
        <v>32.5</v>
      </c>
      <c r="AA178" s="59">
        <v>40</v>
      </c>
      <c r="AB178" s="59">
        <v>25</v>
      </c>
      <c r="AC178" s="58">
        <v>32.5</v>
      </c>
      <c r="AD178" s="59">
        <v>40</v>
      </c>
      <c r="AE178" s="59">
        <v>25</v>
      </c>
      <c r="AF178" s="58">
        <v>15</v>
      </c>
      <c r="AG178" s="59">
        <v>20</v>
      </c>
      <c r="AH178" s="59">
        <v>10</v>
      </c>
      <c r="AI178" s="58">
        <v>23</v>
      </c>
      <c r="AJ178" s="59">
        <v>25</v>
      </c>
      <c r="AK178" s="59">
        <v>21</v>
      </c>
      <c r="AL178" s="58">
        <v>65</v>
      </c>
      <c r="AM178" s="59">
        <v>70</v>
      </c>
      <c r="AN178" s="59">
        <v>60</v>
      </c>
      <c r="AO178" s="58">
        <v>67.5</v>
      </c>
      <c r="AP178" s="59">
        <v>70</v>
      </c>
      <c r="AQ178" s="59">
        <v>65</v>
      </c>
      <c r="AR178" s="58">
        <v>101</v>
      </c>
      <c r="AS178" s="59">
        <v>112</v>
      </c>
      <c r="AT178" s="59">
        <v>90</v>
      </c>
      <c r="AU178" s="58">
        <v>31</v>
      </c>
      <c r="AV178" s="59">
        <v>40</v>
      </c>
      <c r="AW178" s="59">
        <v>22</v>
      </c>
      <c r="AX178" s="58">
        <v>65</v>
      </c>
      <c r="AY178" s="59">
        <v>70</v>
      </c>
      <c r="AZ178" s="59">
        <v>60</v>
      </c>
      <c r="BA178" s="58">
        <v>142.5</v>
      </c>
      <c r="BB178" s="59">
        <v>150</v>
      </c>
      <c r="BC178" s="59">
        <v>135</v>
      </c>
      <c r="BD178" s="58">
        <v>30.5</v>
      </c>
      <c r="BE178" s="59">
        <v>33</v>
      </c>
      <c r="BF178" s="59">
        <v>28</v>
      </c>
      <c r="BG178" s="58">
        <v>73.5</v>
      </c>
      <c r="BH178" s="59">
        <v>79</v>
      </c>
      <c r="BI178" s="59">
        <v>68</v>
      </c>
      <c r="BJ178" s="58">
        <v>55</v>
      </c>
      <c r="BK178" s="59">
        <v>60</v>
      </c>
      <c r="BL178" s="59">
        <v>50</v>
      </c>
      <c r="BM178" s="58">
        <v>135</v>
      </c>
      <c r="BN178" s="59">
        <v>140</v>
      </c>
      <c r="BO178" s="59">
        <v>130</v>
      </c>
      <c r="BP178" s="58">
        <v>147.5</v>
      </c>
      <c r="BQ178" s="59">
        <v>150</v>
      </c>
      <c r="BR178" s="59">
        <v>145</v>
      </c>
    </row>
    <row r="179" spans="1:70" x14ac:dyDescent="0.25">
      <c r="A179" s="57">
        <v>44938</v>
      </c>
      <c r="B179" s="58">
        <v>125</v>
      </c>
      <c r="C179" s="59">
        <v>130</v>
      </c>
      <c r="D179" s="59">
        <v>120</v>
      </c>
      <c r="E179" s="58">
        <v>145.5</v>
      </c>
      <c r="F179" s="59">
        <v>148</v>
      </c>
      <c r="G179" s="59">
        <v>143</v>
      </c>
      <c r="H179" s="58">
        <v>140</v>
      </c>
      <c r="I179" s="59">
        <v>145</v>
      </c>
      <c r="J179" s="59">
        <v>135</v>
      </c>
      <c r="K179" s="58">
        <v>80</v>
      </c>
      <c r="L179" s="59">
        <v>90</v>
      </c>
      <c r="M179" s="59">
        <v>70</v>
      </c>
      <c r="N179" s="58">
        <v>82.5</v>
      </c>
      <c r="O179" s="59">
        <v>110</v>
      </c>
      <c r="P179" s="59">
        <v>55</v>
      </c>
      <c r="Q179" s="58">
        <v>105</v>
      </c>
      <c r="R179" s="59">
        <v>110</v>
      </c>
      <c r="S179" s="59">
        <v>100</v>
      </c>
      <c r="T179" s="58">
        <v>65</v>
      </c>
      <c r="U179" s="59">
        <v>70</v>
      </c>
      <c r="V179" s="59">
        <v>60</v>
      </c>
      <c r="W179" s="58">
        <v>15</v>
      </c>
      <c r="X179" s="59">
        <v>20</v>
      </c>
      <c r="Y179" s="59">
        <v>10</v>
      </c>
      <c r="Z179" s="58">
        <v>37.5</v>
      </c>
      <c r="AA179" s="59">
        <v>50</v>
      </c>
      <c r="AB179" s="59">
        <v>25</v>
      </c>
      <c r="AC179" s="58">
        <v>37.5</v>
      </c>
      <c r="AD179" s="59">
        <v>50</v>
      </c>
      <c r="AE179" s="59">
        <v>25</v>
      </c>
      <c r="AF179" s="58">
        <v>15</v>
      </c>
      <c r="AG179" s="59">
        <v>20</v>
      </c>
      <c r="AH179" s="59">
        <v>10</v>
      </c>
      <c r="AI179" s="58">
        <v>23</v>
      </c>
      <c r="AJ179" s="59">
        <v>25</v>
      </c>
      <c r="AK179" s="59">
        <v>21</v>
      </c>
      <c r="AL179" s="58">
        <v>65</v>
      </c>
      <c r="AM179" s="59">
        <v>70</v>
      </c>
      <c r="AN179" s="59">
        <v>60</v>
      </c>
      <c r="AO179" s="58">
        <v>67.5</v>
      </c>
      <c r="AP179" s="59">
        <v>70</v>
      </c>
      <c r="AQ179" s="59">
        <v>65</v>
      </c>
      <c r="AR179" s="58">
        <v>101</v>
      </c>
      <c r="AS179" s="59">
        <v>112</v>
      </c>
      <c r="AT179" s="59">
        <v>90</v>
      </c>
      <c r="AU179" s="58">
        <v>31</v>
      </c>
      <c r="AV179" s="59">
        <v>40</v>
      </c>
      <c r="AW179" s="59">
        <v>22</v>
      </c>
      <c r="AX179" s="58">
        <v>65</v>
      </c>
      <c r="AY179" s="59">
        <v>70</v>
      </c>
      <c r="AZ179" s="59">
        <v>60</v>
      </c>
      <c r="BA179" s="58">
        <v>142.5</v>
      </c>
      <c r="BB179" s="59">
        <v>150</v>
      </c>
      <c r="BC179" s="59">
        <v>135</v>
      </c>
      <c r="BD179" s="58">
        <v>30.5</v>
      </c>
      <c r="BE179" s="59">
        <v>33</v>
      </c>
      <c r="BF179" s="59">
        <v>28</v>
      </c>
      <c r="BG179" s="58">
        <v>78.5</v>
      </c>
      <c r="BH179" s="59">
        <v>82</v>
      </c>
      <c r="BI179" s="59">
        <v>75</v>
      </c>
      <c r="BJ179" s="58">
        <v>55</v>
      </c>
      <c r="BK179" s="59">
        <v>60</v>
      </c>
      <c r="BL179" s="59">
        <v>50</v>
      </c>
      <c r="BM179" s="58">
        <v>135</v>
      </c>
      <c r="BN179" s="59">
        <v>140</v>
      </c>
      <c r="BO179" s="59">
        <v>130</v>
      </c>
      <c r="BP179" s="58">
        <v>172.5</v>
      </c>
      <c r="BQ179" s="59">
        <v>175</v>
      </c>
      <c r="BR179" s="59">
        <v>170</v>
      </c>
    </row>
    <row r="180" spans="1:70" x14ac:dyDescent="0.25">
      <c r="A180" s="57">
        <v>44931</v>
      </c>
      <c r="B180" s="58">
        <v>125</v>
      </c>
      <c r="C180" s="59">
        <v>130</v>
      </c>
      <c r="D180" s="59">
        <v>120</v>
      </c>
      <c r="E180" s="58">
        <v>145.5</v>
      </c>
      <c r="F180" s="59">
        <v>148</v>
      </c>
      <c r="G180" s="59">
        <v>143</v>
      </c>
      <c r="H180" s="58">
        <v>137.5</v>
      </c>
      <c r="I180" s="59">
        <v>140</v>
      </c>
      <c r="J180" s="59">
        <v>135</v>
      </c>
      <c r="K180" s="58">
        <v>85</v>
      </c>
      <c r="L180" s="59">
        <v>90</v>
      </c>
      <c r="M180" s="59">
        <v>80</v>
      </c>
      <c r="N180" s="58">
        <v>82.5</v>
      </c>
      <c r="O180" s="59">
        <v>110</v>
      </c>
      <c r="P180" s="59">
        <v>55</v>
      </c>
      <c r="Q180" s="58">
        <v>105</v>
      </c>
      <c r="R180" s="59">
        <v>110</v>
      </c>
      <c r="S180" s="59">
        <v>100</v>
      </c>
      <c r="T180" s="58">
        <v>70</v>
      </c>
      <c r="U180" s="59">
        <v>80</v>
      </c>
      <c r="V180" s="59">
        <v>60</v>
      </c>
      <c r="W180" s="58">
        <v>15</v>
      </c>
      <c r="X180" s="59">
        <v>20</v>
      </c>
      <c r="Y180" s="59">
        <v>10</v>
      </c>
      <c r="Z180" s="58">
        <v>37.5</v>
      </c>
      <c r="AA180" s="59">
        <v>50</v>
      </c>
      <c r="AB180" s="59">
        <v>25</v>
      </c>
      <c r="AC180" s="58">
        <v>37.5</v>
      </c>
      <c r="AD180" s="59">
        <v>50</v>
      </c>
      <c r="AE180" s="59">
        <v>25</v>
      </c>
      <c r="AF180" s="58">
        <v>15</v>
      </c>
      <c r="AG180" s="59">
        <v>20</v>
      </c>
      <c r="AH180" s="59">
        <v>10</v>
      </c>
      <c r="AI180" s="58">
        <v>23</v>
      </c>
      <c r="AJ180" s="59">
        <v>25</v>
      </c>
      <c r="AK180" s="59">
        <v>21</v>
      </c>
      <c r="AL180" s="58">
        <v>65</v>
      </c>
      <c r="AM180" s="59">
        <v>70</v>
      </c>
      <c r="AN180" s="59">
        <v>60</v>
      </c>
      <c r="AO180" s="58">
        <v>82.5</v>
      </c>
      <c r="AP180" s="59">
        <v>85</v>
      </c>
      <c r="AQ180" s="59">
        <v>80</v>
      </c>
      <c r="AR180" s="58">
        <v>101</v>
      </c>
      <c r="AS180" s="59">
        <v>112</v>
      </c>
      <c r="AT180" s="59">
        <v>90</v>
      </c>
      <c r="AU180" s="58">
        <v>31</v>
      </c>
      <c r="AV180" s="59">
        <v>40</v>
      </c>
      <c r="AW180" s="59">
        <v>22</v>
      </c>
      <c r="AX180" s="58">
        <v>65</v>
      </c>
      <c r="AY180" s="59">
        <v>70</v>
      </c>
      <c r="AZ180" s="59">
        <v>60</v>
      </c>
      <c r="BA180" s="58">
        <v>165</v>
      </c>
      <c r="BB180" s="59">
        <v>170</v>
      </c>
      <c r="BC180" s="59">
        <v>160</v>
      </c>
      <c r="BD180" s="58">
        <v>30.5</v>
      </c>
      <c r="BE180" s="59">
        <v>33</v>
      </c>
      <c r="BF180" s="59">
        <v>28</v>
      </c>
      <c r="BG180" s="58">
        <v>78.5</v>
      </c>
      <c r="BH180" s="59">
        <v>82</v>
      </c>
      <c r="BI180" s="59">
        <v>75</v>
      </c>
      <c r="BJ180" s="58">
        <v>55</v>
      </c>
      <c r="BK180" s="59">
        <v>60</v>
      </c>
      <c r="BL180" s="59">
        <v>50</v>
      </c>
      <c r="BM180" s="58">
        <v>135</v>
      </c>
      <c r="BN180" s="59">
        <v>140</v>
      </c>
      <c r="BO180" s="59">
        <v>130</v>
      </c>
      <c r="BP180" s="58">
        <v>176</v>
      </c>
      <c r="BQ180" s="59">
        <v>180</v>
      </c>
      <c r="BR180" s="59">
        <v>172</v>
      </c>
    </row>
    <row r="181" spans="1:70" x14ac:dyDescent="0.25">
      <c r="A181" s="57">
        <v>44917</v>
      </c>
      <c r="B181" s="58">
        <v>117.5</v>
      </c>
      <c r="C181" s="59">
        <v>120</v>
      </c>
      <c r="D181" s="59">
        <v>115</v>
      </c>
      <c r="E181" s="58">
        <v>239.5</v>
      </c>
      <c r="F181" s="59">
        <v>245</v>
      </c>
      <c r="G181" s="59">
        <v>234</v>
      </c>
      <c r="H181" s="58">
        <v>135</v>
      </c>
      <c r="I181" s="59">
        <v>140</v>
      </c>
      <c r="J181" s="59">
        <v>130</v>
      </c>
      <c r="K181" s="58">
        <v>87.5</v>
      </c>
      <c r="L181" s="59">
        <v>95</v>
      </c>
      <c r="M181" s="59">
        <v>80</v>
      </c>
      <c r="N181" s="58">
        <v>82.5</v>
      </c>
      <c r="O181" s="59">
        <v>110</v>
      </c>
      <c r="P181" s="59">
        <v>55</v>
      </c>
      <c r="Q181" s="58">
        <v>105</v>
      </c>
      <c r="R181" s="59">
        <v>110</v>
      </c>
      <c r="S181" s="59">
        <v>100</v>
      </c>
      <c r="T181" s="58">
        <v>70</v>
      </c>
      <c r="U181" s="59">
        <v>80</v>
      </c>
      <c r="V181" s="59">
        <v>60</v>
      </c>
      <c r="W181" s="58">
        <v>15</v>
      </c>
      <c r="X181" s="59">
        <v>20</v>
      </c>
      <c r="Y181" s="59">
        <v>10</v>
      </c>
      <c r="Z181" s="58">
        <v>37.5</v>
      </c>
      <c r="AA181" s="59">
        <v>50</v>
      </c>
      <c r="AB181" s="59">
        <v>25</v>
      </c>
      <c r="AC181" s="58">
        <v>37.5</v>
      </c>
      <c r="AD181" s="59">
        <v>50</v>
      </c>
      <c r="AE181" s="59">
        <v>25</v>
      </c>
      <c r="AF181" s="58">
        <v>15</v>
      </c>
      <c r="AG181" s="59">
        <v>20</v>
      </c>
      <c r="AH181" s="59">
        <v>10</v>
      </c>
      <c r="AI181" s="58">
        <v>23</v>
      </c>
      <c r="AJ181" s="59">
        <v>25</v>
      </c>
      <c r="AK181" s="59">
        <v>21</v>
      </c>
      <c r="AL181" s="58">
        <v>65</v>
      </c>
      <c r="AM181" s="59">
        <v>70</v>
      </c>
      <c r="AN181" s="59">
        <v>60</v>
      </c>
      <c r="AO181" s="58">
        <v>82.5</v>
      </c>
      <c r="AP181" s="59">
        <v>85</v>
      </c>
      <c r="AQ181" s="59">
        <v>80</v>
      </c>
      <c r="AR181" s="58">
        <v>101</v>
      </c>
      <c r="AS181" s="59">
        <v>112</v>
      </c>
      <c r="AT181" s="59">
        <v>90</v>
      </c>
      <c r="AU181" s="58">
        <v>31</v>
      </c>
      <c r="AV181" s="59">
        <v>40</v>
      </c>
      <c r="AW181" s="59">
        <v>22</v>
      </c>
      <c r="AX181" s="58">
        <v>65</v>
      </c>
      <c r="AY181" s="59">
        <v>70</v>
      </c>
      <c r="AZ181" s="59">
        <v>60</v>
      </c>
      <c r="BA181" s="58">
        <v>165</v>
      </c>
      <c r="BB181" s="59">
        <v>170</v>
      </c>
      <c r="BC181" s="59">
        <v>160</v>
      </c>
      <c r="BD181" s="58">
        <v>30.5</v>
      </c>
      <c r="BE181" s="59">
        <v>33</v>
      </c>
      <c r="BF181" s="59">
        <v>28</v>
      </c>
      <c r="BG181" s="58">
        <v>78.5</v>
      </c>
      <c r="BH181" s="59">
        <v>82</v>
      </c>
      <c r="BI181" s="59">
        <v>75</v>
      </c>
      <c r="BJ181" s="58">
        <v>55</v>
      </c>
      <c r="BK181" s="59">
        <v>60</v>
      </c>
      <c r="BL181" s="59">
        <v>50</v>
      </c>
      <c r="BM181" s="58">
        <v>135</v>
      </c>
      <c r="BN181" s="59">
        <v>140</v>
      </c>
      <c r="BO181" s="59">
        <v>130</v>
      </c>
      <c r="BP181" s="58">
        <v>187.5</v>
      </c>
      <c r="BQ181" s="59">
        <v>190</v>
      </c>
      <c r="BR181" s="59">
        <v>185</v>
      </c>
    </row>
    <row r="182" spans="1:70" x14ac:dyDescent="0.25">
      <c r="A182" s="57">
        <v>44910</v>
      </c>
      <c r="B182" s="58">
        <v>117.5</v>
      </c>
      <c r="C182" s="59">
        <v>120</v>
      </c>
      <c r="D182" s="59">
        <v>115</v>
      </c>
      <c r="E182" s="58">
        <v>239.5</v>
      </c>
      <c r="F182" s="59">
        <v>245</v>
      </c>
      <c r="G182" s="59">
        <v>234</v>
      </c>
      <c r="H182" s="58">
        <v>135</v>
      </c>
      <c r="I182" s="59">
        <v>140</v>
      </c>
      <c r="J182" s="59">
        <v>130</v>
      </c>
      <c r="K182" s="58">
        <v>87.5</v>
      </c>
      <c r="L182" s="59">
        <v>95</v>
      </c>
      <c r="M182" s="59">
        <v>80</v>
      </c>
      <c r="N182" s="58">
        <v>82.5</v>
      </c>
      <c r="O182" s="59">
        <v>110</v>
      </c>
      <c r="P182" s="59">
        <v>55</v>
      </c>
      <c r="Q182" s="58">
        <v>105</v>
      </c>
      <c r="R182" s="59">
        <v>110</v>
      </c>
      <c r="S182" s="59">
        <v>100</v>
      </c>
      <c r="T182" s="58">
        <v>70</v>
      </c>
      <c r="U182" s="59">
        <v>80</v>
      </c>
      <c r="V182" s="59">
        <v>60</v>
      </c>
      <c r="W182" s="58">
        <v>15</v>
      </c>
      <c r="X182" s="59">
        <v>20</v>
      </c>
      <c r="Y182" s="59">
        <v>10</v>
      </c>
      <c r="Z182" s="58">
        <v>32.5</v>
      </c>
      <c r="AA182" s="59">
        <v>40</v>
      </c>
      <c r="AB182" s="59">
        <v>25</v>
      </c>
      <c r="AC182" s="58">
        <v>32.5</v>
      </c>
      <c r="AD182" s="59">
        <v>40</v>
      </c>
      <c r="AE182" s="59">
        <v>25</v>
      </c>
      <c r="AF182" s="58">
        <v>15</v>
      </c>
      <c r="AG182" s="59">
        <v>20</v>
      </c>
      <c r="AH182" s="59">
        <v>10</v>
      </c>
      <c r="AI182" s="58">
        <v>23</v>
      </c>
      <c r="AJ182" s="59">
        <v>25</v>
      </c>
      <c r="AK182" s="59">
        <v>21</v>
      </c>
      <c r="AL182" s="58">
        <v>65</v>
      </c>
      <c r="AM182" s="59">
        <v>70</v>
      </c>
      <c r="AN182" s="59">
        <v>60</v>
      </c>
      <c r="AO182" s="58">
        <v>82.5</v>
      </c>
      <c r="AP182" s="59">
        <v>85</v>
      </c>
      <c r="AQ182" s="59">
        <v>80</v>
      </c>
      <c r="AR182" s="58">
        <v>101</v>
      </c>
      <c r="AS182" s="59">
        <v>112</v>
      </c>
      <c r="AT182" s="59">
        <v>90</v>
      </c>
      <c r="AU182" s="58">
        <v>31</v>
      </c>
      <c r="AV182" s="59">
        <v>40</v>
      </c>
      <c r="AW182" s="59">
        <v>22</v>
      </c>
      <c r="AX182" s="58">
        <v>65</v>
      </c>
      <c r="AY182" s="59">
        <v>70</v>
      </c>
      <c r="AZ182" s="59">
        <v>60</v>
      </c>
      <c r="BA182" s="58">
        <v>165</v>
      </c>
      <c r="BB182" s="59">
        <v>170</v>
      </c>
      <c r="BC182" s="59">
        <v>160</v>
      </c>
      <c r="BD182" s="58">
        <v>30.5</v>
      </c>
      <c r="BE182" s="59">
        <v>33</v>
      </c>
      <c r="BF182" s="59">
        <v>28</v>
      </c>
      <c r="BG182" s="58">
        <v>78.5</v>
      </c>
      <c r="BH182" s="59">
        <v>82</v>
      </c>
      <c r="BI182" s="59">
        <v>75</v>
      </c>
      <c r="BJ182" s="58">
        <v>55</v>
      </c>
      <c r="BK182" s="59">
        <v>60</v>
      </c>
      <c r="BL182" s="59">
        <v>50</v>
      </c>
      <c r="BM182" s="58">
        <v>135</v>
      </c>
      <c r="BN182" s="59">
        <v>140</v>
      </c>
      <c r="BO182" s="59">
        <v>130</v>
      </c>
      <c r="BP182" s="58">
        <v>191.5</v>
      </c>
      <c r="BQ182" s="59">
        <v>194</v>
      </c>
      <c r="BR182" s="59">
        <v>189</v>
      </c>
    </row>
    <row r="183" spans="1:70" x14ac:dyDescent="0.25">
      <c r="A183" s="57">
        <v>44903</v>
      </c>
      <c r="B183" s="58">
        <v>120</v>
      </c>
      <c r="C183" s="59">
        <v>125</v>
      </c>
      <c r="D183" s="59">
        <v>115</v>
      </c>
      <c r="E183" s="58">
        <v>239.5</v>
      </c>
      <c r="F183" s="59">
        <v>245</v>
      </c>
      <c r="G183" s="59">
        <v>234</v>
      </c>
      <c r="H183" s="58">
        <v>135</v>
      </c>
      <c r="I183" s="59">
        <v>140</v>
      </c>
      <c r="J183" s="59">
        <v>130</v>
      </c>
      <c r="K183" s="58">
        <v>86.5</v>
      </c>
      <c r="L183" s="59">
        <v>108</v>
      </c>
      <c r="M183" s="59">
        <v>65</v>
      </c>
      <c r="N183" s="58">
        <v>82.5</v>
      </c>
      <c r="O183" s="59">
        <v>110</v>
      </c>
      <c r="P183" s="59">
        <v>55</v>
      </c>
      <c r="Q183" s="58">
        <v>105</v>
      </c>
      <c r="R183" s="59">
        <v>110</v>
      </c>
      <c r="S183" s="59">
        <v>100</v>
      </c>
      <c r="T183" s="58">
        <v>70</v>
      </c>
      <c r="U183" s="59">
        <v>80</v>
      </c>
      <c r="V183" s="59">
        <v>60</v>
      </c>
      <c r="W183" s="58">
        <v>15</v>
      </c>
      <c r="X183" s="59">
        <v>20</v>
      </c>
      <c r="Y183" s="59">
        <v>10</v>
      </c>
      <c r="Z183" s="58">
        <v>32.5</v>
      </c>
      <c r="AA183" s="59">
        <v>40</v>
      </c>
      <c r="AB183" s="59">
        <v>25</v>
      </c>
      <c r="AC183" s="58">
        <v>32.5</v>
      </c>
      <c r="AD183" s="59">
        <v>40</v>
      </c>
      <c r="AE183" s="59">
        <v>25</v>
      </c>
      <c r="AF183" s="58">
        <v>15</v>
      </c>
      <c r="AG183" s="59">
        <v>20</v>
      </c>
      <c r="AH183" s="59">
        <v>10</v>
      </c>
      <c r="AI183" s="58">
        <v>23</v>
      </c>
      <c r="AJ183" s="59">
        <v>25</v>
      </c>
      <c r="AK183" s="59">
        <v>21</v>
      </c>
      <c r="AL183" s="58">
        <v>65</v>
      </c>
      <c r="AM183" s="59">
        <v>70</v>
      </c>
      <c r="AN183" s="59">
        <v>60</v>
      </c>
      <c r="AO183" s="58">
        <v>82.5</v>
      </c>
      <c r="AP183" s="59">
        <v>85</v>
      </c>
      <c r="AQ183" s="59">
        <v>80</v>
      </c>
      <c r="AR183" s="58">
        <v>101</v>
      </c>
      <c r="AS183" s="59">
        <v>112</v>
      </c>
      <c r="AT183" s="59">
        <v>90</v>
      </c>
      <c r="AU183" s="58">
        <v>31</v>
      </c>
      <c r="AV183" s="59">
        <v>40</v>
      </c>
      <c r="AW183" s="59">
        <v>22</v>
      </c>
      <c r="AX183" s="58">
        <v>65</v>
      </c>
      <c r="AY183" s="59">
        <v>70</v>
      </c>
      <c r="AZ183" s="59">
        <v>60</v>
      </c>
      <c r="BA183" s="58">
        <v>165</v>
      </c>
      <c r="BB183" s="59">
        <v>170</v>
      </c>
      <c r="BC183" s="59">
        <v>160</v>
      </c>
      <c r="BD183" s="58">
        <v>30.5</v>
      </c>
      <c r="BE183" s="59">
        <v>33</v>
      </c>
      <c r="BF183" s="59">
        <v>28</v>
      </c>
      <c r="BG183" s="58">
        <v>78.5</v>
      </c>
      <c r="BH183" s="59">
        <v>82</v>
      </c>
      <c r="BI183" s="59">
        <v>75</v>
      </c>
      <c r="BJ183" s="58">
        <v>55</v>
      </c>
      <c r="BK183" s="59">
        <v>60</v>
      </c>
      <c r="BL183" s="59">
        <v>50</v>
      </c>
      <c r="BM183" s="58">
        <v>135</v>
      </c>
      <c r="BN183" s="59">
        <v>140</v>
      </c>
      <c r="BO183" s="59">
        <v>130</v>
      </c>
      <c r="BP183" s="58">
        <v>210</v>
      </c>
      <c r="BQ183" s="59">
        <v>211</v>
      </c>
      <c r="BR183" s="59">
        <v>209</v>
      </c>
    </row>
    <row r="184" spans="1:70" x14ac:dyDescent="0.25">
      <c r="A184" s="57">
        <v>44896</v>
      </c>
      <c r="B184" s="58">
        <v>127.5</v>
      </c>
      <c r="C184" s="59">
        <v>130</v>
      </c>
      <c r="D184" s="59">
        <v>125</v>
      </c>
      <c r="E184" s="58">
        <v>239.5</v>
      </c>
      <c r="F184" s="59">
        <v>245</v>
      </c>
      <c r="G184" s="59">
        <v>234</v>
      </c>
      <c r="H184" s="58">
        <v>130</v>
      </c>
      <c r="I184" s="59">
        <v>135</v>
      </c>
      <c r="J184" s="59">
        <v>125</v>
      </c>
      <c r="K184" s="58">
        <v>85</v>
      </c>
      <c r="L184" s="59">
        <v>90</v>
      </c>
      <c r="M184" s="59">
        <v>80</v>
      </c>
      <c r="N184" s="58">
        <v>82.5</v>
      </c>
      <c r="O184" s="59">
        <v>110</v>
      </c>
      <c r="P184" s="59">
        <v>55</v>
      </c>
      <c r="Q184" s="58">
        <v>105</v>
      </c>
      <c r="R184" s="59">
        <v>110</v>
      </c>
      <c r="S184" s="59">
        <v>100</v>
      </c>
      <c r="T184" s="58">
        <v>75</v>
      </c>
      <c r="U184" s="59">
        <v>80</v>
      </c>
      <c r="V184" s="59">
        <v>70</v>
      </c>
      <c r="W184" s="58">
        <v>20</v>
      </c>
      <c r="X184" s="59">
        <v>25</v>
      </c>
      <c r="Y184" s="59">
        <v>15</v>
      </c>
      <c r="Z184" s="58">
        <v>32.5</v>
      </c>
      <c r="AA184" s="59">
        <v>40</v>
      </c>
      <c r="AB184" s="59">
        <v>25</v>
      </c>
      <c r="AC184" s="58">
        <v>37.5</v>
      </c>
      <c r="AD184" s="59">
        <v>50</v>
      </c>
      <c r="AE184" s="59">
        <v>25</v>
      </c>
      <c r="AF184" s="58">
        <v>25</v>
      </c>
      <c r="AG184" s="59">
        <v>30</v>
      </c>
      <c r="AH184" s="59">
        <v>20</v>
      </c>
      <c r="AI184" s="58">
        <v>23</v>
      </c>
      <c r="AJ184" s="59">
        <v>25</v>
      </c>
      <c r="AK184" s="59">
        <v>21</v>
      </c>
      <c r="AL184" s="58">
        <v>65</v>
      </c>
      <c r="AM184" s="59">
        <v>70</v>
      </c>
      <c r="AN184" s="59">
        <v>60</v>
      </c>
      <c r="AO184" s="58">
        <v>82.5</v>
      </c>
      <c r="AP184" s="59">
        <v>85</v>
      </c>
      <c r="AQ184" s="59">
        <v>80</v>
      </c>
      <c r="AR184" s="58">
        <v>101</v>
      </c>
      <c r="AS184" s="59">
        <v>112</v>
      </c>
      <c r="AT184" s="59">
        <v>90</v>
      </c>
      <c r="AU184" s="58">
        <v>31</v>
      </c>
      <c r="AV184" s="59">
        <v>40</v>
      </c>
      <c r="AW184" s="59">
        <v>22</v>
      </c>
      <c r="AX184" s="58">
        <v>65</v>
      </c>
      <c r="AY184" s="59">
        <v>70</v>
      </c>
      <c r="AZ184" s="59">
        <v>60</v>
      </c>
      <c r="BA184" s="58">
        <v>165</v>
      </c>
      <c r="BB184" s="59">
        <v>170</v>
      </c>
      <c r="BC184" s="59">
        <v>160</v>
      </c>
      <c r="BD184" s="58">
        <v>30.5</v>
      </c>
      <c r="BE184" s="59">
        <v>33</v>
      </c>
      <c r="BF184" s="59">
        <v>28</v>
      </c>
      <c r="BG184" s="58">
        <v>78.5</v>
      </c>
      <c r="BH184" s="59">
        <v>82</v>
      </c>
      <c r="BI184" s="59">
        <v>75</v>
      </c>
      <c r="BJ184" s="58">
        <v>55</v>
      </c>
      <c r="BK184" s="59">
        <v>60</v>
      </c>
      <c r="BL184" s="59">
        <v>50</v>
      </c>
      <c r="BM184" s="58">
        <v>135</v>
      </c>
      <c r="BN184" s="59">
        <v>140</v>
      </c>
      <c r="BO184" s="59">
        <v>130</v>
      </c>
      <c r="BP184" s="58">
        <v>204</v>
      </c>
      <c r="BQ184" s="59">
        <v>208</v>
      </c>
      <c r="BR184" s="59">
        <v>200</v>
      </c>
    </row>
    <row r="185" spans="1:70" x14ac:dyDescent="0.25">
      <c r="A185" s="57">
        <v>44889</v>
      </c>
      <c r="B185" s="58">
        <v>120</v>
      </c>
      <c r="C185" s="59">
        <v>130</v>
      </c>
      <c r="D185" s="59">
        <v>110</v>
      </c>
      <c r="E185" s="58">
        <v>239.5</v>
      </c>
      <c r="F185" s="59">
        <v>245</v>
      </c>
      <c r="G185" s="59">
        <v>234</v>
      </c>
      <c r="H185" s="58">
        <v>130</v>
      </c>
      <c r="I185" s="59">
        <v>135</v>
      </c>
      <c r="J185" s="59">
        <v>125</v>
      </c>
      <c r="K185" s="58">
        <v>95</v>
      </c>
      <c r="L185" s="59">
        <v>100</v>
      </c>
      <c r="M185" s="59">
        <v>90</v>
      </c>
      <c r="N185" s="58">
        <v>82.5</v>
      </c>
      <c r="O185" s="59">
        <v>110</v>
      </c>
      <c r="P185" s="59">
        <v>55</v>
      </c>
      <c r="Q185" s="58">
        <v>105</v>
      </c>
      <c r="R185" s="59">
        <v>110</v>
      </c>
      <c r="S185" s="59">
        <v>100</v>
      </c>
      <c r="T185" s="58">
        <v>75</v>
      </c>
      <c r="U185" s="59">
        <v>80</v>
      </c>
      <c r="V185" s="59">
        <v>70</v>
      </c>
      <c r="W185" s="58">
        <v>22.5</v>
      </c>
      <c r="X185" s="59">
        <v>25</v>
      </c>
      <c r="Y185" s="59">
        <v>20</v>
      </c>
      <c r="Z185" s="58">
        <v>32.5</v>
      </c>
      <c r="AA185" s="59">
        <v>40</v>
      </c>
      <c r="AB185" s="59">
        <v>25</v>
      </c>
      <c r="AC185" s="58">
        <v>32.5</v>
      </c>
      <c r="AD185" s="59">
        <v>40</v>
      </c>
      <c r="AE185" s="59">
        <v>25</v>
      </c>
      <c r="AF185" s="58">
        <v>25</v>
      </c>
      <c r="AG185" s="59">
        <v>30</v>
      </c>
      <c r="AH185" s="59">
        <v>20</v>
      </c>
      <c r="AI185" s="58">
        <v>23</v>
      </c>
      <c r="AJ185" s="59">
        <v>25</v>
      </c>
      <c r="AK185" s="59">
        <v>21</v>
      </c>
      <c r="AL185" s="58">
        <v>65</v>
      </c>
      <c r="AM185" s="59">
        <v>70</v>
      </c>
      <c r="AN185" s="59">
        <v>60</v>
      </c>
      <c r="AO185" s="58">
        <v>82.5</v>
      </c>
      <c r="AP185" s="59">
        <v>85</v>
      </c>
      <c r="AQ185" s="59">
        <v>80</v>
      </c>
      <c r="AR185" s="58">
        <v>101</v>
      </c>
      <c r="AS185" s="59">
        <v>112</v>
      </c>
      <c r="AT185" s="59">
        <v>90</v>
      </c>
      <c r="AU185" s="58">
        <v>31</v>
      </c>
      <c r="AV185" s="59">
        <v>40</v>
      </c>
      <c r="AW185" s="59">
        <v>22</v>
      </c>
      <c r="AX185" s="58">
        <v>65</v>
      </c>
      <c r="AY185" s="59">
        <v>70</v>
      </c>
      <c r="AZ185" s="59">
        <v>60</v>
      </c>
      <c r="BA185" s="58">
        <v>165</v>
      </c>
      <c r="BB185" s="59">
        <v>170</v>
      </c>
      <c r="BC185" s="59">
        <v>160</v>
      </c>
      <c r="BD185" s="58">
        <v>30.5</v>
      </c>
      <c r="BE185" s="59">
        <v>33</v>
      </c>
      <c r="BF185" s="59">
        <v>28</v>
      </c>
      <c r="BG185" s="58">
        <v>78.5</v>
      </c>
      <c r="BH185" s="59">
        <v>82</v>
      </c>
      <c r="BI185" s="59">
        <v>75</v>
      </c>
      <c r="BJ185" s="58">
        <v>55</v>
      </c>
      <c r="BK185" s="59">
        <v>60</v>
      </c>
      <c r="BL185" s="59">
        <v>50</v>
      </c>
      <c r="BM185" s="58">
        <v>135</v>
      </c>
      <c r="BN185" s="59">
        <v>140</v>
      </c>
      <c r="BO185" s="59">
        <v>130</v>
      </c>
      <c r="BP185" s="58">
        <v>192.5</v>
      </c>
      <c r="BQ185" s="59">
        <v>200</v>
      </c>
      <c r="BR185" s="59">
        <v>185</v>
      </c>
    </row>
    <row r="186" spans="1:70" x14ac:dyDescent="0.25">
      <c r="A186" s="57">
        <v>44882</v>
      </c>
      <c r="B186" s="58">
        <v>120</v>
      </c>
      <c r="C186" s="59">
        <v>130</v>
      </c>
      <c r="D186" s="59">
        <v>110</v>
      </c>
      <c r="E186" s="58">
        <v>239.5</v>
      </c>
      <c r="F186" s="59">
        <v>245</v>
      </c>
      <c r="G186" s="59">
        <v>234</v>
      </c>
      <c r="H186" s="58">
        <v>130</v>
      </c>
      <c r="I186" s="59">
        <v>135</v>
      </c>
      <c r="J186" s="59">
        <v>125</v>
      </c>
      <c r="K186" s="58">
        <v>95</v>
      </c>
      <c r="L186" s="59">
        <v>100</v>
      </c>
      <c r="M186" s="59">
        <v>90</v>
      </c>
      <c r="N186" s="58">
        <v>82.5</v>
      </c>
      <c r="O186" s="59">
        <v>110</v>
      </c>
      <c r="P186" s="59">
        <v>55</v>
      </c>
      <c r="Q186" s="58">
        <v>105</v>
      </c>
      <c r="R186" s="59">
        <v>110</v>
      </c>
      <c r="S186" s="59">
        <v>100</v>
      </c>
      <c r="T186" s="58">
        <v>70</v>
      </c>
      <c r="U186" s="59">
        <v>80</v>
      </c>
      <c r="V186" s="59">
        <v>60</v>
      </c>
      <c r="W186" s="58">
        <v>25</v>
      </c>
      <c r="X186" s="59">
        <v>30</v>
      </c>
      <c r="Y186" s="59">
        <v>20</v>
      </c>
      <c r="Z186" s="58">
        <v>37.5</v>
      </c>
      <c r="AA186" s="59">
        <v>50</v>
      </c>
      <c r="AB186" s="59">
        <v>25</v>
      </c>
      <c r="AC186" s="58">
        <v>35</v>
      </c>
      <c r="AD186" s="59">
        <v>45</v>
      </c>
      <c r="AE186" s="59">
        <v>25</v>
      </c>
      <c r="AF186" s="58">
        <v>25</v>
      </c>
      <c r="AG186" s="59">
        <v>30</v>
      </c>
      <c r="AH186" s="59">
        <v>20</v>
      </c>
      <c r="AI186" s="58">
        <v>23</v>
      </c>
      <c r="AJ186" s="59">
        <v>25</v>
      </c>
      <c r="AK186" s="59">
        <v>21</v>
      </c>
      <c r="AL186" s="58">
        <v>62.5</v>
      </c>
      <c r="AM186" s="59">
        <v>65</v>
      </c>
      <c r="AN186" s="59">
        <v>60</v>
      </c>
      <c r="AO186" s="58">
        <v>82.5</v>
      </c>
      <c r="AP186" s="59">
        <v>85</v>
      </c>
      <c r="AQ186" s="59">
        <v>80</v>
      </c>
      <c r="AR186" s="58">
        <v>101</v>
      </c>
      <c r="AS186" s="59">
        <v>112</v>
      </c>
      <c r="AT186" s="59">
        <v>90</v>
      </c>
      <c r="AU186" s="58">
        <v>31</v>
      </c>
      <c r="AV186" s="59">
        <v>40</v>
      </c>
      <c r="AW186" s="59">
        <v>22</v>
      </c>
      <c r="AX186" s="58">
        <v>62.5</v>
      </c>
      <c r="AY186" s="59">
        <v>65</v>
      </c>
      <c r="AZ186" s="59">
        <v>60</v>
      </c>
      <c r="BA186" s="58">
        <v>160</v>
      </c>
      <c r="BB186" s="59">
        <v>170</v>
      </c>
      <c r="BC186" s="59">
        <v>150</v>
      </c>
      <c r="BD186" s="58">
        <v>30.5</v>
      </c>
      <c r="BE186" s="59">
        <v>33</v>
      </c>
      <c r="BF186" s="59">
        <v>28</v>
      </c>
      <c r="BG186" s="58">
        <v>78.5</v>
      </c>
      <c r="BH186" s="59">
        <v>82</v>
      </c>
      <c r="BI186" s="59">
        <v>75</v>
      </c>
      <c r="BJ186" s="58">
        <v>55</v>
      </c>
      <c r="BK186" s="59">
        <v>60</v>
      </c>
      <c r="BL186" s="59">
        <v>50</v>
      </c>
      <c r="BM186" s="58">
        <v>135</v>
      </c>
      <c r="BN186" s="59">
        <v>140</v>
      </c>
      <c r="BO186" s="59">
        <v>130</v>
      </c>
      <c r="BP186" s="58">
        <v>192.5</v>
      </c>
      <c r="BQ186" s="59">
        <v>200</v>
      </c>
      <c r="BR186" s="59">
        <v>185</v>
      </c>
    </row>
    <row r="187" spans="1:70" x14ac:dyDescent="0.25">
      <c r="A187" s="57">
        <v>44875</v>
      </c>
      <c r="B187" s="58">
        <v>120</v>
      </c>
      <c r="C187" s="59">
        <v>130</v>
      </c>
      <c r="D187" s="59">
        <v>110</v>
      </c>
      <c r="E187" s="58">
        <v>239.5</v>
      </c>
      <c r="F187" s="59">
        <v>245</v>
      </c>
      <c r="G187" s="59">
        <v>234</v>
      </c>
      <c r="H187" s="58">
        <v>130</v>
      </c>
      <c r="I187" s="59">
        <v>135</v>
      </c>
      <c r="J187" s="59">
        <v>125</v>
      </c>
      <c r="K187" s="58">
        <v>95</v>
      </c>
      <c r="L187" s="59">
        <v>100</v>
      </c>
      <c r="M187" s="59">
        <v>90</v>
      </c>
      <c r="N187" s="58">
        <v>82.5</v>
      </c>
      <c r="O187" s="59">
        <v>110</v>
      </c>
      <c r="P187" s="59">
        <v>55</v>
      </c>
      <c r="Q187" s="58">
        <v>105</v>
      </c>
      <c r="R187" s="59">
        <v>110</v>
      </c>
      <c r="S187" s="59">
        <v>100</v>
      </c>
      <c r="T187" s="58">
        <v>65</v>
      </c>
      <c r="U187" s="59">
        <v>75</v>
      </c>
      <c r="V187" s="59">
        <v>55</v>
      </c>
      <c r="W187" s="58">
        <v>25</v>
      </c>
      <c r="X187" s="59">
        <v>30</v>
      </c>
      <c r="Y187" s="59">
        <v>20</v>
      </c>
      <c r="Z187" s="58">
        <v>37.5</v>
      </c>
      <c r="AA187" s="59">
        <v>50</v>
      </c>
      <c r="AB187" s="59">
        <v>25</v>
      </c>
      <c r="AC187" s="58">
        <v>35</v>
      </c>
      <c r="AD187" s="59">
        <v>45</v>
      </c>
      <c r="AE187" s="59">
        <v>25</v>
      </c>
      <c r="AF187" s="58">
        <v>25</v>
      </c>
      <c r="AG187" s="59">
        <v>30</v>
      </c>
      <c r="AH187" s="59">
        <v>20</v>
      </c>
      <c r="AI187" s="58">
        <v>23</v>
      </c>
      <c r="AJ187" s="59">
        <v>25</v>
      </c>
      <c r="AK187" s="59">
        <v>21</v>
      </c>
      <c r="AL187" s="58">
        <v>62.5</v>
      </c>
      <c r="AM187" s="59">
        <v>65</v>
      </c>
      <c r="AN187" s="59">
        <v>60</v>
      </c>
      <c r="AO187" s="58">
        <v>82.5</v>
      </c>
      <c r="AP187" s="59">
        <v>85</v>
      </c>
      <c r="AQ187" s="59">
        <v>80</v>
      </c>
      <c r="AR187" s="58">
        <v>107.5</v>
      </c>
      <c r="AS187" s="59">
        <v>115</v>
      </c>
      <c r="AT187" s="59">
        <v>100</v>
      </c>
      <c r="AU187" s="58">
        <v>31</v>
      </c>
      <c r="AV187" s="59">
        <v>40</v>
      </c>
      <c r="AW187" s="59">
        <v>22</v>
      </c>
      <c r="AX187" s="58">
        <v>62.5</v>
      </c>
      <c r="AY187" s="59">
        <v>65</v>
      </c>
      <c r="AZ187" s="59">
        <v>60</v>
      </c>
      <c r="BA187" s="58">
        <v>160</v>
      </c>
      <c r="BB187" s="59">
        <v>170</v>
      </c>
      <c r="BC187" s="59">
        <v>150</v>
      </c>
      <c r="BD187" s="58">
        <v>30.5</v>
      </c>
      <c r="BE187" s="59">
        <v>33</v>
      </c>
      <c r="BF187" s="59">
        <v>28</v>
      </c>
      <c r="BG187" s="58">
        <v>78.5</v>
      </c>
      <c r="BH187" s="59">
        <v>82</v>
      </c>
      <c r="BI187" s="59">
        <v>75</v>
      </c>
      <c r="BJ187" s="58">
        <v>55</v>
      </c>
      <c r="BK187" s="59">
        <v>60</v>
      </c>
      <c r="BL187" s="59">
        <v>50</v>
      </c>
      <c r="BM187" s="58">
        <v>135</v>
      </c>
      <c r="BN187" s="59">
        <v>140</v>
      </c>
      <c r="BO187" s="59">
        <v>130</v>
      </c>
      <c r="BP187" s="58">
        <v>173</v>
      </c>
      <c r="BQ187" s="59">
        <v>176</v>
      </c>
      <c r="BR187" s="59">
        <v>170</v>
      </c>
    </row>
    <row r="188" spans="1:70" x14ac:dyDescent="0.25">
      <c r="A188" s="57">
        <v>44868</v>
      </c>
      <c r="B188" s="58">
        <v>130</v>
      </c>
      <c r="C188" s="59">
        <v>135</v>
      </c>
      <c r="D188" s="59">
        <v>125</v>
      </c>
      <c r="E188" s="58">
        <v>239.5</v>
      </c>
      <c r="F188" s="59">
        <v>245</v>
      </c>
      <c r="G188" s="59">
        <v>234</v>
      </c>
      <c r="H188" s="58">
        <v>130</v>
      </c>
      <c r="I188" s="59">
        <v>135</v>
      </c>
      <c r="J188" s="59">
        <v>125</v>
      </c>
      <c r="K188" s="58">
        <v>90</v>
      </c>
      <c r="L188" s="59">
        <v>95</v>
      </c>
      <c r="M188" s="59">
        <v>85</v>
      </c>
      <c r="N188" s="58">
        <v>77.5</v>
      </c>
      <c r="O188" s="59">
        <v>110</v>
      </c>
      <c r="P188" s="59">
        <v>45</v>
      </c>
      <c r="Q188" s="58">
        <v>100</v>
      </c>
      <c r="R188" s="59">
        <v>110</v>
      </c>
      <c r="S188" s="59">
        <v>90</v>
      </c>
      <c r="T188" s="58">
        <v>65</v>
      </c>
      <c r="U188" s="59">
        <v>75</v>
      </c>
      <c r="V188" s="59">
        <v>55</v>
      </c>
      <c r="W188" s="58">
        <v>20</v>
      </c>
      <c r="X188" s="59">
        <v>28</v>
      </c>
      <c r="Y188" s="59">
        <v>12</v>
      </c>
      <c r="Z188" s="58">
        <v>37.5</v>
      </c>
      <c r="AA188" s="59">
        <v>50</v>
      </c>
      <c r="AB188" s="59">
        <v>25</v>
      </c>
      <c r="AC188" s="58">
        <v>37.5</v>
      </c>
      <c r="AD188" s="59">
        <v>50</v>
      </c>
      <c r="AE188" s="59">
        <v>25</v>
      </c>
      <c r="AF188" s="58">
        <v>15</v>
      </c>
      <c r="AG188" s="59">
        <v>20</v>
      </c>
      <c r="AH188" s="59">
        <v>10</v>
      </c>
      <c r="AI188" s="58">
        <v>23</v>
      </c>
      <c r="AJ188" s="59">
        <v>25</v>
      </c>
      <c r="AK188" s="59">
        <v>21</v>
      </c>
      <c r="AL188" s="58">
        <v>62.5</v>
      </c>
      <c r="AM188" s="59">
        <v>65</v>
      </c>
      <c r="AN188" s="59">
        <v>60</v>
      </c>
      <c r="AO188" s="58">
        <v>82.5</v>
      </c>
      <c r="AP188" s="59">
        <v>85</v>
      </c>
      <c r="AQ188" s="59">
        <v>80</v>
      </c>
      <c r="AR188" s="58">
        <v>107.5</v>
      </c>
      <c r="AS188" s="59">
        <v>115</v>
      </c>
      <c r="AT188" s="59">
        <v>100</v>
      </c>
      <c r="AU188" s="58">
        <v>24.5</v>
      </c>
      <c r="AV188" s="59">
        <v>27</v>
      </c>
      <c r="AW188" s="59">
        <v>22</v>
      </c>
      <c r="AX188" s="58">
        <v>62.5</v>
      </c>
      <c r="AY188" s="59">
        <v>65</v>
      </c>
      <c r="AZ188" s="59">
        <v>60</v>
      </c>
      <c r="BA188" s="58">
        <v>160</v>
      </c>
      <c r="BB188" s="59">
        <v>170</v>
      </c>
      <c r="BC188" s="59">
        <v>150</v>
      </c>
      <c r="BD188" s="58">
        <v>30.5</v>
      </c>
      <c r="BE188" s="59">
        <v>33</v>
      </c>
      <c r="BF188" s="59">
        <v>28</v>
      </c>
      <c r="BG188" s="58">
        <v>78.5</v>
      </c>
      <c r="BH188" s="59">
        <v>82</v>
      </c>
      <c r="BI188" s="59">
        <v>75</v>
      </c>
      <c r="BJ188" s="58">
        <v>55</v>
      </c>
      <c r="BK188" s="59">
        <v>60</v>
      </c>
      <c r="BL188" s="59">
        <v>50</v>
      </c>
      <c r="BM188" s="58">
        <v>135</v>
      </c>
      <c r="BN188" s="59">
        <v>140</v>
      </c>
      <c r="BO188" s="59">
        <v>130</v>
      </c>
      <c r="BP188" s="58">
        <v>173</v>
      </c>
      <c r="BQ188" s="59">
        <v>176</v>
      </c>
      <c r="BR188" s="59">
        <v>170</v>
      </c>
    </row>
    <row r="189" spans="1:70" x14ac:dyDescent="0.25">
      <c r="A189" s="57">
        <v>44861</v>
      </c>
      <c r="B189" s="58">
        <v>125</v>
      </c>
      <c r="C189" s="59">
        <v>130</v>
      </c>
      <c r="D189" s="59">
        <v>120</v>
      </c>
      <c r="E189" s="58">
        <v>239.5</v>
      </c>
      <c r="F189" s="59">
        <v>245</v>
      </c>
      <c r="G189" s="59">
        <v>234</v>
      </c>
      <c r="H189" s="58">
        <v>125</v>
      </c>
      <c r="I189" s="59">
        <v>130</v>
      </c>
      <c r="J189" s="59">
        <v>120</v>
      </c>
      <c r="K189" s="58">
        <v>90</v>
      </c>
      <c r="L189" s="59">
        <v>95</v>
      </c>
      <c r="M189" s="59">
        <v>85</v>
      </c>
      <c r="N189" s="58">
        <v>77.5</v>
      </c>
      <c r="O189" s="59">
        <v>110</v>
      </c>
      <c r="P189" s="59">
        <v>45</v>
      </c>
      <c r="Q189" s="58">
        <v>110</v>
      </c>
      <c r="R189" s="59">
        <v>115</v>
      </c>
      <c r="S189" s="59">
        <v>105</v>
      </c>
      <c r="T189" s="58">
        <v>65</v>
      </c>
      <c r="U189" s="59">
        <v>75</v>
      </c>
      <c r="V189" s="59">
        <v>55</v>
      </c>
      <c r="W189" s="58">
        <v>16</v>
      </c>
      <c r="X189" s="59">
        <v>20</v>
      </c>
      <c r="Y189" s="59">
        <v>12</v>
      </c>
      <c r="Z189" s="58">
        <v>42.5</v>
      </c>
      <c r="AA189" s="59">
        <v>50</v>
      </c>
      <c r="AB189" s="59">
        <v>35</v>
      </c>
      <c r="AC189" s="58">
        <v>35</v>
      </c>
      <c r="AD189" s="59">
        <v>45</v>
      </c>
      <c r="AE189" s="59">
        <v>25</v>
      </c>
      <c r="AF189" s="58">
        <v>15</v>
      </c>
      <c r="AG189" s="59">
        <v>20</v>
      </c>
      <c r="AH189" s="59">
        <v>10</v>
      </c>
      <c r="AI189" s="58">
        <v>22</v>
      </c>
      <c r="AJ189" s="59">
        <v>24</v>
      </c>
      <c r="AK189" s="59">
        <v>20</v>
      </c>
      <c r="AL189" s="58">
        <v>62.5</v>
      </c>
      <c r="AM189" s="59">
        <v>65</v>
      </c>
      <c r="AN189" s="59">
        <v>60</v>
      </c>
      <c r="AO189" s="58">
        <v>72.5</v>
      </c>
      <c r="AP189" s="59">
        <v>75</v>
      </c>
      <c r="AQ189" s="59">
        <v>70</v>
      </c>
      <c r="AR189" s="58">
        <v>100</v>
      </c>
      <c r="AS189" s="59">
        <v>105</v>
      </c>
      <c r="AT189" s="59">
        <v>95</v>
      </c>
      <c r="AU189" s="58">
        <v>22.5</v>
      </c>
      <c r="AV189" s="59">
        <v>25</v>
      </c>
      <c r="AW189" s="59">
        <v>20</v>
      </c>
      <c r="AX189" s="58">
        <v>62.5</v>
      </c>
      <c r="AY189" s="59">
        <v>65</v>
      </c>
      <c r="AZ189" s="59">
        <v>60</v>
      </c>
      <c r="BA189" s="58">
        <v>155</v>
      </c>
      <c r="BB189" s="59">
        <v>160</v>
      </c>
      <c r="BC189" s="59">
        <v>150</v>
      </c>
      <c r="BD189" s="58">
        <v>30.5</v>
      </c>
      <c r="BE189" s="59">
        <v>33</v>
      </c>
      <c r="BF189" s="59">
        <v>28</v>
      </c>
      <c r="BG189" s="58">
        <v>76</v>
      </c>
      <c r="BH189" s="59">
        <v>80</v>
      </c>
      <c r="BI189" s="59">
        <v>72</v>
      </c>
      <c r="BJ189" s="58">
        <v>55</v>
      </c>
      <c r="BK189" s="59">
        <v>60</v>
      </c>
      <c r="BL189" s="59">
        <v>50</v>
      </c>
      <c r="BM189" s="58">
        <v>135</v>
      </c>
      <c r="BN189" s="59">
        <v>140</v>
      </c>
      <c r="BO189" s="59">
        <v>130</v>
      </c>
      <c r="BP189" s="58">
        <v>157.5</v>
      </c>
      <c r="BQ189" s="59">
        <v>160</v>
      </c>
      <c r="BR189" s="59">
        <v>155</v>
      </c>
    </row>
    <row r="190" spans="1:70" x14ac:dyDescent="0.25">
      <c r="A190" s="57">
        <v>44854</v>
      </c>
      <c r="B190" s="58">
        <v>125</v>
      </c>
      <c r="C190" s="59">
        <v>130</v>
      </c>
      <c r="D190" s="59">
        <v>120</v>
      </c>
      <c r="E190" s="58">
        <v>239.5</v>
      </c>
      <c r="F190" s="59">
        <v>245</v>
      </c>
      <c r="G190" s="59">
        <v>234</v>
      </c>
      <c r="H190" s="58">
        <v>122.5</v>
      </c>
      <c r="I190" s="59">
        <v>130</v>
      </c>
      <c r="J190" s="59">
        <v>115</v>
      </c>
      <c r="K190" s="58">
        <v>90</v>
      </c>
      <c r="L190" s="59">
        <v>95</v>
      </c>
      <c r="M190" s="59">
        <v>85</v>
      </c>
      <c r="N190" s="58">
        <v>77.5</v>
      </c>
      <c r="O190" s="59">
        <v>110</v>
      </c>
      <c r="P190" s="59">
        <v>45</v>
      </c>
      <c r="Q190" s="58">
        <v>110</v>
      </c>
      <c r="R190" s="59">
        <v>115</v>
      </c>
      <c r="S190" s="59">
        <v>105</v>
      </c>
      <c r="T190" s="58">
        <v>62.5</v>
      </c>
      <c r="U190" s="59">
        <v>70</v>
      </c>
      <c r="V190" s="59">
        <v>55</v>
      </c>
      <c r="W190" s="58">
        <v>15</v>
      </c>
      <c r="X190" s="59">
        <v>20</v>
      </c>
      <c r="Y190" s="59">
        <v>10</v>
      </c>
      <c r="Z190" s="58">
        <v>45</v>
      </c>
      <c r="AA190" s="59">
        <v>55</v>
      </c>
      <c r="AB190" s="59">
        <v>35</v>
      </c>
      <c r="AC190" s="58">
        <v>35</v>
      </c>
      <c r="AD190" s="59">
        <v>45</v>
      </c>
      <c r="AE190" s="59">
        <v>25</v>
      </c>
      <c r="AF190" s="58">
        <v>15</v>
      </c>
      <c r="AG190" s="59">
        <v>20</v>
      </c>
      <c r="AH190" s="59">
        <v>10</v>
      </c>
      <c r="AI190" s="58">
        <v>22</v>
      </c>
      <c r="AJ190" s="59">
        <v>24</v>
      </c>
      <c r="AK190" s="59">
        <v>20</v>
      </c>
      <c r="AL190" s="58">
        <v>62.5</v>
      </c>
      <c r="AM190" s="59">
        <v>65</v>
      </c>
      <c r="AN190" s="59">
        <v>60</v>
      </c>
      <c r="AO190" s="58">
        <v>70.5</v>
      </c>
      <c r="AP190" s="59">
        <v>73</v>
      </c>
      <c r="AQ190" s="59">
        <v>68</v>
      </c>
      <c r="AR190" s="58">
        <v>99</v>
      </c>
      <c r="AS190" s="59">
        <v>103</v>
      </c>
      <c r="AT190" s="59">
        <v>95</v>
      </c>
      <c r="AU190" s="58">
        <v>22.5</v>
      </c>
      <c r="AV190" s="59">
        <v>25</v>
      </c>
      <c r="AW190" s="59">
        <v>20</v>
      </c>
      <c r="AX190" s="58">
        <v>62.5</v>
      </c>
      <c r="AY190" s="59">
        <v>65</v>
      </c>
      <c r="AZ190" s="59">
        <v>60</v>
      </c>
      <c r="BA190" s="58">
        <v>155</v>
      </c>
      <c r="BB190" s="59">
        <v>160</v>
      </c>
      <c r="BC190" s="59">
        <v>150</v>
      </c>
      <c r="BD190" s="58">
        <v>30.5</v>
      </c>
      <c r="BE190" s="59">
        <v>33</v>
      </c>
      <c r="BF190" s="59">
        <v>28</v>
      </c>
      <c r="BG190" s="58">
        <v>75</v>
      </c>
      <c r="BH190" s="59">
        <v>80</v>
      </c>
      <c r="BI190" s="59">
        <v>70</v>
      </c>
      <c r="BJ190" s="58">
        <v>55</v>
      </c>
      <c r="BK190" s="59">
        <v>60</v>
      </c>
      <c r="BL190" s="59">
        <v>50</v>
      </c>
      <c r="BM190" s="58">
        <v>135</v>
      </c>
      <c r="BN190" s="59">
        <v>140</v>
      </c>
      <c r="BO190" s="59">
        <v>130</v>
      </c>
      <c r="BP190" s="58">
        <v>157.5</v>
      </c>
      <c r="BQ190" s="59">
        <v>160</v>
      </c>
      <c r="BR190" s="59">
        <v>155</v>
      </c>
    </row>
    <row r="191" spans="1:70" x14ac:dyDescent="0.25">
      <c r="A191" s="57">
        <v>44847</v>
      </c>
      <c r="B191" s="58">
        <v>127.5</v>
      </c>
      <c r="C191" s="59">
        <v>135</v>
      </c>
      <c r="D191" s="59">
        <v>120</v>
      </c>
      <c r="E191" s="58">
        <v>239.5</v>
      </c>
      <c r="F191" s="59">
        <v>245</v>
      </c>
      <c r="G191" s="59">
        <v>234</v>
      </c>
      <c r="H191" s="58">
        <v>130</v>
      </c>
      <c r="I191" s="59">
        <v>135</v>
      </c>
      <c r="J191" s="59">
        <v>125</v>
      </c>
      <c r="K191" s="58">
        <v>80</v>
      </c>
      <c r="L191" s="59">
        <v>85</v>
      </c>
      <c r="M191" s="59">
        <v>75</v>
      </c>
      <c r="N191" s="58">
        <v>82.5</v>
      </c>
      <c r="O191" s="59">
        <v>110</v>
      </c>
      <c r="P191" s="59">
        <v>55</v>
      </c>
      <c r="Q191" s="58">
        <v>110</v>
      </c>
      <c r="R191" s="59">
        <v>115</v>
      </c>
      <c r="S191" s="59">
        <v>105</v>
      </c>
      <c r="T191" s="58">
        <v>62.5</v>
      </c>
      <c r="U191" s="59">
        <v>70</v>
      </c>
      <c r="V191" s="59">
        <v>55</v>
      </c>
      <c r="W191" s="58">
        <v>17.5</v>
      </c>
      <c r="X191" s="59">
        <v>25</v>
      </c>
      <c r="Y191" s="59">
        <v>10</v>
      </c>
      <c r="Z191" s="58">
        <v>50</v>
      </c>
      <c r="AA191" s="59">
        <v>60</v>
      </c>
      <c r="AB191" s="59">
        <v>40</v>
      </c>
      <c r="AC191" s="58">
        <v>45</v>
      </c>
      <c r="AD191" s="59">
        <v>55</v>
      </c>
      <c r="AE191" s="59">
        <v>35</v>
      </c>
      <c r="AF191" s="58">
        <v>8</v>
      </c>
      <c r="AG191" s="59">
        <v>13</v>
      </c>
      <c r="AH191" s="59">
        <v>3</v>
      </c>
      <c r="AI191" s="58">
        <v>20</v>
      </c>
      <c r="AJ191" s="59">
        <v>22</v>
      </c>
      <c r="AK191" s="59">
        <v>18</v>
      </c>
      <c r="AL191" s="58">
        <v>44.5</v>
      </c>
      <c r="AM191" s="59">
        <v>47</v>
      </c>
      <c r="AN191" s="59">
        <v>42</v>
      </c>
      <c r="AO191" s="58">
        <v>61.5</v>
      </c>
      <c r="AP191" s="59">
        <v>65</v>
      </c>
      <c r="AQ191" s="59">
        <v>58</v>
      </c>
      <c r="AR191" s="58">
        <v>96</v>
      </c>
      <c r="AS191" s="59">
        <v>100</v>
      </c>
      <c r="AT191" s="59">
        <v>92</v>
      </c>
      <c r="AU191" s="58">
        <v>22.5</v>
      </c>
      <c r="AV191" s="59">
        <v>25</v>
      </c>
      <c r="AW191" s="59">
        <v>20</v>
      </c>
      <c r="AX191" s="58">
        <v>62.5</v>
      </c>
      <c r="AY191" s="59">
        <v>65</v>
      </c>
      <c r="AZ191" s="59">
        <v>60</v>
      </c>
      <c r="BA191" s="58">
        <v>155</v>
      </c>
      <c r="BB191" s="59">
        <v>160</v>
      </c>
      <c r="BC191" s="59">
        <v>150</v>
      </c>
      <c r="BD191" s="58">
        <v>30.5</v>
      </c>
      <c r="BE191" s="59">
        <v>33</v>
      </c>
      <c r="BF191" s="59">
        <v>28</v>
      </c>
      <c r="BG191" s="58">
        <v>75</v>
      </c>
      <c r="BH191" s="59">
        <v>80</v>
      </c>
      <c r="BI191" s="59">
        <v>70</v>
      </c>
      <c r="BJ191" s="58">
        <v>55</v>
      </c>
      <c r="BK191" s="59">
        <v>60</v>
      </c>
      <c r="BL191" s="59">
        <v>50</v>
      </c>
      <c r="BM191" s="58">
        <v>135</v>
      </c>
      <c r="BN191" s="59">
        <v>140</v>
      </c>
      <c r="BO191" s="59">
        <v>130</v>
      </c>
      <c r="BP191" s="58">
        <v>145</v>
      </c>
      <c r="BQ191" s="59">
        <v>150</v>
      </c>
      <c r="BR191" s="59">
        <v>140</v>
      </c>
    </row>
    <row r="192" spans="1:70" x14ac:dyDescent="0.25">
      <c r="A192" s="57">
        <v>44840</v>
      </c>
      <c r="B192" s="58">
        <v>130</v>
      </c>
      <c r="C192" s="59">
        <v>140</v>
      </c>
      <c r="D192" s="59">
        <v>120</v>
      </c>
      <c r="E192" s="58">
        <v>239.5</v>
      </c>
      <c r="F192" s="59">
        <v>245</v>
      </c>
      <c r="G192" s="59">
        <v>234</v>
      </c>
      <c r="H192" s="58">
        <v>130</v>
      </c>
      <c r="I192" s="59">
        <v>135</v>
      </c>
      <c r="J192" s="59">
        <v>125</v>
      </c>
      <c r="K192" s="58">
        <v>85</v>
      </c>
      <c r="L192" s="59">
        <v>90</v>
      </c>
      <c r="M192" s="59">
        <v>80</v>
      </c>
      <c r="N192" s="58">
        <v>82.5</v>
      </c>
      <c r="O192" s="59">
        <v>110</v>
      </c>
      <c r="P192" s="59">
        <v>55</v>
      </c>
      <c r="Q192" s="58">
        <v>112.5</v>
      </c>
      <c r="R192" s="59">
        <v>120</v>
      </c>
      <c r="S192" s="59">
        <v>105</v>
      </c>
      <c r="T192" s="58">
        <v>62.5</v>
      </c>
      <c r="U192" s="59">
        <v>70</v>
      </c>
      <c r="V192" s="59">
        <v>55</v>
      </c>
      <c r="W192" s="58">
        <v>15</v>
      </c>
      <c r="X192" s="59">
        <v>20</v>
      </c>
      <c r="Y192" s="59">
        <v>10</v>
      </c>
      <c r="Z192" s="58">
        <v>55</v>
      </c>
      <c r="AA192" s="59">
        <v>70</v>
      </c>
      <c r="AB192" s="59">
        <v>40</v>
      </c>
      <c r="AC192" s="58">
        <v>45</v>
      </c>
      <c r="AD192" s="59">
        <v>55</v>
      </c>
      <c r="AE192" s="59">
        <v>35</v>
      </c>
      <c r="AF192" s="58">
        <v>8</v>
      </c>
      <c r="AG192" s="59">
        <v>13</v>
      </c>
      <c r="AH192" s="59">
        <v>3</v>
      </c>
      <c r="AI192" s="58">
        <v>20</v>
      </c>
      <c r="AJ192" s="59">
        <v>22</v>
      </c>
      <c r="AK192" s="59">
        <v>18</v>
      </c>
      <c r="AL192" s="58">
        <v>44.5</v>
      </c>
      <c r="AM192" s="59">
        <v>47</v>
      </c>
      <c r="AN192" s="59">
        <v>42</v>
      </c>
      <c r="AO192" s="58">
        <v>51.5</v>
      </c>
      <c r="AP192" s="59">
        <v>55</v>
      </c>
      <c r="AQ192" s="59">
        <v>48</v>
      </c>
      <c r="AR192" s="58">
        <v>85</v>
      </c>
      <c r="AS192" s="59">
        <v>90</v>
      </c>
      <c r="AT192" s="59">
        <v>80</v>
      </c>
      <c r="AU192" s="58">
        <v>22.5</v>
      </c>
      <c r="AV192" s="59">
        <v>25</v>
      </c>
      <c r="AW192" s="59">
        <v>20</v>
      </c>
      <c r="AX192" s="58">
        <v>62.5</v>
      </c>
      <c r="AY192" s="59">
        <v>65</v>
      </c>
      <c r="AZ192" s="59">
        <v>60</v>
      </c>
      <c r="BA192" s="58">
        <v>155</v>
      </c>
      <c r="BB192" s="59">
        <v>160</v>
      </c>
      <c r="BC192" s="59">
        <v>150</v>
      </c>
      <c r="BD192" s="58">
        <v>30.5</v>
      </c>
      <c r="BE192" s="59">
        <v>33</v>
      </c>
      <c r="BF192" s="59">
        <v>28</v>
      </c>
      <c r="BG192" s="58">
        <v>75</v>
      </c>
      <c r="BH192" s="59">
        <v>80</v>
      </c>
      <c r="BI192" s="59">
        <v>70</v>
      </c>
      <c r="BJ192" s="58">
        <v>55</v>
      </c>
      <c r="BK192" s="59">
        <v>60</v>
      </c>
      <c r="BL192" s="59">
        <v>50</v>
      </c>
      <c r="BM192" s="58">
        <v>135</v>
      </c>
      <c r="BN192" s="59">
        <v>140</v>
      </c>
      <c r="BO192" s="59">
        <v>130</v>
      </c>
      <c r="BP192" s="58">
        <v>145</v>
      </c>
      <c r="BQ192" s="59">
        <v>150</v>
      </c>
      <c r="BR192" s="59">
        <v>140</v>
      </c>
    </row>
    <row r="193" spans="1:70" x14ac:dyDescent="0.25">
      <c r="A193" s="57">
        <v>44833</v>
      </c>
      <c r="B193" s="58">
        <v>130</v>
      </c>
      <c r="C193" s="59">
        <v>140</v>
      </c>
      <c r="D193" s="59">
        <v>120</v>
      </c>
      <c r="E193" s="58">
        <v>239.5</v>
      </c>
      <c r="F193" s="59">
        <v>245</v>
      </c>
      <c r="G193" s="59">
        <v>234</v>
      </c>
      <c r="H193" s="58">
        <v>120</v>
      </c>
      <c r="I193" s="59">
        <v>125</v>
      </c>
      <c r="J193" s="59">
        <v>115</v>
      </c>
      <c r="K193" s="58">
        <v>80</v>
      </c>
      <c r="L193" s="59">
        <v>90</v>
      </c>
      <c r="M193" s="59">
        <v>70</v>
      </c>
      <c r="N193" s="58">
        <v>91</v>
      </c>
      <c r="O193" s="59">
        <v>122</v>
      </c>
      <c r="P193" s="59">
        <v>60</v>
      </c>
      <c r="Q193" s="58">
        <v>130</v>
      </c>
      <c r="R193" s="59">
        <v>140</v>
      </c>
      <c r="S193" s="59">
        <v>120</v>
      </c>
      <c r="T193" s="58">
        <v>59</v>
      </c>
      <c r="U193" s="59">
        <v>70</v>
      </c>
      <c r="V193" s="59">
        <v>48</v>
      </c>
      <c r="W193" s="58">
        <v>10</v>
      </c>
      <c r="X193" s="59">
        <v>15</v>
      </c>
      <c r="Y193" s="59">
        <v>5</v>
      </c>
      <c r="Z193" s="58">
        <v>55</v>
      </c>
      <c r="AA193" s="59">
        <v>70</v>
      </c>
      <c r="AB193" s="59">
        <v>40</v>
      </c>
      <c r="AC193" s="58">
        <v>55</v>
      </c>
      <c r="AD193" s="59">
        <v>70</v>
      </c>
      <c r="AE193" s="59">
        <v>40</v>
      </c>
      <c r="AF193" s="58">
        <v>6.5</v>
      </c>
      <c r="AG193" s="59">
        <v>12</v>
      </c>
      <c r="AH193" s="59">
        <v>1</v>
      </c>
      <c r="AI193" s="58">
        <v>20</v>
      </c>
      <c r="AJ193" s="59">
        <v>22</v>
      </c>
      <c r="AK193" s="59">
        <v>18</v>
      </c>
      <c r="AL193" s="58">
        <v>44.5</v>
      </c>
      <c r="AM193" s="59">
        <v>47</v>
      </c>
      <c r="AN193" s="59">
        <v>42</v>
      </c>
      <c r="AO193" s="58">
        <v>51.5</v>
      </c>
      <c r="AP193" s="59">
        <v>55</v>
      </c>
      <c r="AQ193" s="59">
        <v>48</v>
      </c>
      <c r="AR193" s="58">
        <v>85</v>
      </c>
      <c r="AS193" s="59">
        <v>90</v>
      </c>
      <c r="AT193" s="59">
        <v>80</v>
      </c>
      <c r="AU193" s="58">
        <v>22.5</v>
      </c>
      <c r="AV193" s="59">
        <v>25</v>
      </c>
      <c r="AW193" s="59">
        <v>20</v>
      </c>
      <c r="AX193" s="58">
        <v>49.5</v>
      </c>
      <c r="AY193" s="59">
        <v>55</v>
      </c>
      <c r="AZ193" s="59">
        <v>44</v>
      </c>
      <c r="BA193" s="58">
        <v>155</v>
      </c>
      <c r="BB193" s="59">
        <v>160</v>
      </c>
      <c r="BC193" s="59">
        <v>150</v>
      </c>
      <c r="BD193" s="58">
        <v>30.5</v>
      </c>
      <c r="BE193" s="59">
        <v>33</v>
      </c>
      <c r="BF193" s="59">
        <v>28</v>
      </c>
      <c r="BG193" s="58">
        <v>75</v>
      </c>
      <c r="BH193" s="59">
        <v>80</v>
      </c>
      <c r="BI193" s="59">
        <v>70</v>
      </c>
      <c r="BJ193" s="58">
        <v>55</v>
      </c>
      <c r="BK193" s="59">
        <v>60</v>
      </c>
      <c r="BL193" s="59">
        <v>50</v>
      </c>
      <c r="BM193" s="58">
        <v>135</v>
      </c>
      <c r="BN193" s="59">
        <v>140</v>
      </c>
      <c r="BO193" s="59">
        <v>130</v>
      </c>
      <c r="BP193" s="58">
        <v>145</v>
      </c>
      <c r="BQ193" s="59">
        <v>150</v>
      </c>
      <c r="BR193" s="59">
        <v>140</v>
      </c>
    </row>
    <row r="194" spans="1:70" x14ac:dyDescent="0.25">
      <c r="A194" s="57">
        <v>44826</v>
      </c>
      <c r="B194" s="58">
        <v>130</v>
      </c>
      <c r="C194" s="59">
        <v>140</v>
      </c>
      <c r="D194" s="59">
        <v>120</v>
      </c>
      <c r="E194" s="58">
        <v>239.5</v>
      </c>
      <c r="F194" s="59">
        <v>245</v>
      </c>
      <c r="G194" s="59">
        <v>234</v>
      </c>
      <c r="H194" s="58">
        <v>122.5</v>
      </c>
      <c r="I194" s="59">
        <v>130</v>
      </c>
      <c r="J194" s="59">
        <v>115</v>
      </c>
      <c r="K194" s="58">
        <v>75</v>
      </c>
      <c r="L194" s="59">
        <v>85</v>
      </c>
      <c r="M194" s="59">
        <v>65</v>
      </c>
      <c r="N194" s="58">
        <v>91</v>
      </c>
      <c r="O194" s="59">
        <v>122</v>
      </c>
      <c r="P194" s="59">
        <v>60</v>
      </c>
      <c r="Q194" s="58">
        <v>130</v>
      </c>
      <c r="R194" s="59">
        <v>140</v>
      </c>
      <c r="S194" s="59">
        <v>120</v>
      </c>
      <c r="T194" s="58">
        <v>59</v>
      </c>
      <c r="U194" s="59">
        <v>70</v>
      </c>
      <c r="V194" s="59">
        <v>48</v>
      </c>
      <c r="W194" s="58">
        <v>10</v>
      </c>
      <c r="X194" s="59">
        <v>15</v>
      </c>
      <c r="Y194" s="59">
        <v>5</v>
      </c>
      <c r="Z194" s="58">
        <v>55</v>
      </c>
      <c r="AA194" s="59">
        <v>70</v>
      </c>
      <c r="AB194" s="59">
        <v>40</v>
      </c>
      <c r="AC194" s="58">
        <v>55</v>
      </c>
      <c r="AD194" s="59">
        <v>70</v>
      </c>
      <c r="AE194" s="59">
        <v>40</v>
      </c>
      <c r="AF194" s="58">
        <v>8</v>
      </c>
      <c r="AG194" s="59">
        <v>15</v>
      </c>
      <c r="AH194" s="59">
        <v>1</v>
      </c>
      <c r="AI194" s="58">
        <v>20</v>
      </c>
      <c r="AJ194" s="59">
        <v>22</v>
      </c>
      <c r="AK194" s="59">
        <v>18</v>
      </c>
      <c r="AL194" s="58">
        <v>44.5</v>
      </c>
      <c r="AM194" s="59">
        <v>47</v>
      </c>
      <c r="AN194" s="59">
        <v>42</v>
      </c>
      <c r="AO194" s="58">
        <v>51.5</v>
      </c>
      <c r="AP194" s="59">
        <v>55</v>
      </c>
      <c r="AQ194" s="59">
        <v>48</v>
      </c>
      <c r="AR194" s="58">
        <v>85</v>
      </c>
      <c r="AS194" s="59">
        <v>90</v>
      </c>
      <c r="AT194" s="59">
        <v>80</v>
      </c>
      <c r="AU194" s="58">
        <v>22.5</v>
      </c>
      <c r="AV194" s="59">
        <v>25</v>
      </c>
      <c r="AW194" s="59">
        <v>20</v>
      </c>
      <c r="AX194" s="58">
        <v>49.5</v>
      </c>
      <c r="AY194" s="59">
        <v>55</v>
      </c>
      <c r="AZ194" s="59">
        <v>44</v>
      </c>
      <c r="BA194" s="58">
        <v>155</v>
      </c>
      <c r="BB194" s="59">
        <v>160</v>
      </c>
      <c r="BC194" s="59">
        <v>150</v>
      </c>
      <c r="BD194" s="58">
        <v>30.5</v>
      </c>
      <c r="BE194" s="59">
        <v>33</v>
      </c>
      <c r="BF194" s="59">
        <v>28</v>
      </c>
      <c r="BG194" s="58">
        <v>75</v>
      </c>
      <c r="BH194" s="59">
        <v>80</v>
      </c>
      <c r="BI194" s="59">
        <v>70</v>
      </c>
      <c r="BJ194" s="58">
        <v>55</v>
      </c>
      <c r="BK194" s="59">
        <v>60</v>
      </c>
      <c r="BL194" s="59">
        <v>50</v>
      </c>
      <c r="BM194" s="58">
        <v>135</v>
      </c>
      <c r="BN194" s="59">
        <v>140</v>
      </c>
      <c r="BO194" s="59">
        <v>130</v>
      </c>
      <c r="BP194" s="58">
        <v>122.5</v>
      </c>
      <c r="BQ194" s="59">
        <v>125</v>
      </c>
      <c r="BR194" s="59">
        <v>120</v>
      </c>
    </row>
    <row r="195" spans="1:70" x14ac:dyDescent="0.25">
      <c r="A195" s="57">
        <v>44819</v>
      </c>
      <c r="B195" s="58">
        <v>145</v>
      </c>
      <c r="C195" s="59">
        <v>150</v>
      </c>
      <c r="D195" s="59">
        <v>140</v>
      </c>
      <c r="E195" s="58">
        <v>239.5</v>
      </c>
      <c r="F195" s="59">
        <v>245</v>
      </c>
      <c r="G195" s="59">
        <v>234</v>
      </c>
      <c r="H195" s="58">
        <v>122.5</v>
      </c>
      <c r="I195" s="59">
        <v>130</v>
      </c>
      <c r="J195" s="59">
        <v>115</v>
      </c>
      <c r="K195" s="58">
        <v>72.5</v>
      </c>
      <c r="L195" s="59">
        <v>80</v>
      </c>
      <c r="M195" s="59">
        <v>65</v>
      </c>
      <c r="N195" s="58">
        <v>91</v>
      </c>
      <c r="O195" s="59">
        <v>122</v>
      </c>
      <c r="P195" s="59">
        <v>60</v>
      </c>
      <c r="Q195" s="58">
        <v>130</v>
      </c>
      <c r="R195" s="59">
        <v>140</v>
      </c>
      <c r="S195" s="59">
        <v>120</v>
      </c>
      <c r="T195" s="58">
        <v>59</v>
      </c>
      <c r="U195" s="59">
        <v>70</v>
      </c>
      <c r="V195" s="59">
        <v>48</v>
      </c>
      <c r="W195" s="58">
        <v>5.5</v>
      </c>
      <c r="X195" s="59">
        <v>10</v>
      </c>
      <c r="Y195" s="59">
        <v>1</v>
      </c>
      <c r="Z195" s="58">
        <v>90</v>
      </c>
      <c r="AA195" s="59">
        <v>100</v>
      </c>
      <c r="AB195" s="59">
        <v>80</v>
      </c>
      <c r="AC195" s="58">
        <v>55</v>
      </c>
      <c r="AD195" s="59">
        <v>70</v>
      </c>
      <c r="AE195" s="59">
        <v>40</v>
      </c>
      <c r="AF195" s="58">
        <v>10.5</v>
      </c>
      <c r="AG195" s="59">
        <v>20</v>
      </c>
      <c r="AH195" s="59">
        <v>1</v>
      </c>
      <c r="AI195" s="58">
        <v>20</v>
      </c>
      <c r="AJ195" s="59">
        <v>22</v>
      </c>
      <c r="AK195" s="59">
        <v>18</v>
      </c>
      <c r="AL195" s="58">
        <v>44.5</v>
      </c>
      <c r="AM195" s="59">
        <v>47</v>
      </c>
      <c r="AN195" s="59">
        <v>42</v>
      </c>
      <c r="AO195" s="58">
        <v>51.5</v>
      </c>
      <c r="AP195" s="59">
        <v>55</v>
      </c>
      <c r="AQ195" s="59">
        <v>48</v>
      </c>
      <c r="AR195" s="58">
        <v>85</v>
      </c>
      <c r="AS195" s="59">
        <v>90</v>
      </c>
      <c r="AT195" s="59">
        <v>80</v>
      </c>
      <c r="AU195" s="58">
        <v>22.5</v>
      </c>
      <c r="AV195" s="59">
        <v>25</v>
      </c>
      <c r="AW195" s="59">
        <v>20</v>
      </c>
      <c r="AX195" s="58">
        <v>49.5</v>
      </c>
      <c r="AY195" s="59">
        <v>55</v>
      </c>
      <c r="AZ195" s="59">
        <v>44</v>
      </c>
      <c r="BA195" s="58">
        <v>155</v>
      </c>
      <c r="BB195" s="59">
        <v>160</v>
      </c>
      <c r="BC195" s="59">
        <v>150</v>
      </c>
      <c r="BD195" s="58">
        <v>30.5</v>
      </c>
      <c r="BE195" s="59">
        <v>33</v>
      </c>
      <c r="BF195" s="59">
        <v>28</v>
      </c>
      <c r="BG195" s="58">
        <v>75</v>
      </c>
      <c r="BH195" s="59">
        <v>80</v>
      </c>
      <c r="BI195" s="59">
        <v>70</v>
      </c>
      <c r="BJ195" s="58">
        <v>55</v>
      </c>
      <c r="BK195" s="59">
        <v>60</v>
      </c>
      <c r="BL195" s="59">
        <v>50</v>
      </c>
      <c r="BM195" s="58">
        <v>135</v>
      </c>
      <c r="BN195" s="59">
        <v>140</v>
      </c>
      <c r="BO195" s="59">
        <v>130</v>
      </c>
      <c r="BP195" s="58">
        <v>122.5</v>
      </c>
      <c r="BQ195" s="59">
        <v>125</v>
      </c>
      <c r="BR195" s="59">
        <v>120</v>
      </c>
    </row>
    <row r="196" spans="1:70" x14ac:dyDescent="0.25">
      <c r="A196" s="57">
        <v>44812</v>
      </c>
      <c r="B196" s="58">
        <v>145</v>
      </c>
      <c r="C196" s="59">
        <v>150</v>
      </c>
      <c r="D196" s="59">
        <v>140</v>
      </c>
      <c r="E196" s="58">
        <v>239.5</v>
      </c>
      <c r="F196" s="59">
        <v>245</v>
      </c>
      <c r="G196" s="59">
        <v>234</v>
      </c>
      <c r="H196" s="58">
        <v>136</v>
      </c>
      <c r="I196" s="59">
        <v>140</v>
      </c>
      <c r="J196" s="59">
        <v>132</v>
      </c>
      <c r="K196" s="58">
        <v>72.5</v>
      </c>
      <c r="L196" s="59">
        <v>80</v>
      </c>
      <c r="M196" s="59">
        <v>65</v>
      </c>
      <c r="N196" s="58">
        <v>96</v>
      </c>
      <c r="O196" s="59">
        <v>122</v>
      </c>
      <c r="P196" s="59">
        <v>70</v>
      </c>
      <c r="Q196" s="58">
        <v>130</v>
      </c>
      <c r="R196" s="59">
        <v>140</v>
      </c>
      <c r="S196" s="59">
        <v>120</v>
      </c>
      <c r="T196" s="58">
        <v>65</v>
      </c>
      <c r="U196" s="59">
        <v>80</v>
      </c>
      <c r="V196" s="59">
        <v>50</v>
      </c>
      <c r="W196" s="58">
        <v>5.5</v>
      </c>
      <c r="X196" s="59">
        <v>10</v>
      </c>
      <c r="Y196" s="59">
        <v>1</v>
      </c>
      <c r="Z196" s="58">
        <v>90</v>
      </c>
      <c r="AA196" s="59">
        <v>100</v>
      </c>
      <c r="AB196" s="59">
        <v>80</v>
      </c>
      <c r="AC196" s="58">
        <v>65</v>
      </c>
      <c r="AD196" s="59">
        <v>80</v>
      </c>
      <c r="AE196" s="59">
        <v>50</v>
      </c>
      <c r="AF196" s="58">
        <v>15.5</v>
      </c>
      <c r="AG196" s="59">
        <v>30</v>
      </c>
      <c r="AH196" s="59">
        <v>1</v>
      </c>
      <c r="AI196" s="58">
        <v>20</v>
      </c>
      <c r="AJ196" s="59">
        <v>22</v>
      </c>
      <c r="AK196" s="59">
        <v>18</v>
      </c>
      <c r="AL196" s="58">
        <v>44.5</v>
      </c>
      <c r="AM196" s="59">
        <v>47</v>
      </c>
      <c r="AN196" s="59">
        <v>42</v>
      </c>
      <c r="AO196" s="58">
        <v>51.5</v>
      </c>
      <c r="AP196" s="59">
        <v>55</v>
      </c>
      <c r="AQ196" s="59">
        <v>48</v>
      </c>
      <c r="AR196" s="58">
        <v>85</v>
      </c>
      <c r="AS196" s="59">
        <v>90</v>
      </c>
      <c r="AT196" s="59">
        <v>80</v>
      </c>
      <c r="AU196" s="58">
        <v>22.5</v>
      </c>
      <c r="AV196" s="59">
        <v>25</v>
      </c>
      <c r="AW196" s="59">
        <v>20</v>
      </c>
      <c r="AX196" s="58">
        <v>49.5</v>
      </c>
      <c r="AY196" s="59">
        <v>55</v>
      </c>
      <c r="AZ196" s="59">
        <v>44</v>
      </c>
      <c r="BA196" s="58">
        <v>155</v>
      </c>
      <c r="BB196" s="59">
        <v>160</v>
      </c>
      <c r="BC196" s="59">
        <v>150</v>
      </c>
      <c r="BD196" s="58">
        <v>30.5</v>
      </c>
      <c r="BE196" s="59">
        <v>33</v>
      </c>
      <c r="BF196" s="59">
        <v>28</v>
      </c>
      <c r="BG196" s="58">
        <v>75</v>
      </c>
      <c r="BH196" s="59">
        <v>80</v>
      </c>
      <c r="BI196" s="59">
        <v>70</v>
      </c>
      <c r="BJ196" s="58">
        <v>55</v>
      </c>
      <c r="BK196" s="59">
        <v>60</v>
      </c>
      <c r="BL196" s="59">
        <v>50</v>
      </c>
      <c r="BM196" s="58">
        <v>135</v>
      </c>
      <c r="BN196" s="59">
        <v>140</v>
      </c>
      <c r="BO196" s="59">
        <v>130</v>
      </c>
      <c r="BP196" s="58">
        <v>115</v>
      </c>
      <c r="BQ196" s="59">
        <v>120</v>
      </c>
      <c r="BR196" s="59">
        <v>110</v>
      </c>
    </row>
    <row r="197" spans="1:70" x14ac:dyDescent="0.25">
      <c r="A197" s="57">
        <v>44805</v>
      </c>
      <c r="B197" s="58">
        <v>165</v>
      </c>
      <c r="C197" s="59">
        <v>180</v>
      </c>
      <c r="D197" s="59">
        <v>150</v>
      </c>
      <c r="E197" s="58">
        <v>239.5</v>
      </c>
      <c r="F197" s="59">
        <v>245</v>
      </c>
      <c r="G197" s="59">
        <v>234</v>
      </c>
      <c r="H197" s="58">
        <v>165</v>
      </c>
      <c r="I197" s="59">
        <v>180</v>
      </c>
      <c r="J197" s="59">
        <v>150</v>
      </c>
      <c r="K197" s="58">
        <v>72.5</v>
      </c>
      <c r="L197" s="59">
        <v>80</v>
      </c>
      <c r="M197" s="59">
        <v>65</v>
      </c>
      <c r="N197" s="58">
        <v>120</v>
      </c>
      <c r="O197" s="59">
        <v>140</v>
      </c>
      <c r="P197" s="59">
        <v>100</v>
      </c>
      <c r="Q197" s="58">
        <v>157.5</v>
      </c>
      <c r="R197" s="59">
        <v>170</v>
      </c>
      <c r="S197" s="59">
        <v>145</v>
      </c>
      <c r="T197" s="58">
        <v>75</v>
      </c>
      <c r="U197" s="59">
        <v>90</v>
      </c>
      <c r="V197" s="59">
        <v>60</v>
      </c>
      <c r="W197" s="58">
        <v>17.5</v>
      </c>
      <c r="X197" s="59">
        <v>25</v>
      </c>
      <c r="Y197" s="59">
        <v>10</v>
      </c>
      <c r="Z197" s="58">
        <v>110</v>
      </c>
      <c r="AA197" s="59">
        <v>120</v>
      </c>
      <c r="AB197" s="59">
        <v>100</v>
      </c>
      <c r="AC197" s="58">
        <v>95</v>
      </c>
      <c r="AD197" s="59">
        <v>100</v>
      </c>
      <c r="AE197" s="59">
        <v>90</v>
      </c>
      <c r="AF197" s="58">
        <v>50</v>
      </c>
      <c r="AG197" s="59">
        <v>60</v>
      </c>
      <c r="AH197" s="59">
        <v>40</v>
      </c>
      <c r="AI197" s="58">
        <v>20</v>
      </c>
      <c r="AJ197" s="59">
        <v>22</v>
      </c>
      <c r="AK197" s="59">
        <v>18</v>
      </c>
      <c r="AL197" s="58">
        <v>44.5</v>
      </c>
      <c r="AM197" s="59">
        <v>47</v>
      </c>
      <c r="AN197" s="59">
        <v>42</v>
      </c>
      <c r="AO197" s="58">
        <v>51.5</v>
      </c>
      <c r="AP197" s="59">
        <v>55</v>
      </c>
      <c r="AQ197" s="59">
        <v>48</v>
      </c>
      <c r="AR197" s="58">
        <v>85</v>
      </c>
      <c r="AS197" s="59">
        <v>90</v>
      </c>
      <c r="AT197" s="59">
        <v>80</v>
      </c>
      <c r="AU197" s="58">
        <v>22.5</v>
      </c>
      <c r="AV197" s="59">
        <v>25</v>
      </c>
      <c r="AW197" s="59">
        <v>20</v>
      </c>
      <c r="AX197" s="58">
        <v>49.5</v>
      </c>
      <c r="AY197" s="59">
        <v>55</v>
      </c>
      <c r="AZ197" s="59">
        <v>44</v>
      </c>
      <c r="BA197" s="58">
        <v>155</v>
      </c>
      <c r="BB197" s="59">
        <v>160</v>
      </c>
      <c r="BC197" s="59">
        <v>150</v>
      </c>
      <c r="BD197" s="58">
        <v>30.5</v>
      </c>
      <c r="BE197" s="59">
        <v>33</v>
      </c>
      <c r="BF197" s="59">
        <v>28</v>
      </c>
      <c r="BG197" s="58">
        <v>75</v>
      </c>
      <c r="BH197" s="59">
        <v>80</v>
      </c>
      <c r="BI197" s="59">
        <v>70</v>
      </c>
      <c r="BJ197" s="58">
        <v>55</v>
      </c>
      <c r="BK197" s="59">
        <v>60</v>
      </c>
      <c r="BL197" s="59">
        <v>50</v>
      </c>
      <c r="BM197" s="58">
        <v>135</v>
      </c>
      <c r="BN197" s="59">
        <v>140</v>
      </c>
      <c r="BO197" s="59">
        <v>130</v>
      </c>
      <c r="BP197" s="58">
        <v>115</v>
      </c>
      <c r="BQ197" s="59">
        <v>120</v>
      </c>
      <c r="BR197" s="59">
        <v>110</v>
      </c>
    </row>
    <row r="198" spans="1:70" x14ac:dyDescent="0.25">
      <c r="A198" s="57">
        <v>44798</v>
      </c>
      <c r="B198" s="58">
        <v>202.5</v>
      </c>
      <c r="C198" s="59">
        <v>215</v>
      </c>
      <c r="D198" s="59">
        <v>190</v>
      </c>
      <c r="E198" s="58">
        <v>239.5</v>
      </c>
      <c r="F198" s="59">
        <v>245</v>
      </c>
      <c r="G198" s="59">
        <v>234</v>
      </c>
      <c r="H198" s="58">
        <v>165</v>
      </c>
      <c r="I198" s="59">
        <v>180</v>
      </c>
      <c r="J198" s="59">
        <v>150</v>
      </c>
      <c r="K198" s="58">
        <v>77.5</v>
      </c>
      <c r="L198" s="59">
        <v>90</v>
      </c>
      <c r="M198" s="59">
        <v>65</v>
      </c>
      <c r="N198" s="58">
        <v>125</v>
      </c>
      <c r="O198" s="59">
        <v>150</v>
      </c>
      <c r="P198" s="59">
        <v>100</v>
      </c>
      <c r="Q198" s="58">
        <v>200</v>
      </c>
      <c r="R198" s="59">
        <v>210</v>
      </c>
      <c r="S198" s="59">
        <v>190</v>
      </c>
      <c r="T198" s="58">
        <v>120</v>
      </c>
      <c r="U198" s="59">
        <v>140</v>
      </c>
      <c r="V198" s="59">
        <v>100</v>
      </c>
      <c r="W198" s="58">
        <v>32.5</v>
      </c>
      <c r="X198" s="59">
        <v>40</v>
      </c>
      <c r="Y198" s="59">
        <v>25</v>
      </c>
      <c r="Z198" s="58">
        <v>135</v>
      </c>
      <c r="AA198" s="59">
        <v>150</v>
      </c>
      <c r="AB198" s="59">
        <v>120</v>
      </c>
      <c r="AC198" s="58">
        <v>120</v>
      </c>
      <c r="AD198" s="59">
        <v>130</v>
      </c>
      <c r="AE198" s="59">
        <v>110</v>
      </c>
      <c r="AF198" s="58">
        <v>50</v>
      </c>
      <c r="AG198" s="59">
        <v>60</v>
      </c>
      <c r="AH198" s="59">
        <v>40</v>
      </c>
      <c r="AI198" s="58">
        <v>20</v>
      </c>
      <c r="AJ198" s="59">
        <v>22</v>
      </c>
      <c r="AK198" s="59">
        <v>18</v>
      </c>
      <c r="AL198" s="58">
        <v>44.5</v>
      </c>
      <c r="AM198" s="59">
        <v>47</v>
      </c>
      <c r="AN198" s="59">
        <v>42</v>
      </c>
      <c r="AO198" s="58">
        <v>51.5</v>
      </c>
      <c r="AP198" s="59">
        <v>55</v>
      </c>
      <c r="AQ198" s="59">
        <v>48</v>
      </c>
      <c r="AR198" s="58">
        <v>85</v>
      </c>
      <c r="AS198" s="59">
        <v>90</v>
      </c>
      <c r="AT198" s="59">
        <v>80</v>
      </c>
      <c r="AU198" s="58">
        <v>22.5</v>
      </c>
      <c r="AV198" s="59">
        <v>25</v>
      </c>
      <c r="AW198" s="59">
        <v>20</v>
      </c>
      <c r="AX198" s="58">
        <v>49.5</v>
      </c>
      <c r="AY198" s="59">
        <v>55</v>
      </c>
      <c r="AZ198" s="59">
        <v>44</v>
      </c>
      <c r="BA198" s="58">
        <v>155</v>
      </c>
      <c r="BB198" s="59">
        <v>160</v>
      </c>
      <c r="BC198" s="59">
        <v>150</v>
      </c>
      <c r="BD198" s="58">
        <v>30.5</v>
      </c>
      <c r="BE198" s="59">
        <v>33</v>
      </c>
      <c r="BF198" s="59">
        <v>28</v>
      </c>
      <c r="BG198" s="58">
        <v>75</v>
      </c>
      <c r="BH198" s="59">
        <v>80</v>
      </c>
      <c r="BI198" s="59">
        <v>70</v>
      </c>
      <c r="BJ198" s="58">
        <v>55</v>
      </c>
      <c r="BK198" s="59">
        <v>60</v>
      </c>
      <c r="BL198" s="59">
        <v>50</v>
      </c>
      <c r="BM198" s="58">
        <v>135</v>
      </c>
      <c r="BN198" s="59">
        <v>140</v>
      </c>
      <c r="BO198" s="59">
        <v>130</v>
      </c>
      <c r="BP198" s="58">
        <v>115</v>
      </c>
      <c r="BQ198" s="59">
        <v>120</v>
      </c>
      <c r="BR198" s="59">
        <v>110</v>
      </c>
    </row>
    <row r="199" spans="1:70" x14ac:dyDescent="0.25">
      <c r="A199" s="57">
        <v>44791</v>
      </c>
      <c r="B199" s="58">
        <v>230</v>
      </c>
      <c r="C199" s="59">
        <v>240</v>
      </c>
      <c r="D199" s="59">
        <v>220</v>
      </c>
      <c r="E199" s="58">
        <v>239.5</v>
      </c>
      <c r="F199" s="59">
        <v>245</v>
      </c>
      <c r="G199" s="59">
        <v>234</v>
      </c>
      <c r="H199" s="58">
        <v>197.5</v>
      </c>
      <c r="I199" s="59">
        <v>215</v>
      </c>
      <c r="J199" s="59">
        <v>180</v>
      </c>
      <c r="K199" s="58">
        <v>82.5</v>
      </c>
      <c r="L199" s="59">
        <v>100</v>
      </c>
      <c r="M199" s="59">
        <v>65</v>
      </c>
      <c r="N199" s="58">
        <v>175</v>
      </c>
      <c r="O199" s="59">
        <v>200</v>
      </c>
      <c r="P199" s="59">
        <v>150</v>
      </c>
      <c r="Q199" s="58">
        <v>207.5</v>
      </c>
      <c r="R199" s="59">
        <v>215</v>
      </c>
      <c r="S199" s="59">
        <v>200</v>
      </c>
      <c r="T199" s="58">
        <v>120</v>
      </c>
      <c r="U199" s="59">
        <v>140</v>
      </c>
      <c r="V199" s="59">
        <v>100</v>
      </c>
      <c r="W199" s="58">
        <v>52.5</v>
      </c>
      <c r="X199" s="59">
        <v>60</v>
      </c>
      <c r="Y199" s="59">
        <v>45</v>
      </c>
      <c r="Z199" s="58">
        <v>140</v>
      </c>
      <c r="AA199" s="59">
        <v>150</v>
      </c>
      <c r="AB199" s="59">
        <v>130</v>
      </c>
      <c r="AC199" s="58">
        <v>140</v>
      </c>
      <c r="AD199" s="59">
        <v>150</v>
      </c>
      <c r="AE199" s="59">
        <v>130</v>
      </c>
      <c r="AF199" s="58">
        <v>100</v>
      </c>
      <c r="AG199" s="59">
        <v>105</v>
      </c>
      <c r="AH199" s="59">
        <v>95</v>
      </c>
      <c r="AI199" s="58">
        <v>20</v>
      </c>
      <c r="AJ199" s="59">
        <v>22</v>
      </c>
      <c r="AK199" s="59">
        <v>18</v>
      </c>
      <c r="AL199" s="58">
        <v>44.5</v>
      </c>
      <c r="AM199" s="59">
        <v>47</v>
      </c>
      <c r="AN199" s="59">
        <v>42</v>
      </c>
      <c r="AO199" s="58">
        <v>51.5</v>
      </c>
      <c r="AP199" s="59">
        <v>55</v>
      </c>
      <c r="AQ199" s="59">
        <v>48</v>
      </c>
      <c r="AR199" s="58">
        <v>85</v>
      </c>
      <c r="AS199" s="59">
        <v>90</v>
      </c>
      <c r="AT199" s="59">
        <v>80</v>
      </c>
      <c r="AU199" s="58">
        <v>22.5</v>
      </c>
      <c r="AV199" s="59">
        <v>25</v>
      </c>
      <c r="AW199" s="59">
        <v>20</v>
      </c>
      <c r="AX199" s="58">
        <v>49.5</v>
      </c>
      <c r="AY199" s="59">
        <v>55</v>
      </c>
      <c r="AZ199" s="59">
        <v>44</v>
      </c>
      <c r="BA199" s="58">
        <v>155</v>
      </c>
      <c r="BB199" s="59">
        <v>160</v>
      </c>
      <c r="BC199" s="59">
        <v>150</v>
      </c>
      <c r="BD199" s="58">
        <v>30.5</v>
      </c>
      <c r="BE199" s="59">
        <v>33</v>
      </c>
      <c r="BF199" s="59">
        <v>28</v>
      </c>
      <c r="BG199" s="58">
        <v>75</v>
      </c>
      <c r="BH199" s="59">
        <v>80</v>
      </c>
      <c r="BI199" s="59">
        <v>70</v>
      </c>
      <c r="BJ199" s="58">
        <v>55</v>
      </c>
      <c r="BK199" s="59">
        <v>60</v>
      </c>
      <c r="BL199" s="59">
        <v>50</v>
      </c>
      <c r="BM199" s="58">
        <v>135</v>
      </c>
      <c r="BN199" s="59">
        <v>140</v>
      </c>
      <c r="BO199" s="59">
        <v>130</v>
      </c>
      <c r="BP199" s="58">
        <v>99</v>
      </c>
      <c r="BQ199" s="59">
        <v>103</v>
      </c>
      <c r="BR199" s="59">
        <v>95</v>
      </c>
    </row>
    <row r="200" spans="1:70" x14ac:dyDescent="0.25">
      <c r="A200" s="57">
        <v>44784</v>
      </c>
      <c r="B200" s="58">
        <v>250</v>
      </c>
      <c r="C200" s="59">
        <v>260</v>
      </c>
      <c r="D200" s="59">
        <v>240</v>
      </c>
      <c r="E200" s="58">
        <v>239.5</v>
      </c>
      <c r="F200" s="59">
        <v>245</v>
      </c>
      <c r="G200" s="59">
        <v>234</v>
      </c>
      <c r="H200" s="58">
        <v>215</v>
      </c>
      <c r="I200" s="59">
        <v>230</v>
      </c>
      <c r="J200" s="59">
        <v>200</v>
      </c>
      <c r="K200" s="58">
        <v>87.5</v>
      </c>
      <c r="L200" s="59">
        <v>110</v>
      </c>
      <c r="M200" s="59">
        <v>65</v>
      </c>
      <c r="N200" s="58">
        <v>175</v>
      </c>
      <c r="O200" s="59">
        <v>200</v>
      </c>
      <c r="P200" s="59">
        <v>150</v>
      </c>
      <c r="Q200" s="58">
        <v>212.5</v>
      </c>
      <c r="R200" s="59">
        <v>225</v>
      </c>
      <c r="S200" s="59">
        <v>200</v>
      </c>
      <c r="T200" s="58">
        <v>120</v>
      </c>
      <c r="U200" s="59">
        <v>140</v>
      </c>
      <c r="V200" s="59">
        <v>100</v>
      </c>
      <c r="W200" s="58">
        <v>65</v>
      </c>
      <c r="X200" s="59">
        <v>80</v>
      </c>
      <c r="Y200" s="59">
        <v>50</v>
      </c>
      <c r="Z200" s="58">
        <v>140</v>
      </c>
      <c r="AA200" s="59">
        <v>150</v>
      </c>
      <c r="AB200" s="59">
        <v>130</v>
      </c>
      <c r="AC200" s="58">
        <v>155</v>
      </c>
      <c r="AD200" s="59">
        <v>170</v>
      </c>
      <c r="AE200" s="59">
        <v>140</v>
      </c>
      <c r="AF200" s="58">
        <v>105</v>
      </c>
      <c r="AG200" s="59">
        <v>110</v>
      </c>
      <c r="AH200" s="59">
        <v>100</v>
      </c>
      <c r="AI200" s="58">
        <v>20</v>
      </c>
      <c r="AJ200" s="59">
        <v>22</v>
      </c>
      <c r="AK200" s="59">
        <v>18</v>
      </c>
      <c r="AL200" s="58">
        <v>44.5</v>
      </c>
      <c r="AM200" s="59">
        <v>47</v>
      </c>
      <c r="AN200" s="59">
        <v>42</v>
      </c>
      <c r="AO200" s="58">
        <v>51.5</v>
      </c>
      <c r="AP200" s="59">
        <v>55</v>
      </c>
      <c r="AQ200" s="59">
        <v>48</v>
      </c>
      <c r="AR200" s="58">
        <v>85</v>
      </c>
      <c r="AS200" s="59">
        <v>90</v>
      </c>
      <c r="AT200" s="59">
        <v>80</v>
      </c>
      <c r="AU200" s="58">
        <v>22.5</v>
      </c>
      <c r="AV200" s="59">
        <v>25</v>
      </c>
      <c r="AW200" s="59">
        <v>20</v>
      </c>
      <c r="AX200" s="58">
        <v>49.5</v>
      </c>
      <c r="AY200" s="59">
        <v>55</v>
      </c>
      <c r="AZ200" s="59">
        <v>44</v>
      </c>
      <c r="BA200" s="58">
        <v>155</v>
      </c>
      <c r="BB200" s="59">
        <v>160</v>
      </c>
      <c r="BC200" s="59">
        <v>150</v>
      </c>
      <c r="BD200" s="58">
        <v>30.5</v>
      </c>
      <c r="BE200" s="59">
        <v>33</v>
      </c>
      <c r="BF200" s="59">
        <v>28</v>
      </c>
      <c r="BG200" s="58">
        <v>75</v>
      </c>
      <c r="BH200" s="59">
        <v>80</v>
      </c>
      <c r="BI200" s="59">
        <v>70</v>
      </c>
      <c r="BJ200" s="58">
        <v>55</v>
      </c>
      <c r="BK200" s="59">
        <v>60</v>
      </c>
      <c r="BL200" s="59">
        <v>50</v>
      </c>
      <c r="BM200" s="58">
        <v>135</v>
      </c>
      <c r="BN200" s="59">
        <v>140</v>
      </c>
      <c r="BO200" s="59">
        <v>130</v>
      </c>
      <c r="BP200" s="58">
        <v>99</v>
      </c>
      <c r="BQ200" s="59">
        <v>103</v>
      </c>
      <c r="BR200" s="59">
        <v>95</v>
      </c>
    </row>
    <row r="201" spans="1:70" x14ac:dyDescent="0.25">
      <c r="A201" s="57">
        <v>44777</v>
      </c>
      <c r="B201" s="58">
        <v>280</v>
      </c>
      <c r="C201" s="59">
        <v>285</v>
      </c>
      <c r="D201" s="59">
        <v>275</v>
      </c>
      <c r="E201" s="58">
        <v>239.5</v>
      </c>
      <c r="F201" s="59">
        <v>245</v>
      </c>
      <c r="G201" s="59">
        <v>234</v>
      </c>
      <c r="H201" s="58">
        <v>245</v>
      </c>
      <c r="I201" s="59">
        <v>250</v>
      </c>
      <c r="J201" s="59">
        <v>240</v>
      </c>
      <c r="K201" s="58">
        <v>155</v>
      </c>
      <c r="L201" s="59">
        <v>160</v>
      </c>
      <c r="M201" s="59">
        <v>150</v>
      </c>
      <c r="N201" s="58">
        <v>216.5</v>
      </c>
      <c r="O201" s="59">
        <v>240</v>
      </c>
      <c r="P201" s="59">
        <v>193</v>
      </c>
      <c r="Q201" s="58">
        <v>239.5</v>
      </c>
      <c r="R201" s="59">
        <v>255</v>
      </c>
      <c r="S201" s="59">
        <v>224</v>
      </c>
      <c r="T201" s="58">
        <v>177.5</v>
      </c>
      <c r="U201" s="59">
        <v>185</v>
      </c>
      <c r="V201" s="59">
        <v>170</v>
      </c>
      <c r="W201" s="58">
        <v>100</v>
      </c>
      <c r="X201" s="59">
        <v>110</v>
      </c>
      <c r="Y201" s="59">
        <v>90</v>
      </c>
      <c r="Z201" s="58">
        <v>185</v>
      </c>
      <c r="AA201" s="59">
        <v>195</v>
      </c>
      <c r="AB201" s="59">
        <v>175</v>
      </c>
      <c r="AC201" s="58">
        <v>191.5</v>
      </c>
      <c r="AD201" s="59">
        <v>200</v>
      </c>
      <c r="AE201" s="59">
        <v>183</v>
      </c>
      <c r="AF201" s="58">
        <v>115</v>
      </c>
      <c r="AG201" s="59">
        <v>120</v>
      </c>
      <c r="AH201" s="59">
        <v>110</v>
      </c>
      <c r="AI201" s="58">
        <v>20</v>
      </c>
      <c r="AJ201" s="59">
        <v>22</v>
      </c>
      <c r="AK201" s="59">
        <v>18</v>
      </c>
      <c r="AL201" s="58">
        <v>44.5</v>
      </c>
      <c r="AM201" s="59">
        <v>47</v>
      </c>
      <c r="AN201" s="59">
        <v>42</v>
      </c>
      <c r="AO201" s="58">
        <v>51.5</v>
      </c>
      <c r="AP201" s="59">
        <v>55</v>
      </c>
      <c r="AQ201" s="59">
        <v>48</v>
      </c>
      <c r="AR201" s="58">
        <v>85</v>
      </c>
      <c r="AS201" s="59">
        <v>90</v>
      </c>
      <c r="AT201" s="59">
        <v>80</v>
      </c>
      <c r="AU201" s="58">
        <v>22.5</v>
      </c>
      <c r="AV201" s="59">
        <v>25</v>
      </c>
      <c r="AW201" s="59">
        <v>20</v>
      </c>
      <c r="AX201" s="58">
        <v>49.5</v>
      </c>
      <c r="AY201" s="59">
        <v>55</v>
      </c>
      <c r="AZ201" s="59">
        <v>44</v>
      </c>
      <c r="BA201" s="58">
        <v>155</v>
      </c>
      <c r="BB201" s="59">
        <v>160</v>
      </c>
      <c r="BC201" s="59">
        <v>150</v>
      </c>
      <c r="BD201" s="58">
        <v>30.5</v>
      </c>
      <c r="BE201" s="59">
        <v>33</v>
      </c>
      <c r="BF201" s="59">
        <v>28</v>
      </c>
      <c r="BG201" s="58">
        <v>72</v>
      </c>
      <c r="BH201" s="59">
        <v>76</v>
      </c>
      <c r="BI201" s="59">
        <v>68</v>
      </c>
      <c r="BJ201" s="58">
        <v>44.5</v>
      </c>
      <c r="BK201" s="59">
        <v>49</v>
      </c>
      <c r="BL201" s="59">
        <v>40</v>
      </c>
      <c r="BM201" s="58">
        <v>135</v>
      </c>
      <c r="BN201" s="59">
        <v>140</v>
      </c>
      <c r="BO201" s="59">
        <v>130</v>
      </c>
      <c r="BP201" s="58">
        <v>105</v>
      </c>
      <c r="BQ201" s="59">
        <v>110</v>
      </c>
      <c r="BR201" s="59">
        <v>100</v>
      </c>
    </row>
    <row r="202" spans="1:70" x14ac:dyDescent="0.25">
      <c r="A202" s="57">
        <v>44770</v>
      </c>
      <c r="B202" s="58">
        <v>280</v>
      </c>
      <c r="C202" s="59">
        <v>285</v>
      </c>
      <c r="D202" s="59">
        <v>275</v>
      </c>
      <c r="E202" s="58">
        <v>239.5</v>
      </c>
      <c r="F202" s="59">
        <v>245</v>
      </c>
      <c r="G202" s="59">
        <v>234</v>
      </c>
      <c r="H202" s="58">
        <v>255</v>
      </c>
      <c r="I202" s="59">
        <v>260</v>
      </c>
      <c r="J202" s="59">
        <v>250</v>
      </c>
      <c r="K202" s="58">
        <v>155</v>
      </c>
      <c r="L202" s="59">
        <v>160</v>
      </c>
      <c r="M202" s="59">
        <v>150</v>
      </c>
      <c r="N202" s="58">
        <v>216.5</v>
      </c>
      <c r="O202" s="59">
        <v>240</v>
      </c>
      <c r="P202" s="59">
        <v>193</v>
      </c>
      <c r="Q202" s="58">
        <v>239.5</v>
      </c>
      <c r="R202" s="59">
        <v>255</v>
      </c>
      <c r="S202" s="59">
        <v>224</v>
      </c>
      <c r="T202" s="58">
        <v>177.5</v>
      </c>
      <c r="U202" s="59">
        <v>185</v>
      </c>
      <c r="V202" s="59">
        <v>170</v>
      </c>
      <c r="W202" s="58">
        <v>100</v>
      </c>
      <c r="X202" s="59">
        <v>110</v>
      </c>
      <c r="Y202" s="59">
        <v>90</v>
      </c>
      <c r="Z202" s="58">
        <v>185</v>
      </c>
      <c r="AA202" s="59">
        <v>195</v>
      </c>
      <c r="AB202" s="59">
        <v>175</v>
      </c>
      <c r="AC202" s="58">
        <v>191.5</v>
      </c>
      <c r="AD202" s="59">
        <v>200</v>
      </c>
      <c r="AE202" s="59">
        <v>183</v>
      </c>
      <c r="AF202" s="58">
        <v>115</v>
      </c>
      <c r="AG202" s="59">
        <v>120</v>
      </c>
      <c r="AH202" s="59">
        <v>110</v>
      </c>
      <c r="AI202" s="58">
        <v>20</v>
      </c>
      <c r="AJ202" s="59">
        <v>22</v>
      </c>
      <c r="AK202" s="59">
        <v>18</v>
      </c>
      <c r="AL202" s="58">
        <v>44.5</v>
      </c>
      <c r="AM202" s="59">
        <v>47</v>
      </c>
      <c r="AN202" s="59">
        <v>42</v>
      </c>
      <c r="AO202" s="58">
        <v>51.5</v>
      </c>
      <c r="AP202" s="59">
        <v>55</v>
      </c>
      <c r="AQ202" s="59">
        <v>48</v>
      </c>
      <c r="AR202" s="58">
        <v>85</v>
      </c>
      <c r="AS202" s="59">
        <v>90</v>
      </c>
      <c r="AT202" s="59">
        <v>80</v>
      </c>
      <c r="AU202" s="58">
        <v>22.5</v>
      </c>
      <c r="AV202" s="59">
        <v>25</v>
      </c>
      <c r="AW202" s="59">
        <v>20</v>
      </c>
      <c r="AX202" s="58">
        <v>49.5</v>
      </c>
      <c r="AY202" s="59">
        <v>55</v>
      </c>
      <c r="AZ202" s="59">
        <v>44</v>
      </c>
      <c r="BA202" s="58">
        <v>155</v>
      </c>
      <c r="BB202" s="59">
        <v>160</v>
      </c>
      <c r="BC202" s="59">
        <v>150</v>
      </c>
      <c r="BD202" s="58">
        <v>30.5</v>
      </c>
      <c r="BE202" s="59">
        <v>33</v>
      </c>
      <c r="BF202" s="59">
        <v>28</v>
      </c>
      <c r="BG202" s="58">
        <v>72</v>
      </c>
      <c r="BH202" s="59">
        <v>76</v>
      </c>
      <c r="BI202" s="59">
        <v>68</v>
      </c>
      <c r="BJ202" s="58">
        <v>44.5</v>
      </c>
      <c r="BK202" s="59">
        <v>49</v>
      </c>
      <c r="BL202" s="59">
        <v>40</v>
      </c>
      <c r="BM202" s="58">
        <v>135</v>
      </c>
      <c r="BN202" s="59">
        <v>140</v>
      </c>
      <c r="BO202" s="59">
        <v>130</v>
      </c>
      <c r="BP202" s="58">
        <v>121.5</v>
      </c>
      <c r="BQ202" s="59">
        <v>123</v>
      </c>
      <c r="BR202" s="59">
        <v>120</v>
      </c>
    </row>
    <row r="203" spans="1:70" x14ac:dyDescent="0.25">
      <c r="A203" s="57">
        <v>44763</v>
      </c>
      <c r="B203" s="58">
        <v>280</v>
      </c>
      <c r="C203" s="59">
        <v>285</v>
      </c>
      <c r="D203" s="59">
        <v>275</v>
      </c>
      <c r="E203" s="58">
        <v>239.5</v>
      </c>
      <c r="F203" s="59">
        <v>245</v>
      </c>
      <c r="G203" s="59">
        <v>234</v>
      </c>
      <c r="H203" s="58">
        <v>275</v>
      </c>
      <c r="I203" s="59">
        <v>280</v>
      </c>
      <c r="J203" s="59">
        <v>270</v>
      </c>
      <c r="K203" s="58">
        <v>182.5</v>
      </c>
      <c r="L203" s="59">
        <v>190</v>
      </c>
      <c r="M203" s="59">
        <v>175</v>
      </c>
      <c r="N203" s="58">
        <v>216.5</v>
      </c>
      <c r="O203" s="59">
        <v>240</v>
      </c>
      <c r="P203" s="59">
        <v>193</v>
      </c>
      <c r="Q203" s="58">
        <v>265</v>
      </c>
      <c r="R203" s="59">
        <v>270</v>
      </c>
      <c r="S203" s="59">
        <v>260</v>
      </c>
      <c r="T203" s="58">
        <v>177.5</v>
      </c>
      <c r="U203" s="59">
        <v>185</v>
      </c>
      <c r="V203" s="59">
        <v>170</v>
      </c>
      <c r="W203" s="58">
        <v>120</v>
      </c>
      <c r="X203" s="59">
        <v>130</v>
      </c>
      <c r="Y203" s="59">
        <v>110</v>
      </c>
      <c r="Z203" s="58">
        <v>185</v>
      </c>
      <c r="AA203" s="59">
        <v>195</v>
      </c>
      <c r="AB203" s="59">
        <v>175</v>
      </c>
      <c r="AC203" s="58">
        <v>191.5</v>
      </c>
      <c r="AD203" s="59">
        <v>200</v>
      </c>
      <c r="AE203" s="59">
        <v>183</v>
      </c>
      <c r="AF203" s="58">
        <v>120</v>
      </c>
      <c r="AG203" s="59">
        <v>130</v>
      </c>
      <c r="AH203" s="59">
        <v>110</v>
      </c>
      <c r="AI203" s="58">
        <v>20</v>
      </c>
      <c r="AJ203" s="59">
        <v>22</v>
      </c>
      <c r="AK203" s="59">
        <v>18</v>
      </c>
      <c r="AL203" s="58">
        <v>44.5</v>
      </c>
      <c r="AM203" s="59">
        <v>47</v>
      </c>
      <c r="AN203" s="59">
        <v>42</v>
      </c>
      <c r="AO203" s="58">
        <v>51.5</v>
      </c>
      <c r="AP203" s="59">
        <v>55</v>
      </c>
      <c r="AQ203" s="59">
        <v>48</v>
      </c>
      <c r="AR203" s="58">
        <v>85</v>
      </c>
      <c r="AS203" s="59">
        <v>90</v>
      </c>
      <c r="AT203" s="59">
        <v>80</v>
      </c>
      <c r="AU203" s="58">
        <v>22.5</v>
      </c>
      <c r="AV203" s="59">
        <v>25</v>
      </c>
      <c r="AW203" s="59">
        <v>20</v>
      </c>
      <c r="AX203" s="58">
        <v>49.5</v>
      </c>
      <c r="AY203" s="59">
        <v>55</v>
      </c>
      <c r="AZ203" s="59">
        <v>44</v>
      </c>
      <c r="BA203" s="58">
        <v>155</v>
      </c>
      <c r="BB203" s="59">
        <v>160</v>
      </c>
      <c r="BC203" s="59">
        <v>150</v>
      </c>
      <c r="BD203" s="58">
        <v>30.5</v>
      </c>
      <c r="BE203" s="59">
        <v>33</v>
      </c>
      <c r="BF203" s="59">
        <v>28</v>
      </c>
      <c r="BG203" s="58">
        <v>72</v>
      </c>
      <c r="BH203" s="59">
        <v>76</v>
      </c>
      <c r="BI203" s="59">
        <v>68</v>
      </c>
      <c r="BJ203" s="58">
        <v>44.5</v>
      </c>
      <c r="BK203" s="59">
        <v>49</v>
      </c>
      <c r="BL203" s="59">
        <v>40</v>
      </c>
      <c r="BM203" s="58">
        <v>135</v>
      </c>
      <c r="BN203" s="59">
        <v>140</v>
      </c>
      <c r="BO203" s="59">
        <v>130</v>
      </c>
      <c r="BP203" s="58">
        <v>200</v>
      </c>
      <c r="BQ203" s="59">
        <v>205</v>
      </c>
      <c r="BR203" s="59">
        <v>195</v>
      </c>
    </row>
    <row r="204" spans="1:70" x14ac:dyDescent="0.25">
      <c r="A204" s="57">
        <v>44756</v>
      </c>
      <c r="B204" s="58">
        <v>280</v>
      </c>
      <c r="C204" s="59">
        <v>285</v>
      </c>
      <c r="D204" s="59">
        <v>275</v>
      </c>
      <c r="E204" s="58">
        <v>239.5</v>
      </c>
      <c r="F204" s="59">
        <v>245</v>
      </c>
      <c r="G204" s="59">
        <v>234</v>
      </c>
      <c r="H204" s="58">
        <v>277.5</v>
      </c>
      <c r="I204" s="59">
        <v>285</v>
      </c>
      <c r="J204" s="59">
        <v>270</v>
      </c>
      <c r="K204" s="58">
        <v>194</v>
      </c>
      <c r="L204" s="59">
        <v>200</v>
      </c>
      <c r="M204" s="59">
        <v>188</v>
      </c>
      <c r="N204" s="58">
        <v>225</v>
      </c>
      <c r="O204" s="59">
        <v>250</v>
      </c>
      <c r="P204" s="59">
        <v>200</v>
      </c>
      <c r="Q204" s="58">
        <v>270</v>
      </c>
      <c r="R204" s="59">
        <v>275</v>
      </c>
      <c r="S204" s="59">
        <v>265</v>
      </c>
      <c r="T204" s="58">
        <v>177.5</v>
      </c>
      <c r="U204" s="59">
        <v>185</v>
      </c>
      <c r="V204" s="59">
        <v>170</v>
      </c>
      <c r="W204" s="58">
        <v>130</v>
      </c>
      <c r="X204" s="59">
        <v>140</v>
      </c>
      <c r="Y204" s="59">
        <v>120</v>
      </c>
      <c r="Z204" s="58">
        <v>192.5</v>
      </c>
      <c r="AA204" s="59">
        <v>200</v>
      </c>
      <c r="AB204" s="59">
        <v>185</v>
      </c>
      <c r="AC204" s="58">
        <v>195</v>
      </c>
      <c r="AD204" s="59">
        <v>200</v>
      </c>
      <c r="AE204" s="59">
        <v>190</v>
      </c>
      <c r="AF204" s="58">
        <v>130</v>
      </c>
      <c r="AG204" s="59">
        <v>140</v>
      </c>
      <c r="AH204" s="59">
        <v>120</v>
      </c>
      <c r="AI204" s="58">
        <v>20</v>
      </c>
      <c r="AJ204" s="59">
        <v>22</v>
      </c>
      <c r="AK204" s="59">
        <v>18</v>
      </c>
      <c r="AL204" s="58">
        <v>44.5</v>
      </c>
      <c r="AM204" s="59">
        <v>47</v>
      </c>
      <c r="AN204" s="59">
        <v>42</v>
      </c>
      <c r="AO204" s="58">
        <v>51.5</v>
      </c>
      <c r="AP204" s="59">
        <v>55</v>
      </c>
      <c r="AQ204" s="59">
        <v>48</v>
      </c>
      <c r="AR204" s="58">
        <v>85</v>
      </c>
      <c r="AS204" s="59">
        <v>90</v>
      </c>
      <c r="AT204" s="59">
        <v>80</v>
      </c>
      <c r="AU204" s="58">
        <v>22.5</v>
      </c>
      <c r="AV204" s="59">
        <v>25</v>
      </c>
      <c r="AW204" s="59">
        <v>20</v>
      </c>
      <c r="AX204" s="58">
        <v>49.5</v>
      </c>
      <c r="AY204" s="59">
        <v>55</v>
      </c>
      <c r="AZ204" s="59">
        <v>44</v>
      </c>
      <c r="BA204" s="58">
        <v>155</v>
      </c>
      <c r="BB204" s="59">
        <v>160</v>
      </c>
      <c r="BC204" s="59">
        <v>150</v>
      </c>
      <c r="BD204" s="58">
        <v>30.5</v>
      </c>
      <c r="BE204" s="59">
        <v>33</v>
      </c>
      <c r="BF204" s="59">
        <v>28</v>
      </c>
      <c r="BG204" s="58">
        <v>72</v>
      </c>
      <c r="BH204" s="59">
        <v>76</v>
      </c>
      <c r="BI204" s="59">
        <v>68</v>
      </c>
      <c r="BJ204" s="58">
        <v>44.5</v>
      </c>
      <c r="BK204" s="59">
        <v>49</v>
      </c>
      <c r="BL204" s="59">
        <v>40</v>
      </c>
      <c r="BM204" s="58">
        <v>135</v>
      </c>
      <c r="BN204" s="59">
        <v>140</v>
      </c>
      <c r="BO204" s="59">
        <v>130</v>
      </c>
      <c r="BP204" s="58">
        <v>385</v>
      </c>
      <c r="BQ204" s="59">
        <v>387</v>
      </c>
      <c r="BR204" s="59">
        <v>383</v>
      </c>
    </row>
    <row r="205" spans="1:70" x14ac:dyDescent="0.25">
      <c r="A205" s="57">
        <v>44749</v>
      </c>
      <c r="B205" s="58">
        <v>280</v>
      </c>
      <c r="C205" s="59">
        <v>285</v>
      </c>
      <c r="D205" s="59">
        <v>275</v>
      </c>
      <c r="E205" s="58">
        <v>239.5</v>
      </c>
      <c r="F205" s="59">
        <v>245</v>
      </c>
      <c r="G205" s="59">
        <v>234</v>
      </c>
      <c r="H205" s="58">
        <v>280</v>
      </c>
      <c r="I205" s="59">
        <v>285</v>
      </c>
      <c r="J205" s="59">
        <v>275</v>
      </c>
      <c r="K205" s="58">
        <v>200</v>
      </c>
      <c r="L205" s="59">
        <v>205</v>
      </c>
      <c r="M205" s="59">
        <v>195</v>
      </c>
      <c r="N205" s="58">
        <v>232.5</v>
      </c>
      <c r="O205" s="59">
        <v>255</v>
      </c>
      <c r="P205" s="59">
        <v>210</v>
      </c>
      <c r="Q205" s="58">
        <v>270</v>
      </c>
      <c r="R205" s="59">
        <v>275</v>
      </c>
      <c r="S205" s="59">
        <v>265</v>
      </c>
      <c r="T205" s="58">
        <v>177.5</v>
      </c>
      <c r="U205" s="59">
        <v>185</v>
      </c>
      <c r="V205" s="59">
        <v>170</v>
      </c>
      <c r="W205" s="58">
        <v>135</v>
      </c>
      <c r="X205" s="59">
        <v>140</v>
      </c>
      <c r="Y205" s="59">
        <v>130</v>
      </c>
      <c r="Z205" s="58">
        <v>200</v>
      </c>
      <c r="AA205" s="59">
        <v>210</v>
      </c>
      <c r="AB205" s="59">
        <v>190</v>
      </c>
      <c r="AC205" s="58">
        <v>200</v>
      </c>
      <c r="AD205" s="59">
        <v>210</v>
      </c>
      <c r="AE205" s="59">
        <v>190</v>
      </c>
      <c r="AF205" s="58">
        <v>135</v>
      </c>
      <c r="AG205" s="59">
        <v>140</v>
      </c>
      <c r="AH205" s="59">
        <v>130</v>
      </c>
      <c r="AI205" s="58">
        <v>20</v>
      </c>
      <c r="AJ205" s="59">
        <v>22</v>
      </c>
      <c r="AK205" s="59">
        <v>18</v>
      </c>
      <c r="AL205" s="58">
        <v>44.5</v>
      </c>
      <c r="AM205" s="59">
        <v>47</v>
      </c>
      <c r="AN205" s="59">
        <v>42</v>
      </c>
      <c r="AO205" s="58">
        <v>51.5</v>
      </c>
      <c r="AP205" s="59">
        <v>55</v>
      </c>
      <c r="AQ205" s="59">
        <v>48</v>
      </c>
      <c r="AR205" s="58">
        <v>85</v>
      </c>
      <c r="AS205" s="59">
        <v>90</v>
      </c>
      <c r="AT205" s="59">
        <v>80</v>
      </c>
      <c r="AU205" s="58">
        <v>22.5</v>
      </c>
      <c r="AV205" s="59">
        <v>25</v>
      </c>
      <c r="AW205" s="59">
        <v>20</v>
      </c>
      <c r="AX205" s="58">
        <v>49.5</v>
      </c>
      <c r="AY205" s="59">
        <v>55</v>
      </c>
      <c r="AZ205" s="59">
        <v>44</v>
      </c>
      <c r="BA205" s="58">
        <v>155</v>
      </c>
      <c r="BB205" s="59">
        <v>160</v>
      </c>
      <c r="BC205" s="59">
        <v>150</v>
      </c>
      <c r="BD205" s="58">
        <v>30.5</v>
      </c>
      <c r="BE205" s="59">
        <v>33</v>
      </c>
      <c r="BF205" s="59">
        <v>28</v>
      </c>
      <c r="BG205" s="58">
        <v>72</v>
      </c>
      <c r="BH205" s="59">
        <v>76</v>
      </c>
      <c r="BI205" s="59">
        <v>68</v>
      </c>
      <c r="BJ205" s="58">
        <v>44.5</v>
      </c>
      <c r="BK205" s="59">
        <v>49</v>
      </c>
      <c r="BL205" s="59">
        <v>40</v>
      </c>
      <c r="BM205" s="58">
        <v>135</v>
      </c>
      <c r="BN205" s="59">
        <v>140</v>
      </c>
      <c r="BO205" s="59">
        <v>130</v>
      </c>
      <c r="BP205" s="58">
        <v>411</v>
      </c>
      <c r="BQ205" s="59">
        <v>415</v>
      </c>
      <c r="BR205" s="59">
        <v>407</v>
      </c>
    </row>
    <row r="206" spans="1:70" x14ac:dyDescent="0.25">
      <c r="A206" s="57">
        <v>44742</v>
      </c>
      <c r="B206" s="58">
        <v>280</v>
      </c>
      <c r="C206" s="59">
        <v>285</v>
      </c>
      <c r="D206" s="59">
        <v>275</v>
      </c>
      <c r="E206" s="58">
        <v>239.5</v>
      </c>
      <c r="F206" s="59">
        <v>245</v>
      </c>
      <c r="G206" s="59">
        <v>234</v>
      </c>
      <c r="H206" s="58">
        <v>282.5</v>
      </c>
      <c r="I206" s="59">
        <v>285</v>
      </c>
      <c r="J206" s="59">
        <v>280</v>
      </c>
      <c r="K206" s="58">
        <v>201.5</v>
      </c>
      <c r="L206" s="59">
        <v>205</v>
      </c>
      <c r="M206" s="59">
        <v>198</v>
      </c>
      <c r="N206" s="58">
        <v>237.5</v>
      </c>
      <c r="O206" s="59">
        <v>255</v>
      </c>
      <c r="P206" s="59">
        <v>220</v>
      </c>
      <c r="Q206" s="58">
        <v>270</v>
      </c>
      <c r="R206" s="59">
        <v>275</v>
      </c>
      <c r="S206" s="59">
        <v>265</v>
      </c>
      <c r="T206" s="58">
        <v>177.5</v>
      </c>
      <c r="U206" s="59">
        <v>185</v>
      </c>
      <c r="V206" s="59">
        <v>170</v>
      </c>
      <c r="W206" s="58">
        <v>137.5</v>
      </c>
      <c r="X206" s="59">
        <v>145</v>
      </c>
      <c r="Y206" s="59">
        <v>130</v>
      </c>
      <c r="Z206" s="58">
        <v>210</v>
      </c>
      <c r="AA206" s="59">
        <v>220</v>
      </c>
      <c r="AB206" s="59">
        <v>200</v>
      </c>
      <c r="AC206" s="58">
        <v>210</v>
      </c>
      <c r="AD206" s="59">
        <v>220</v>
      </c>
      <c r="AE206" s="59">
        <v>200</v>
      </c>
      <c r="AF206" s="58">
        <v>138</v>
      </c>
      <c r="AG206" s="59">
        <v>143</v>
      </c>
      <c r="AH206" s="59">
        <v>133</v>
      </c>
      <c r="AI206" s="58">
        <v>20</v>
      </c>
      <c r="AJ206" s="59">
        <v>22</v>
      </c>
      <c r="AK206" s="59">
        <v>18</v>
      </c>
      <c r="AL206" s="58">
        <v>44.5</v>
      </c>
      <c r="AM206" s="59">
        <v>47</v>
      </c>
      <c r="AN206" s="59">
        <v>42</v>
      </c>
      <c r="AO206" s="58">
        <v>51.5</v>
      </c>
      <c r="AP206" s="59">
        <v>55</v>
      </c>
      <c r="AQ206" s="59">
        <v>48</v>
      </c>
      <c r="AR206" s="58">
        <v>85</v>
      </c>
      <c r="AS206" s="59">
        <v>90</v>
      </c>
      <c r="AT206" s="59">
        <v>80</v>
      </c>
      <c r="AU206" s="58">
        <v>22.5</v>
      </c>
      <c r="AV206" s="59">
        <v>25</v>
      </c>
      <c r="AW206" s="59">
        <v>20</v>
      </c>
      <c r="AX206" s="58">
        <v>49.5</v>
      </c>
      <c r="AY206" s="59">
        <v>55</v>
      </c>
      <c r="AZ206" s="59">
        <v>44</v>
      </c>
      <c r="BA206" s="58">
        <v>155</v>
      </c>
      <c r="BB206" s="59">
        <v>160</v>
      </c>
      <c r="BC206" s="59">
        <v>150</v>
      </c>
      <c r="BD206" s="58">
        <v>30.5</v>
      </c>
      <c r="BE206" s="59">
        <v>33</v>
      </c>
      <c r="BF206" s="59">
        <v>28</v>
      </c>
      <c r="BG206" s="58">
        <v>72</v>
      </c>
      <c r="BH206" s="59">
        <v>76</v>
      </c>
      <c r="BI206" s="59">
        <v>68</v>
      </c>
      <c r="BJ206" s="58">
        <v>44.5</v>
      </c>
      <c r="BK206" s="59">
        <v>49</v>
      </c>
      <c r="BL206" s="59">
        <v>40</v>
      </c>
      <c r="BM206" s="58">
        <v>135</v>
      </c>
      <c r="BN206" s="59">
        <v>140</v>
      </c>
      <c r="BO206" s="59">
        <v>130</v>
      </c>
      <c r="BP206" s="58">
        <v>456</v>
      </c>
      <c r="BQ206" s="59">
        <v>462</v>
      </c>
      <c r="BR206" s="59">
        <v>450</v>
      </c>
    </row>
    <row r="207" spans="1:70" x14ac:dyDescent="0.25">
      <c r="A207" s="57">
        <v>44735</v>
      </c>
      <c r="B207" s="58">
        <v>280</v>
      </c>
      <c r="C207" s="59">
        <v>285</v>
      </c>
      <c r="D207" s="59">
        <v>275</v>
      </c>
      <c r="E207" s="58">
        <v>239.5</v>
      </c>
      <c r="F207" s="59">
        <v>245</v>
      </c>
      <c r="G207" s="59">
        <v>234</v>
      </c>
      <c r="H207" s="58">
        <v>285</v>
      </c>
      <c r="I207" s="59">
        <v>290</v>
      </c>
      <c r="J207" s="59">
        <v>280</v>
      </c>
      <c r="K207" s="58">
        <v>205</v>
      </c>
      <c r="L207" s="59">
        <v>210</v>
      </c>
      <c r="M207" s="59">
        <v>200</v>
      </c>
      <c r="N207" s="58">
        <v>241</v>
      </c>
      <c r="O207" s="59">
        <v>263</v>
      </c>
      <c r="P207" s="59">
        <v>219</v>
      </c>
      <c r="Q207" s="58">
        <v>270</v>
      </c>
      <c r="R207" s="59">
        <v>275</v>
      </c>
      <c r="S207" s="59">
        <v>265</v>
      </c>
      <c r="T207" s="58">
        <v>177.5</v>
      </c>
      <c r="U207" s="59">
        <v>185</v>
      </c>
      <c r="V207" s="59">
        <v>170</v>
      </c>
      <c r="W207" s="58">
        <v>142.5</v>
      </c>
      <c r="X207" s="59">
        <v>150</v>
      </c>
      <c r="Y207" s="59">
        <v>135</v>
      </c>
      <c r="Z207" s="58">
        <v>210</v>
      </c>
      <c r="AA207" s="59">
        <v>220</v>
      </c>
      <c r="AB207" s="59">
        <v>200</v>
      </c>
      <c r="AC207" s="58">
        <v>210</v>
      </c>
      <c r="AD207" s="59">
        <v>220</v>
      </c>
      <c r="AE207" s="59">
        <v>200</v>
      </c>
      <c r="AF207" s="58">
        <v>138</v>
      </c>
      <c r="AG207" s="59">
        <v>143</v>
      </c>
      <c r="AH207" s="59">
        <v>133</v>
      </c>
      <c r="AI207" s="58">
        <v>20</v>
      </c>
      <c r="AJ207" s="59">
        <v>22</v>
      </c>
      <c r="AK207" s="59">
        <v>18</v>
      </c>
      <c r="AL207" s="58">
        <v>42.5</v>
      </c>
      <c r="AM207" s="59">
        <v>45</v>
      </c>
      <c r="AN207" s="59">
        <v>40</v>
      </c>
      <c r="AO207" s="58">
        <v>49</v>
      </c>
      <c r="AP207" s="59">
        <v>53</v>
      </c>
      <c r="AQ207" s="59">
        <v>45</v>
      </c>
      <c r="AR207" s="58">
        <v>80</v>
      </c>
      <c r="AS207" s="59">
        <v>85</v>
      </c>
      <c r="AT207" s="59">
        <v>75</v>
      </c>
      <c r="AU207" s="58">
        <v>22</v>
      </c>
      <c r="AV207" s="59">
        <v>25</v>
      </c>
      <c r="AW207" s="59">
        <v>19</v>
      </c>
      <c r="AX207" s="58">
        <v>46</v>
      </c>
      <c r="AY207" s="59">
        <v>51</v>
      </c>
      <c r="AZ207" s="59">
        <v>41</v>
      </c>
      <c r="BA207" s="58">
        <v>150</v>
      </c>
      <c r="BB207" s="59">
        <v>155</v>
      </c>
      <c r="BC207" s="59">
        <v>145</v>
      </c>
      <c r="BD207" s="58">
        <v>27.5</v>
      </c>
      <c r="BE207" s="59">
        <v>30</v>
      </c>
      <c r="BF207" s="59">
        <v>25</v>
      </c>
      <c r="BG207" s="58">
        <v>70</v>
      </c>
      <c r="BH207" s="59">
        <v>75</v>
      </c>
      <c r="BI207" s="59">
        <v>65</v>
      </c>
      <c r="BJ207" s="58">
        <v>44</v>
      </c>
      <c r="BK207" s="59">
        <v>49</v>
      </c>
      <c r="BL207" s="59">
        <v>39</v>
      </c>
      <c r="BM207" s="58">
        <v>134</v>
      </c>
      <c r="BN207" s="59">
        <v>140</v>
      </c>
      <c r="BO207" s="59">
        <v>128</v>
      </c>
      <c r="BP207" s="58">
        <v>485</v>
      </c>
      <c r="BQ207" s="59">
        <v>490</v>
      </c>
      <c r="BR207" s="59">
        <v>480</v>
      </c>
    </row>
    <row r="208" spans="1:70" x14ac:dyDescent="0.25">
      <c r="A208" s="57">
        <v>44728</v>
      </c>
      <c r="B208" s="58">
        <v>282.5</v>
      </c>
      <c r="C208" s="59">
        <v>285</v>
      </c>
      <c r="D208" s="59">
        <v>280</v>
      </c>
      <c r="E208" s="58">
        <v>239.5</v>
      </c>
      <c r="F208" s="59">
        <v>245</v>
      </c>
      <c r="G208" s="59">
        <v>234</v>
      </c>
      <c r="H208" s="58">
        <v>282.5</v>
      </c>
      <c r="I208" s="59">
        <v>285</v>
      </c>
      <c r="J208" s="59">
        <v>280</v>
      </c>
      <c r="K208" s="58">
        <v>205</v>
      </c>
      <c r="L208" s="59">
        <v>210</v>
      </c>
      <c r="M208" s="59">
        <v>200</v>
      </c>
      <c r="N208" s="58">
        <v>241</v>
      </c>
      <c r="O208" s="59">
        <v>263</v>
      </c>
      <c r="P208" s="59">
        <v>219</v>
      </c>
      <c r="Q208" s="58">
        <v>270</v>
      </c>
      <c r="R208" s="59">
        <v>275</v>
      </c>
      <c r="S208" s="59">
        <v>265</v>
      </c>
      <c r="T208" s="58">
        <v>177.5</v>
      </c>
      <c r="U208" s="59">
        <v>185</v>
      </c>
      <c r="V208" s="59">
        <v>170</v>
      </c>
      <c r="W208" s="58">
        <v>147.5</v>
      </c>
      <c r="X208" s="59">
        <v>155</v>
      </c>
      <c r="Y208" s="59">
        <v>140</v>
      </c>
      <c r="Z208" s="58">
        <v>215</v>
      </c>
      <c r="AA208" s="59">
        <v>230</v>
      </c>
      <c r="AB208" s="59">
        <v>200</v>
      </c>
      <c r="AC208" s="58">
        <v>215</v>
      </c>
      <c r="AD208" s="59">
        <v>230</v>
      </c>
      <c r="AE208" s="59">
        <v>200</v>
      </c>
      <c r="AF208" s="58">
        <v>138</v>
      </c>
      <c r="AG208" s="59">
        <v>143</v>
      </c>
      <c r="AH208" s="59">
        <v>133</v>
      </c>
      <c r="AI208" s="58">
        <v>20</v>
      </c>
      <c r="AJ208" s="59">
        <v>22</v>
      </c>
      <c r="AK208" s="59">
        <v>18</v>
      </c>
      <c r="AL208" s="58">
        <v>42.5</v>
      </c>
      <c r="AM208" s="59">
        <v>45</v>
      </c>
      <c r="AN208" s="59">
        <v>40</v>
      </c>
      <c r="AO208" s="58">
        <v>49</v>
      </c>
      <c r="AP208" s="59">
        <v>53</v>
      </c>
      <c r="AQ208" s="59">
        <v>45</v>
      </c>
      <c r="AR208" s="58">
        <v>80</v>
      </c>
      <c r="AS208" s="59">
        <v>85</v>
      </c>
      <c r="AT208" s="59">
        <v>75</v>
      </c>
      <c r="AU208" s="58">
        <v>22</v>
      </c>
      <c r="AV208" s="59">
        <v>25</v>
      </c>
      <c r="AW208" s="59">
        <v>19</v>
      </c>
      <c r="AX208" s="58">
        <v>46</v>
      </c>
      <c r="AY208" s="59">
        <v>51</v>
      </c>
      <c r="AZ208" s="59">
        <v>41</v>
      </c>
      <c r="BA208" s="58">
        <v>145</v>
      </c>
      <c r="BB208" s="59">
        <v>150</v>
      </c>
      <c r="BC208" s="59">
        <v>140</v>
      </c>
      <c r="BD208" s="58">
        <v>27.5</v>
      </c>
      <c r="BE208" s="59">
        <v>30</v>
      </c>
      <c r="BF208" s="59">
        <v>25</v>
      </c>
      <c r="BG208" s="58">
        <v>70</v>
      </c>
      <c r="BH208" s="59">
        <v>75</v>
      </c>
      <c r="BI208" s="59">
        <v>65</v>
      </c>
      <c r="BJ208" s="58">
        <v>44</v>
      </c>
      <c r="BK208" s="59">
        <v>49</v>
      </c>
      <c r="BL208" s="59">
        <v>39</v>
      </c>
      <c r="BM208" s="58">
        <v>134</v>
      </c>
      <c r="BN208" s="59">
        <v>140</v>
      </c>
      <c r="BO208" s="59">
        <v>128</v>
      </c>
      <c r="BP208" s="58">
        <v>485</v>
      </c>
      <c r="BQ208" s="59">
        <v>490</v>
      </c>
      <c r="BR208" s="59">
        <v>480</v>
      </c>
    </row>
    <row r="209" spans="1:70" x14ac:dyDescent="0.25">
      <c r="A209" s="57">
        <v>44721</v>
      </c>
      <c r="B209" s="58">
        <v>282.5</v>
      </c>
      <c r="C209" s="59">
        <v>285</v>
      </c>
      <c r="D209" s="59">
        <v>280</v>
      </c>
      <c r="E209" s="58">
        <v>239.5</v>
      </c>
      <c r="F209" s="59">
        <v>245</v>
      </c>
      <c r="G209" s="59">
        <v>234</v>
      </c>
      <c r="H209" s="58">
        <v>285</v>
      </c>
      <c r="I209" s="59">
        <v>290</v>
      </c>
      <c r="J209" s="59">
        <v>280</v>
      </c>
      <c r="K209" s="58">
        <v>205</v>
      </c>
      <c r="L209" s="59">
        <v>210</v>
      </c>
      <c r="M209" s="59">
        <v>200</v>
      </c>
      <c r="N209" s="58">
        <v>241</v>
      </c>
      <c r="O209" s="59">
        <v>263</v>
      </c>
      <c r="P209" s="59">
        <v>219</v>
      </c>
      <c r="Q209" s="58">
        <v>270</v>
      </c>
      <c r="R209" s="59">
        <v>275</v>
      </c>
      <c r="S209" s="59">
        <v>265</v>
      </c>
      <c r="T209" s="58">
        <v>177.5</v>
      </c>
      <c r="U209" s="59">
        <v>185</v>
      </c>
      <c r="V209" s="59">
        <v>170</v>
      </c>
      <c r="W209" s="58">
        <v>150</v>
      </c>
      <c r="X209" s="59">
        <v>155</v>
      </c>
      <c r="Y209" s="59">
        <v>145</v>
      </c>
      <c r="Z209" s="58">
        <v>215</v>
      </c>
      <c r="AA209" s="59">
        <v>230</v>
      </c>
      <c r="AB209" s="59">
        <v>200</v>
      </c>
      <c r="AC209" s="58">
        <v>215</v>
      </c>
      <c r="AD209" s="59">
        <v>230</v>
      </c>
      <c r="AE209" s="59">
        <v>200</v>
      </c>
      <c r="AF209" s="58">
        <v>138</v>
      </c>
      <c r="AG209" s="59">
        <v>143</v>
      </c>
      <c r="AH209" s="59">
        <v>133</v>
      </c>
      <c r="AI209" s="58">
        <v>20</v>
      </c>
      <c r="AJ209" s="59">
        <v>22</v>
      </c>
      <c r="AK209" s="59">
        <v>18</v>
      </c>
      <c r="AL209" s="58">
        <v>42.5</v>
      </c>
      <c r="AM209" s="59">
        <v>45</v>
      </c>
      <c r="AN209" s="59">
        <v>40</v>
      </c>
      <c r="AO209" s="58">
        <v>49</v>
      </c>
      <c r="AP209" s="59">
        <v>53</v>
      </c>
      <c r="AQ209" s="59">
        <v>45</v>
      </c>
      <c r="AR209" s="58">
        <v>80</v>
      </c>
      <c r="AS209" s="59">
        <v>85</v>
      </c>
      <c r="AT209" s="59">
        <v>75</v>
      </c>
      <c r="AU209" s="58">
        <v>22</v>
      </c>
      <c r="AV209" s="59">
        <v>25</v>
      </c>
      <c r="AW209" s="59">
        <v>19</v>
      </c>
      <c r="AX209" s="58">
        <v>46</v>
      </c>
      <c r="AY209" s="59">
        <v>51</v>
      </c>
      <c r="AZ209" s="59">
        <v>41</v>
      </c>
      <c r="BA209" s="58">
        <v>145</v>
      </c>
      <c r="BB209" s="59">
        <v>150</v>
      </c>
      <c r="BC209" s="59">
        <v>140</v>
      </c>
      <c r="BD209" s="58">
        <v>27.5</v>
      </c>
      <c r="BE209" s="59">
        <v>30</v>
      </c>
      <c r="BF209" s="59">
        <v>25</v>
      </c>
      <c r="BG209" s="58">
        <v>70</v>
      </c>
      <c r="BH209" s="59">
        <v>75</v>
      </c>
      <c r="BI209" s="59">
        <v>65</v>
      </c>
      <c r="BJ209" s="58">
        <v>44</v>
      </c>
      <c r="BK209" s="59">
        <v>49</v>
      </c>
      <c r="BL209" s="59">
        <v>39</v>
      </c>
      <c r="BM209" s="58">
        <v>134</v>
      </c>
      <c r="BN209" s="59">
        <v>140</v>
      </c>
      <c r="BO209" s="59">
        <v>128</v>
      </c>
      <c r="BP209" s="58">
        <v>522.5</v>
      </c>
      <c r="BQ209" s="59">
        <v>525</v>
      </c>
      <c r="BR209" s="59">
        <v>520</v>
      </c>
    </row>
    <row r="210" spans="1:70" x14ac:dyDescent="0.25">
      <c r="A210" s="57">
        <v>44713</v>
      </c>
      <c r="B210" s="58">
        <v>282.5</v>
      </c>
      <c r="C210" s="59">
        <v>285</v>
      </c>
      <c r="D210" s="59">
        <v>280</v>
      </c>
      <c r="E210" s="58">
        <v>239.5</v>
      </c>
      <c r="F210" s="59">
        <v>245</v>
      </c>
      <c r="G210" s="59">
        <v>234</v>
      </c>
      <c r="H210" s="58">
        <v>285</v>
      </c>
      <c r="I210" s="59">
        <v>290</v>
      </c>
      <c r="J210" s="59">
        <v>280</v>
      </c>
      <c r="K210" s="58">
        <v>205</v>
      </c>
      <c r="L210" s="59">
        <v>210</v>
      </c>
      <c r="M210" s="59">
        <v>200</v>
      </c>
      <c r="N210" s="58">
        <v>241</v>
      </c>
      <c r="O210" s="59">
        <v>263</v>
      </c>
      <c r="P210" s="59">
        <v>219</v>
      </c>
      <c r="Q210" s="58">
        <v>270</v>
      </c>
      <c r="R210" s="59">
        <v>275</v>
      </c>
      <c r="S210" s="59">
        <v>265</v>
      </c>
      <c r="T210" s="58">
        <v>177.5</v>
      </c>
      <c r="U210" s="59">
        <v>185</v>
      </c>
      <c r="V210" s="59">
        <v>170</v>
      </c>
      <c r="W210" s="58">
        <v>150</v>
      </c>
      <c r="X210" s="59">
        <v>155</v>
      </c>
      <c r="Y210" s="59">
        <v>145</v>
      </c>
      <c r="Z210" s="58">
        <v>215</v>
      </c>
      <c r="AA210" s="59">
        <v>230</v>
      </c>
      <c r="AB210" s="59">
        <v>200</v>
      </c>
      <c r="AC210" s="58">
        <v>215</v>
      </c>
      <c r="AD210" s="59">
        <v>230</v>
      </c>
      <c r="AE210" s="59">
        <v>200</v>
      </c>
      <c r="AF210" s="58">
        <v>138</v>
      </c>
      <c r="AG210" s="59">
        <v>143</v>
      </c>
      <c r="AH210" s="59">
        <v>133</v>
      </c>
      <c r="AI210" s="58">
        <v>19.5</v>
      </c>
      <c r="AJ210" s="59">
        <v>21</v>
      </c>
      <c r="AK210" s="59">
        <v>18</v>
      </c>
      <c r="AL210" s="58">
        <v>40.5</v>
      </c>
      <c r="AM210" s="59">
        <v>44</v>
      </c>
      <c r="AN210" s="59">
        <v>37</v>
      </c>
      <c r="AO210" s="58">
        <v>45.5</v>
      </c>
      <c r="AP210" s="59">
        <v>48</v>
      </c>
      <c r="AQ210" s="59">
        <v>43</v>
      </c>
      <c r="AR210" s="58">
        <v>75</v>
      </c>
      <c r="AS210" s="59">
        <v>80</v>
      </c>
      <c r="AT210" s="59">
        <v>70</v>
      </c>
      <c r="AU210" s="58">
        <v>21</v>
      </c>
      <c r="AV210" s="59">
        <v>23</v>
      </c>
      <c r="AW210" s="59">
        <v>19</v>
      </c>
      <c r="AX210" s="58">
        <v>39.5</v>
      </c>
      <c r="AY210" s="59">
        <v>42</v>
      </c>
      <c r="AZ210" s="59">
        <v>37</v>
      </c>
      <c r="BA210" s="58">
        <v>145</v>
      </c>
      <c r="BB210" s="59">
        <v>150</v>
      </c>
      <c r="BC210" s="59">
        <v>140</v>
      </c>
      <c r="BD210" s="58">
        <v>27.5</v>
      </c>
      <c r="BE210" s="59">
        <v>30</v>
      </c>
      <c r="BF210" s="59">
        <v>25</v>
      </c>
      <c r="BG210" s="58">
        <v>64.5</v>
      </c>
      <c r="BH210" s="59">
        <v>67</v>
      </c>
      <c r="BI210" s="59">
        <v>62</v>
      </c>
      <c r="BJ210" s="58">
        <v>42</v>
      </c>
      <c r="BK210" s="59">
        <v>47</v>
      </c>
      <c r="BL210" s="59">
        <v>37</v>
      </c>
      <c r="BM210" s="58">
        <v>129</v>
      </c>
      <c r="BN210" s="59">
        <v>135</v>
      </c>
      <c r="BO210" s="59">
        <v>123</v>
      </c>
      <c r="BP210" s="58">
        <v>522.5</v>
      </c>
      <c r="BQ210" s="59">
        <v>525</v>
      </c>
      <c r="BR210" s="59">
        <v>520</v>
      </c>
    </row>
    <row r="211" spans="1:70" x14ac:dyDescent="0.25">
      <c r="A211" s="57">
        <v>44707</v>
      </c>
      <c r="B211" s="58">
        <v>282.5</v>
      </c>
      <c r="C211" s="59">
        <v>285</v>
      </c>
      <c r="D211" s="59">
        <v>280</v>
      </c>
      <c r="E211" s="58">
        <v>239.5</v>
      </c>
      <c r="F211" s="59">
        <v>245</v>
      </c>
      <c r="G211" s="59">
        <v>234</v>
      </c>
      <c r="H211" s="58">
        <v>287.5</v>
      </c>
      <c r="I211" s="59">
        <v>290</v>
      </c>
      <c r="J211" s="59">
        <v>285</v>
      </c>
      <c r="K211" s="58">
        <v>207.5</v>
      </c>
      <c r="L211" s="59">
        <v>210</v>
      </c>
      <c r="M211" s="59">
        <v>205</v>
      </c>
      <c r="N211" s="58">
        <v>246</v>
      </c>
      <c r="O211" s="59">
        <v>273</v>
      </c>
      <c r="P211" s="59">
        <v>219</v>
      </c>
      <c r="Q211" s="58">
        <v>270</v>
      </c>
      <c r="R211" s="59">
        <v>275</v>
      </c>
      <c r="S211" s="59">
        <v>265</v>
      </c>
      <c r="T211" s="58">
        <v>177.5</v>
      </c>
      <c r="U211" s="59">
        <v>185</v>
      </c>
      <c r="V211" s="59">
        <v>170</v>
      </c>
      <c r="W211" s="58">
        <v>150</v>
      </c>
      <c r="X211" s="59">
        <v>155</v>
      </c>
      <c r="Y211" s="59">
        <v>145</v>
      </c>
      <c r="Z211" s="58">
        <v>215</v>
      </c>
      <c r="AA211" s="59">
        <v>230</v>
      </c>
      <c r="AB211" s="59">
        <v>200</v>
      </c>
      <c r="AC211" s="58">
        <v>215</v>
      </c>
      <c r="AD211" s="59">
        <v>230</v>
      </c>
      <c r="AE211" s="59">
        <v>200</v>
      </c>
      <c r="AF211" s="58">
        <v>138</v>
      </c>
      <c r="AG211" s="59">
        <v>143</v>
      </c>
      <c r="AH211" s="59">
        <v>133</v>
      </c>
      <c r="AI211" s="58">
        <v>19.5</v>
      </c>
      <c r="AJ211" s="59">
        <v>21</v>
      </c>
      <c r="AK211" s="59">
        <v>18</v>
      </c>
      <c r="AL211" s="58">
        <v>40.5</v>
      </c>
      <c r="AM211" s="59">
        <v>44</v>
      </c>
      <c r="AN211" s="59">
        <v>37</v>
      </c>
      <c r="AO211" s="58">
        <v>45.5</v>
      </c>
      <c r="AP211" s="59">
        <v>48</v>
      </c>
      <c r="AQ211" s="59">
        <v>43</v>
      </c>
      <c r="AR211" s="58">
        <v>75</v>
      </c>
      <c r="AS211" s="59">
        <v>80</v>
      </c>
      <c r="AT211" s="59">
        <v>70</v>
      </c>
      <c r="AU211" s="58">
        <v>21</v>
      </c>
      <c r="AV211" s="59">
        <v>23</v>
      </c>
      <c r="AW211" s="59">
        <v>19</v>
      </c>
      <c r="AX211" s="58">
        <v>39.5</v>
      </c>
      <c r="AY211" s="59">
        <v>42</v>
      </c>
      <c r="AZ211" s="59">
        <v>37</v>
      </c>
      <c r="BA211" s="58">
        <v>145</v>
      </c>
      <c r="BB211" s="59">
        <v>150</v>
      </c>
      <c r="BC211" s="59">
        <v>140</v>
      </c>
      <c r="BD211" s="58">
        <v>27.5</v>
      </c>
      <c r="BE211" s="59">
        <v>30</v>
      </c>
      <c r="BF211" s="59">
        <v>25</v>
      </c>
      <c r="BG211" s="58">
        <v>64.5</v>
      </c>
      <c r="BH211" s="59">
        <v>67</v>
      </c>
      <c r="BI211" s="59">
        <v>62</v>
      </c>
      <c r="BJ211" s="58">
        <v>42</v>
      </c>
      <c r="BK211" s="59">
        <v>47</v>
      </c>
      <c r="BL211" s="59">
        <v>37</v>
      </c>
      <c r="BM211" s="58">
        <v>129</v>
      </c>
      <c r="BN211" s="59">
        <v>135</v>
      </c>
      <c r="BO211" s="59">
        <v>123</v>
      </c>
      <c r="BP211" s="58">
        <v>522.5</v>
      </c>
      <c r="BQ211" s="59">
        <v>525</v>
      </c>
      <c r="BR211" s="59">
        <v>520</v>
      </c>
    </row>
    <row r="212" spans="1:70" x14ac:dyDescent="0.25">
      <c r="A212" s="57">
        <v>44700</v>
      </c>
      <c r="B212" s="58">
        <v>282.5</v>
      </c>
      <c r="C212" s="59">
        <v>285</v>
      </c>
      <c r="D212" s="59">
        <v>280</v>
      </c>
      <c r="E212" s="58">
        <v>239.5</v>
      </c>
      <c r="F212" s="59">
        <v>245</v>
      </c>
      <c r="G212" s="59">
        <v>234</v>
      </c>
      <c r="H212" s="58">
        <v>287.5</v>
      </c>
      <c r="I212" s="59">
        <v>290</v>
      </c>
      <c r="J212" s="59">
        <v>285</v>
      </c>
      <c r="K212" s="58">
        <v>207.5</v>
      </c>
      <c r="L212" s="59">
        <v>210</v>
      </c>
      <c r="M212" s="59">
        <v>205</v>
      </c>
      <c r="N212" s="58">
        <v>239</v>
      </c>
      <c r="O212" s="59">
        <v>270</v>
      </c>
      <c r="P212" s="59">
        <v>208</v>
      </c>
      <c r="Q212" s="58">
        <v>270</v>
      </c>
      <c r="R212" s="59">
        <v>275</v>
      </c>
      <c r="S212" s="59">
        <v>265</v>
      </c>
      <c r="T212" s="58">
        <v>177.5</v>
      </c>
      <c r="U212" s="59">
        <v>185</v>
      </c>
      <c r="V212" s="59">
        <v>170</v>
      </c>
      <c r="W212" s="58">
        <v>150</v>
      </c>
      <c r="X212" s="59">
        <v>155</v>
      </c>
      <c r="Y212" s="59">
        <v>145</v>
      </c>
      <c r="Z212" s="58">
        <v>215</v>
      </c>
      <c r="AA212" s="59">
        <v>240</v>
      </c>
      <c r="AB212" s="59">
        <v>190</v>
      </c>
      <c r="AC212" s="58">
        <v>215</v>
      </c>
      <c r="AD212" s="59">
        <v>240</v>
      </c>
      <c r="AE212" s="59">
        <v>190</v>
      </c>
      <c r="AF212" s="58">
        <v>138</v>
      </c>
      <c r="AG212" s="59">
        <v>143</v>
      </c>
      <c r="AH212" s="59">
        <v>133</v>
      </c>
      <c r="AI212" s="58">
        <v>19.5</v>
      </c>
      <c r="AJ212" s="59">
        <v>21</v>
      </c>
      <c r="AK212" s="59">
        <v>18</v>
      </c>
      <c r="AL212" s="58">
        <v>38.5</v>
      </c>
      <c r="AM212" s="59">
        <v>42</v>
      </c>
      <c r="AN212" s="59">
        <v>35</v>
      </c>
      <c r="AO212" s="58">
        <v>42</v>
      </c>
      <c r="AP212" s="59">
        <v>44</v>
      </c>
      <c r="AQ212" s="59">
        <v>40</v>
      </c>
      <c r="AR212" s="58">
        <v>75</v>
      </c>
      <c r="AS212" s="59">
        <v>80</v>
      </c>
      <c r="AT212" s="59">
        <v>70</v>
      </c>
      <c r="AU212" s="58">
        <v>20</v>
      </c>
      <c r="AV212" s="59">
        <v>22</v>
      </c>
      <c r="AW212" s="59">
        <v>18</v>
      </c>
      <c r="AX212" s="58">
        <v>38.5</v>
      </c>
      <c r="AY212" s="59">
        <v>42</v>
      </c>
      <c r="AZ212" s="59">
        <v>35</v>
      </c>
      <c r="BA212" s="58">
        <v>145</v>
      </c>
      <c r="BB212" s="59">
        <v>150</v>
      </c>
      <c r="BC212" s="59">
        <v>140</v>
      </c>
      <c r="BD212" s="58">
        <v>27.5</v>
      </c>
      <c r="BE212" s="59">
        <v>30</v>
      </c>
      <c r="BF212" s="59">
        <v>25</v>
      </c>
      <c r="BG212" s="58">
        <v>64.5</v>
      </c>
      <c r="BH212" s="59">
        <v>67</v>
      </c>
      <c r="BI212" s="59">
        <v>62</v>
      </c>
      <c r="BJ212" s="58">
        <v>42</v>
      </c>
      <c r="BK212" s="59">
        <v>47</v>
      </c>
      <c r="BL212" s="59">
        <v>37</v>
      </c>
      <c r="BM212" s="58">
        <v>129</v>
      </c>
      <c r="BN212" s="59">
        <v>135</v>
      </c>
      <c r="BO212" s="59">
        <v>123</v>
      </c>
      <c r="BP212" s="58">
        <v>522.5</v>
      </c>
      <c r="BQ212" s="59">
        <v>525</v>
      </c>
      <c r="BR212" s="59">
        <v>520</v>
      </c>
    </row>
    <row r="213" spans="1:70" x14ac:dyDescent="0.25">
      <c r="A213" s="57">
        <v>44693</v>
      </c>
      <c r="B213" s="58">
        <v>282.5</v>
      </c>
      <c r="C213" s="59">
        <v>285</v>
      </c>
      <c r="D213" s="59">
        <v>280</v>
      </c>
      <c r="E213" s="58">
        <v>239.5</v>
      </c>
      <c r="F213" s="59">
        <v>245</v>
      </c>
      <c r="G213" s="59">
        <v>234</v>
      </c>
      <c r="H213" s="58">
        <v>287.5</v>
      </c>
      <c r="I213" s="59">
        <v>290</v>
      </c>
      <c r="J213" s="59">
        <v>285</v>
      </c>
      <c r="K213" s="58">
        <v>207.5</v>
      </c>
      <c r="L213" s="59">
        <v>210</v>
      </c>
      <c r="M213" s="59">
        <v>205</v>
      </c>
      <c r="N213" s="58">
        <v>238.5</v>
      </c>
      <c r="O213" s="59">
        <v>260</v>
      </c>
      <c r="P213" s="59">
        <v>217</v>
      </c>
      <c r="Q213" s="58">
        <v>265</v>
      </c>
      <c r="R213" s="59">
        <v>275</v>
      </c>
      <c r="S213" s="59">
        <v>255</v>
      </c>
      <c r="T213" s="58">
        <v>176.5</v>
      </c>
      <c r="U213" s="59">
        <v>185</v>
      </c>
      <c r="V213" s="59">
        <v>168</v>
      </c>
      <c r="W213" s="58">
        <v>152.5</v>
      </c>
      <c r="X213" s="59">
        <v>155</v>
      </c>
      <c r="Y213" s="59">
        <v>150</v>
      </c>
      <c r="Z213" s="58">
        <v>220</v>
      </c>
      <c r="AA213" s="59">
        <v>240</v>
      </c>
      <c r="AB213" s="59">
        <v>200</v>
      </c>
      <c r="AC213" s="58">
        <v>220</v>
      </c>
      <c r="AD213" s="59">
        <v>240</v>
      </c>
      <c r="AE213" s="59">
        <v>200</v>
      </c>
      <c r="AF213" s="58">
        <v>138</v>
      </c>
      <c r="AG213" s="59">
        <v>143</v>
      </c>
      <c r="AH213" s="59">
        <v>133</v>
      </c>
      <c r="AI213" s="58">
        <v>18</v>
      </c>
      <c r="AJ213" s="59">
        <v>20</v>
      </c>
      <c r="AK213" s="59">
        <v>16</v>
      </c>
      <c r="AL213" s="58">
        <v>34</v>
      </c>
      <c r="AM213" s="59">
        <v>38</v>
      </c>
      <c r="AN213" s="59">
        <v>30</v>
      </c>
      <c r="AO213" s="58">
        <v>40</v>
      </c>
      <c r="AP213" s="59">
        <v>42</v>
      </c>
      <c r="AQ213" s="59">
        <v>38</v>
      </c>
      <c r="AR213" s="58">
        <v>69</v>
      </c>
      <c r="AS213" s="59">
        <v>72</v>
      </c>
      <c r="AT213" s="59">
        <v>66</v>
      </c>
      <c r="AU213" s="58">
        <v>19.5</v>
      </c>
      <c r="AV213" s="59">
        <v>22</v>
      </c>
      <c r="AW213" s="59">
        <v>17</v>
      </c>
      <c r="AX213" s="58">
        <v>34.5</v>
      </c>
      <c r="AY213" s="59">
        <v>37</v>
      </c>
      <c r="AZ213" s="59">
        <v>32</v>
      </c>
      <c r="BA213" s="58">
        <v>140</v>
      </c>
      <c r="BB213" s="59">
        <v>145</v>
      </c>
      <c r="BC213" s="59">
        <v>135</v>
      </c>
      <c r="BD213" s="58">
        <v>25.5</v>
      </c>
      <c r="BE213" s="59">
        <v>28</v>
      </c>
      <c r="BF213" s="59">
        <v>23</v>
      </c>
      <c r="BG213" s="58">
        <v>62.5</v>
      </c>
      <c r="BH213" s="59">
        <v>65</v>
      </c>
      <c r="BI213" s="59">
        <v>60</v>
      </c>
      <c r="BJ213" s="58">
        <v>40</v>
      </c>
      <c r="BK213" s="59">
        <v>45</v>
      </c>
      <c r="BL213" s="59">
        <v>35</v>
      </c>
      <c r="BM213" s="58">
        <v>127.5</v>
      </c>
      <c r="BN213" s="59">
        <v>135</v>
      </c>
      <c r="BO213" s="59">
        <v>120</v>
      </c>
      <c r="BP213" s="58">
        <v>515</v>
      </c>
      <c r="BQ213" s="59">
        <v>516</v>
      </c>
      <c r="BR213" s="59">
        <v>514</v>
      </c>
    </row>
    <row r="214" spans="1:70" x14ac:dyDescent="0.25">
      <c r="A214" s="57">
        <v>44686</v>
      </c>
      <c r="B214" s="58">
        <v>277.5</v>
      </c>
      <c r="C214" s="59">
        <v>280</v>
      </c>
      <c r="D214" s="59">
        <v>275</v>
      </c>
      <c r="E214" s="58">
        <v>239.5</v>
      </c>
      <c r="F214" s="59">
        <v>245</v>
      </c>
      <c r="G214" s="59">
        <v>234</v>
      </c>
      <c r="H214" s="58">
        <v>282.5</v>
      </c>
      <c r="I214" s="59">
        <v>285</v>
      </c>
      <c r="J214" s="59">
        <v>280</v>
      </c>
      <c r="K214" s="58">
        <v>200</v>
      </c>
      <c r="L214" s="59">
        <v>205</v>
      </c>
      <c r="M214" s="59">
        <v>195</v>
      </c>
      <c r="N214" s="58">
        <v>238.5</v>
      </c>
      <c r="O214" s="59">
        <v>260</v>
      </c>
      <c r="P214" s="59">
        <v>217</v>
      </c>
      <c r="Q214" s="58">
        <v>265</v>
      </c>
      <c r="R214" s="59">
        <v>275</v>
      </c>
      <c r="S214" s="59">
        <v>255</v>
      </c>
      <c r="T214" s="58">
        <v>165</v>
      </c>
      <c r="U214" s="59">
        <v>170</v>
      </c>
      <c r="V214" s="59">
        <v>160</v>
      </c>
      <c r="W214" s="58">
        <v>150</v>
      </c>
      <c r="X214" s="59">
        <v>155</v>
      </c>
      <c r="Y214" s="59">
        <v>145</v>
      </c>
      <c r="Z214" s="58">
        <v>220</v>
      </c>
      <c r="AA214" s="59">
        <v>240</v>
      </c>
      <c r="AB214" s="59">
        <v>200</v>
      </c>
      <c r="AC214" s="58">
        <v>220</v>
      </c>
      <c r="AD214" s="59">
        <v>240</v>
      </c>
      <c r="AE214" s="59">
        <v>200</v>
      </c>
      <c r="AF214" s="58">
        <v>138</v>
      </c>
      <c r="AG214" s="59">
        <v>143</v>
      </c>
      <c r="AH214" s="59">
        <v>133</v>
      </c>
      <c r="AI214" s="58">
        <v>18</v>
      </c>
      <c r="AJ214" s="59">
        <v>20</v>
      </c>
      <c r="AK214" s="59">
        <v>16</v>
      </c>
      <c r="AL214" s="58">
        <v>34</v>
      </c>
      <c r="AM214" s="59">
        <v>38</v>
      </c>
      <c r="AN214" s="59">
        <v>30</v>
      </c>
      <c r="AO214" s="58">
        <v>40</v>
      </c>
      <c r="AP214" s="59">
        <v>42</v>
      </c>
      <c r="AQ214" s="59">
        <v>38</v>
      </c>
      <c r="AR214" s="58">
        <v>69</v>
      </c>
      <c r="AS214" s="59">
        <v>72</v>
      </c>
      <c r="AT214" s="59">
        <v>66</v>
      </c>
      <c r="AU214" s="58">
        <v>19.5</v>
      </c>
      <c r="AV214" s="59">
        <v>22</v>
      </c>
      <c r="AW214" s="59">
        <v>17</v>
      </c>
      <c r="AX214" s="58">
        <v>34.5</v>
      </c>
      <c r="AY214" s="59">
        <v>37</v>
      </c>
      <c r="AZ214" s="59">
        <v>32</v>
      </c>
      <c r="BA214" s="58">
        <v>137.5</v>
      </c>
      <c r="BB214" s="59">
        <v>145</v>
      </c>
      <c r="BC214" s="59">
        <v>130</v>
      </c>
      <c r="BD214" s="58">
        <v>25.5</v>
      </c>
      <c r="BE214" s="59">
        <v>28</v>
      </c>
      <c r="BF214" s="59">
        <v>23</v>
      </c>
      <c r="BG214" s="58">
        <v>62.5</v>
      </c>
      <c r="BH214" s="59">
        <v>65</v>
      </c>
      <c r="BI214" s="59">
        <v>60</v>
      </c>
      <c r="BJ214" s="58">
        <v>36</v>
      </c>
      <c r="BK214" s="59">
        <v>42</v>
      </c>
      <c r="BL214" s="59">
        <v>30</v>
      </c>
      <c r="BM214" s="58">
        <v>125</v>
      </c>
      <c r="BN214" s="59">
        <v>130</v>
      </c>
      <c r="BO214" s="59">
        <v>120</v>
      </c>
      <c r="BP214" s="58">
        <v>504.5</v>
      </c>
      <c r="BQ214" s="59">
        <v>505</v>
      </c>
      <c r="BR214" s="59">
        <v>504</v>
      </c>
    </row>
    <row r="215" spans="1:70" x14ac:dyDescent="0.25">
      <c r="A215" s="57">
        <v>44679</v>
      </c>
      <c r="B215" s="58">
        <v>277.5</v>
      </c>
      <c r="C215" s="59">
        <v>280</v>
      </c>
      <c r="D215" s="59">
        <v>275</v>
      </c>
      <c r="E215" s="58">
        <v>239.5</v>
      </c>
      <c r="F215" s="59">
        <v>245</v>
      </c>
      <c r="G215" s="59">
        <v>234</v>
      </c>
      <c r="H215" s="58">
        <v>282.5</v>
      </c>
      <c r="I215" s="59">
        <v>285</v>
      </c>
      <c r="J215" s="59">
        <v>280</v>
      </c>
      <c r="K215" s="58">
        <v>190</v>
      </c>
      <c r="L215" s="59">
        <v>195</v>
      </c>
      <c r="M215" s="59">
        <v>185</v>
      </c>
      <c r="N215" s="58">
        <v>238</v>
      </c>
      <c r="O215" s="59">
        <v>260</v>
      </c>
      <c r="P215" s="59">
        <v>216</v>
      </c>
      <c r="Q215" s="58">
        <v>262.5</v>
      </c>
      <c r="R215" s="59">
        <v>270</v>
      </c>
      <c r="S215" s="59">
        <v>255</v>
      </c>
      <c r="T215" s="58">
        <v>165</v>
      </c>
      <c r="U215" s="59">
        <v>170</v>
      </c>
      <c r="V215" s="59">
        <v>160</v>
      </c>
      <c r="W215" s="58">
        <v>150</v>
      </c>
      <c r="X215" s="59">
        <v>155</v>
      </c>
      <c r="Y215" s="59">
        <v>145</v>
      </c>
      <c r="Z215" s="58">
        <v>220</v>
      </c>
      <c r="AA215" s="59">
        <v>240</v>
      </c>
      <c r="AB215" s="59">
        <v>200</v>
      </c>
      <c r="AC215" s="58">
        <v>220</v>
      </c>
      <c r="AD215" s="59">
        <v>240</v>
      </c>
      <c r="AE215" s="59">
        <v>200</v>
      </c>
      <c r="AF215" s="58">
        <v>138</v>
      </c>
      <c r="AG215" s="59">
        <v>143</v>
      </c>
      <c r="AH215" s="59">
        <v>133</v>
      </c>
      <c r="AI215" s="58">
        <v>18</v>
      </c>
      <c r="AJ215" s="59">
        <v>20</v>
      </c>
      <c r="AK215" s="59">
        <v>16</v>
      </c>
      <c r="AL215" s="58">
        <v>34</v>
      </c>
      <c r="AM215" s="59">
        <v>38</v>
      </c>
      <c r="AN215" s="59">
        <v>30</v>
      </c>
      <c r="AO215" s="58">
        <v>40</v>
      </c>
      <c r="AP215" s="59">
        <v>42</v>
      </c>
      <c r="AQ215" s="59">
        <v>38</v>
      </c>
      <c r="AR215" s="58">
        <v>69</v>
      </c>
      <c r="AS215" s="59">
        <v>72</v>
      </c>
      <c r="AT215" s="59">
        <v>66</v>
      </c>
      <c r="AU215" s="58">
        <v>19.5</v>
      </c>
      <c r="AV215" s="59">
        <v>22</v>
      </c>
      <c r="AW215" s="59">
        <v>17</v>
      </c>
      <c r="AX215" s="58">
        <v>34.5</v>
      </c>
      <c r="AY215" s="59">
        <v>37</v>
      </c>
      <c r="AZ215" s="59">
        <v>32</v>
      </c>
      <c r="BA215" s="58">
        <v>122.5</v>
      </c>
      <c r="BB215" s="59">
        <v>130</v>
      </c>
      <c r="BC215" s="59">
        <v>115</v>
      </c>
      <c r="BD215" s="58">
        <v>25.5</v>
      </c>
      <c r="BE215" s="59">
        <v>28</v>
      </c>
      <c r="BF215" s="59">
        <v>23</v>
      </c>
      <c r="BG215" s="58">
        <v>57</v>
      </c>
      <c r="BH215" s="59">
        <v>60</v>
      </c>
      <c r="BI215" s="59">
        <v>54</v>
      </c>
      <c r="BJ215" s="58">
        <v>35.5</v>
      </c>
      <c r="BK215" s="59">
        <v>41</v>
      </c>
      <c r="BL215" s="59">
        <v>30</v>
      </c>
      <c r="BM215" s="58">
        <v>120</v>
      </c>
      <c r="BN215" s="59">
        <v>125</v>
      </c>
      <c r="BO215" s="59">
        <v>115</v>
      </c>
      <c r="BP215" s="58">
        <v>504.5</v>
      </c>
      <c r="BQ215" s="59">
        <v>505</v>
      </c>
      <c r="BR215" s="59">
        <v>504</v>
      </c>
    </row>
    <row r="216" spans="1:70" x14ac:dyDescent="0.25">
      <c r="A216" s="57">
        <v>44672</v>
      </c>
      <c r="B216" s="58">
        <v>277.5</v>
      </c>
      <c r="C216" s="59">
        <v>280</v>
      </c>
      <c r="D216" s="59">
        <v>275</v>
      </c>
      <c r="E216" s="58">
        <v>239.5</v>
      </c>
      <c r="F216" s="59">
        <v>245</v>
      </c>
      <c r="G216" s="59">
        <v>234</v>
      </c>
      <c r="H216" s="58">
        <v>282.5</v>
      </c>
      <c r="I216" s="59">
        <v>285</v>
      </c>
      <c r="J216" s="59">
        <v>280</v>
      </c>
      <c r="K216" s="58">
        <v>190.5</v>
      </c>
      <c r="L216" s="59">
        <v>195</v>
      </c>
      <c r="M216" s="59">
        <v>186</v>
      </c>
      <c r="N216" s="58">
        <v>240.5</v>
      </c>
      <c r="O216" s="59">
        <v>245</v>
      </c>
      <c r="P216" s="59">
        <v>236</v>
      </c>
      <c r="Q216" s="58">
        <v>262.5</v>
      </c>
      <c r="R216" s="59">
        <v>270</v>
      </c>
      <c r="S216" s="59">
        <v>255</v>
      </c>
      <c r="T216" s="58">
        <v>165</v>
      </c>
      <c r="U216" s="59">
        <v>170</v>
      </c>
      <c r="V216" s="59">
        <v>160</v>
      </c>
      <c r="W216" s="58">
        <v>142.5</v>
      </c>
      <c r="X216" s="59">
        <v>150</v>
      </c>
      <c r="Y216" s="59">
        <v>135</v>
      </c>
      <c r="Z216" s="58">
        <v>230</v>
      </c>
      <c r="AA216" s="59">
        <v>240</v>
      </c>
      <c r="AB216" s="59">
        <v>220</v>
      </c>
      <c r="AC216" s="58">
        <v>230</v>
      </c>
      <c r="AD216" s="59">
        <v>240</v>
      </c>
      <c r="AE216" s="59">
        <v>220</v>
      </c>
      <c r="AF216" s="58">
        <v>135</v>
      </c>
      <c r="AG216" s="59">
        <v>140</v>
      </c>
      <c r="AH216" s="59">
        <v>130</v>
      </c>
      <c r="AI216" s="58">
        <v>18</v>
      </c>
      <c r="AJ216" s="59">
        <v>20</v>
      </c>
      <c r="AK216" s="59">
        <v>16</v>
      </c>
      <c r="AL216" s="58">
        <v>34</v>
      </c>
      <c r="AM216" s="59">
        <v>38</v>
      </c>
      <c r="AN216" s="59">
        <v>30</v>
      </c>
      <c r="AO216" s="58">
        <v>39.5</v>
      </c>
      <c r="AP216" s="59">
        <v>42</v>
      </c>
      <c r="AQ216" s="59">
        <v>37</v>
      </c>
      <c r="AR216" s="58">
        <v>69</v>
      </c>
      <c r="AS216" s="59">
        <v>72</v>
      </c>
      <c r="AT216" s="59">
        <v>66</v>
      </c>
      <c r="AU216" s="58">
        <v>19.5</v>
      </c>
      <c r="AV216" s="59">
        <v>22</v>
      </c>
      <c r="AW216" s="59">
        <v>17</v>
      </c>
      <c r="AX216" s="58">
        <v>32.5</v>
      </c>
      <c r="AY216" s="59">
        <v>35</v>
      </c>
      <c r="AZ216" s="59">
        <v>30</v>
      </c>
      <c r="BA216" s="58">
        <v>122.5</v>
      </c>
      <c r="BB216" s="59">
        <v>130</v>
      </c>
      <c r="BC216" s="59">
        <v>115</v>
      </c>
      <c r="BD216" s="58">
        <v>25.5</v>
      </c>
      <c r="BE216" s="59">
        <v>28</v>
      </c>
      <c r="BF216" s="59">
        <v>23</v>
      </c>
      <c r="BG216" s="58">
        <v>52</v>
      </c>
      <c r="BH216" s="59">
        <v>54</v>
      </c>
      <c r="BI216" s="59">
        <v>50</v>
      </c>
      <c r="BJ216" s="58">
        <v>35.5</v>
      </c>
      <c r="BK216" s="59">
        <v>41</v>
      </c>
      <c r="BL216" s="59">
        <v>30</v>
      </c>
      <c r="BM216" s="58">
        <v>117.5</v>
      </c>
      <c r="BN216" s="59">
        <v>125</v>
      </c>
      <c r="BO216" s="59">
        <v>110</v>
      </c>
      <c r="BP216" s="58">
        <v>495</v>
      </c>
      <c r="BQ216" s="59">
        <v>500</v>
      </c>
      <c r="BR216" s="59">
        <v>490</v>
      </c>
    </row>
    <row r="217" spans="1:70" x14ac:dyDescent="0.25">
      <c r="A217" s="57">
        <v>44665</v>
      </c>
      <c r="B217" s="58">
        <v>277.5</v>
      </c>
      <c r="C217" s="59">
        <v>280</v>
      </c>
      <c r="D217" s="59">
        <v>275</v>
      </c>
      <c r="E217" s="58">
        <v>239.5</v>
      </c>
      <c r="F217" s="59">
        <v>245</v>
      </c>
      <c r="G217" s="59">
        <v>234</v>
      </c>
      <c r="H217" s="58">
        <v>270</v>
      </c>
      <c r="I217" s="59">
        <v>275</v>
      </c>
      <c r="J217" s="59">
        <v>265</v>
      </c>
      <c r="K217" s="58">
        <v>185</v>
      </c>
      <c r="L217" s="59">
        <v>190</v>
      </c>
      <c r="M217" s="59">
        <v>180</v>
      </c>
      <c r="N217" s="58">
        <v>240.5</v>
      </c>
      <c r="O217" s="59">
        <v>245</v>
      </c>
      <c r="P217" s="59">
        <v>236</v>
      </c>
      <c r="Q217" s="58">
        <v>262.5</v>
      </c>
      <c r="R217" s="59">
        <v>270</v>
      </c>
      <c r="S217" s="59">
        <v>255</v>
      </c>
      <c r="T217" s="58">
        <v>165</v>
      </c>
      <c r="U217" s="59">
        <v>170</v>
      </c>
      <c r="V217" s="59">
        <v>160</v>
      </c>
      <c r="W217" s="58">
        <v>142.5</v>
      </c>
      <c r="X217" s="59">
        <v>150</v>
      </c>
      <c r="Y217" s="59">
        <v>135</v>
      </c>
      <c r="Z217" s="58">
        <v>230</v>
      </c>
      <c r="AA217" s="59">
        <v>240</v>
      </c>
      <c r="AB217" s="59">
        <v>220</v>
      </c>
      <c r="AC217" s="58">
        <v>230</v>
      </c>
      <c r="AD217" s="59">
        <v>240</v>
      </c>
      <c r="AE217" s="59">
        <v>220</v>
      </c>
      <c r="AF217" s="58">
        <v>135</v>
      </c>
      <c r="AG217" s="59">
        <v>140</v>
      </c>
      <c r="AH217" s="59">
        <v>130</v>
      </c>
      <c r="AI217" s="58">
        <v>18</v>
      </c>
      <c r="AJ217" s="59">
        <v>20</v>
      </c>
      <c r="AK217" s="59">
        <v>16</v>
      </c>
      <c r="AL217" s="58">
        <v>34</v>
      </c>
      <c r="AM217" s="59">
        <v>38</v>
      </c>
      <c r="AN217" s="59">
        <v>30</v>
      </c>
      <c r="AO217" s="58">
        <v>39.5</v>
      </c>
      <c r="AP217" s="59">
        <v>42</v>
      </c>
      <c r="AQ217" s="59">
        <v>37</v>
      </c>
      <c r="AR217" s="58">
        <v>69</v>
      </c>
      <c r="AS217" s="59">
        <v>72</v>
      </c>
      <c r="AT217" s="59">
        <v>66</v>
      </c>
      <c r="AU217" s="58">
        <v>19.5</v>
      </c>
      <c r="AV217" s="59">
        <v>22</v>
      </c>
      <c r="AW217" s="59">
        <v>17</v>
      </c>
      <c r="AX217" s="58">
        <v>32.5</v>
      </c>
      <c r="AY217" s="59">
        <v>35</v>
      </c>
      <c r="AZ217" s="59">
        <v>30</v>
      </c>
      <c r="BA217" s="58">
        <v>120</v>
      </c>
      <c r="BB217" s="59">
        <v>125</v>
      </c>
      <c r="BC217" s="59">
        <v>115</v>
      </c>
      <c r="BD217" s="58">
        <v>25.5</v>
      </c>
      <c r="BE217" s="59">
        <v>28</v>
      </c>
      <c r="BF217" s="59">
        <v>23</v>
      </c>
      <c r="BG217" s="58">
        <v>51</v>
      </c>
      <c r="BH217" s="59">
        <v>53</v>
      </c>
      <c r="BI217" s="59">
        <v>49</v>
      </c>
      <c r="BJ217" s="58">
        <v>35.5</v>
      </c>
      <c r="BK217" s="59">
        <v>41</v>
      </c>
      <c r="BL217" s="59">
        <v>30</v>
      </c>
      <c r="BM217" s="58">
        <v>117.5</v>
      </c>
      <c r="BN217" s="59">
        <v>125</v>
      </c>
      <c r="BO217" s="59">
        <v>110</v>
      </c>
      <c r="BP217" s="58">
        <v>495</v>
      </c>
      <c r="BQ217" s="59">
        <v>500</v>
      </c>
      <c r="BR217" s="59">
        <v>490</v>
      </c>
    </row>
    <row r="218" spans="1:70" x14ac:dyDescent="0.25">
      <c r="A218" s="57">
        <v>44658</v>
      </c>
      <c r="B218" s="58">
        <v>277.5</v>
      </c>
      <c r="C218" s="59">
        <v>280</v>
      </c>
      <c r="D218" s="59">
        <v>275</v>
      </c>
      <c r="E218" s="58">
        <v>239.5</v>
      </c>
      <c r="F218" s="59">
        <v>245</v>
      </c>
      <c r="G218" s="59">
        <v>234</v>
      </c>
      <c r="H218" s="58">
        <v>245</v>
      </c>
      <c r="I218" s="59">
        <v>250</v>
      </c>
      <c r="J218" s="59">
        <v>240</v>
      </c>
      <c r="K218" s="58">
        <v>185</v>
      </c>
      <c r="L218" s="59">
        <v>190</v>
      </c>
      <c r="M218" s="59">
        <v>180</v>
      </c>
      <c r="N218" s="58">
        <v>240.5</v>
      </c>
      <c r="O218" s="59">
        <v>245</v>
      </c>
      <c r="P218" s="59">
        <v>236</v>
      </c>
      <c r="Q218" s="58">
        <v>262.5</v>
      </c>
      <c r="R218" s="59">
        <v>270</v>
      </c>
      <c r="S218" s="59">
        <v>255</v>
      </c>
      <c r="T218" s="58">
        <v>165</v>
      </c>
      <c r="U218" s="59">
        <v>170</v>
      </c>
      <c r="V218" s="59">
        <v>160</v>
      </c>
      <c r="W218" s="58">
        <v>142.5</v>
      </c>
      <c r="X218" s="59">
        <v>150</v>
      </c>
      <c r="Y218" s="59">
        <v>135</v>
      </c>
      <c r="Z218" s="58">
        <v>230</v>
      </c>
      <c r="AA218" s="59">
        <v>240</v>
      </c>
      <c r="AB218" s="59">
        <v>220</v>
      </c>
      <c r="AC218" s="58">
        <v>230</v>
      </c>
      <c r="AD218" s="59">
        <v>240</v>
      </c>
      <c r="AE218" s="59">
        <v>220</v>
      </c>
      <c r="AF218" s="58">
        <v>135</v>
      </c>
      <c r="AG218" s="59">
        <v>140</v>
      </c>
      <c r="AH218" s="59">
        <v>130</v>
      </c>
      <c r="AI218" s="58">
        <v>18</v>
      </c>
      <c r="AJ218" s="59">
        <v>20</v>
      </c>
      <c r="AK218" s="59">
        <v>16</v>
      </c>
      <c r="AL218" s="58">
        <v>34</v>
      </c>
      <c r="AM218" s="59">
        <v>38</v>
      </c>
      <c r="AN218" s="59">
        <v>30</v>
      </c>
      <c r="AO218" s="58">
        <v>39.5</v>
      </c>
      <c r="AP218" s="59">
        <v>42</v>
      </c>
      <c r="AQ218" s="59">
        <v>37</v>
      </c>
      <c r="AR218" s="58">
        <v>69</v>
      </c>
      <c r="AS218" s="59">
        <v>72</v>
      </c>
      <c r="AT218" s="59">
        <v>66</v>
      </c>
      <c r="AU218" s="58">
        <v>19.5</v>
      </c>
      <c r="AV218" s="59">
        <v>22</v>
      </c>
      <c r="AW218" s="59">
        <v>17</v>
      </c>
      <c r="AX218" s="58">
        <v>32.5</v>
      </c>
      <c r="AY218" s="59">
        <v>35</v>
      </c>
      <c r="AZ218" s="59">
        <v>30</v>
      </c>
      <c r="BA218" s="58">
        <v>120</v>
      </c>
      <c r="BB218" s="59">
        <v>125</v>
      </c>
      <c r="BC218" s="59">
        <v>115</v>
      </c>
      <c r="BD218" s="58">
        <v>25.5</v>
      </c>
      <c r="BE218" s="59">
        <v>28</v>
      </c>
      <c r="BF218" s="59">
        <v>23</v>
      </c>
      <c r="BG218" s="58">
        <v>51</v>
      </c>
      <c r="BH218" s="59">
        <v>53</v>
      </c>
      <c r="BI218" s="59">
        <v>49</v>
      </c>
      <c r="BJ218" s="58">
        <v>35.5</v>
      </c>
      <c r="BK218" s="59">
        <v>41</v>
      </c>
      <c r="BL218" s="59">
        <v>30</v>
      </c>
      <c r="BM218" s="58">
        <v>117.5</v>
      </c>
      <c r="BN218" s="59">
        <v>125</v>
      </c>
      <c r="BO218" s="59">
        <v>110</v>
      </c>
      <c r="BP218" s="58">
        <v>472.5</v>
      </c>
      <c r="BQ218" s="59">
        <v>475</v>
      </c>
      <c r="BR218" s="59">
        <v>470</v>
      </c>
    </row>
    <row r="219" spans="1:70" x14ac:dyDescent="0.25">
      <c r="A219" s="57">
        <v>44651</v>
      </c>
      <c r="B219" s="58">
        <v>275</v>
      </c>
      <c r="C219" s="59">
        <v>280</v>
      </c>
      <c r="D219" s="59">
        <v>270</v>
      </c>
      <c r="E219" s="58">
        <v>239.5</v>
      </c>
      <c r="F219" s="59">
        <v>245</v>
      </c>
      <c r="G219" s="59">
        <v>234</v>
      </c>
      <c r="H219" s="58">
        <v>245</v>
      </c>
      <c r="I219" s="59">
        <v>250</v>
      </c>
      <c r="J219" s="59">
        <v>240</v>
      </c>
      <c r="K219" s="58">
        <v>185</v>
      </c>
      <c r="L219" s="59">
        <v>190</v>
      </c>
      <c r="M219" s="59">
        <v>180</v>
      </c>
      <c r="N219" s="58">
        <v>240.5</v>
      </c>
      <c r="O219" s="59">
        <v>245</v>
      </c>
      <c r="P219" s="59">
        <v>236</v>
      </c>
      <c r="Q219" s="58">
        <v>262.5</v>
      </c>
      <c r="R219" s="59">
        <v>270</v>
      </c>
      <c r="S219" s="59">
        <v>255</v>
      </c>
      <c r="T219" s="58">
        <v>160</v>
      </c>
      <c r="U219" s="59">
        <v>165</v>
      </c>
      <c r="V219" s="59">
        <v>155</v>
      </c>
      <c r="W219" s="58">
        <v>140</v>
      </c>
      <c r="X219" s="59">
        <v>145</v>
      </c>
      <c r="Y219" s="59">
        <v>135</v>
      </c>
      <c r="Z219" s="58">
        <v>230</v>
      </c>
      <c r="AA219" s="59">
        <v>240</v>
      </c>
      <c r="AB219" s="59">
        <v>220</v>
      </c>
      <c r="AC219" s="58">
        <v>230</v>
      </c>
      <c r="AD219" s="59">
        <v>240</v>
      </c>
      <c r="AE219" s="59">
        <v>220</v>
      </c>
      <c r="AF219" s="58">
        <v>130</v>
      </c>
      <c r="AG219" s="59">
        <v>135</v>
      </c>
      <c r="AH219" s="59">
        <v>125</v>
      </c>
      <c r="AI219" s="58">
        <v>18</v>
      </c>
      <c r="AJ219" s="59">
        <v>20</v>
      </c>
      <c r="AK219" s="59">
        <v>16</v>
      </c>
      <c r="AL219" s="58">
        <v>34</v>
      </c>
      <c r="AM219" s="59">
        <v>38</v>
      </c>
      <c r="AN219" s="59">
        <v>30</v>
      </c>
      <c r="AO219" s="58">
        <v>39.5</v>
      </c>
      <c r="AP219" s="59">
        <v>42</v>
      </c>
      <c r="AQ219" s="59">
        <v>37</v>
      </c>
      <c r="AR219" s="58">
        <v>69</v>
      </c>
      <c r="AS219" s="59">
        <v>72</v>
      </c>
      <c r="AT219" s="59">
        <v>66</v>
      </c>
      <c r="AU219" s="58">
        <v>19.5</v>
      </c>
      <c r="AV219" s="59">
        <v>22</v>
      </c>
      <c r="AW219" s="59">
        <v>17</v>
      </c>
      <c r="AX219" s="58">
        <v>32.5</v>
      </c>
      <c r="AY219" s="59">
        <v>35</v>
      </c>
      <c r="AZ219" s="59">
        <v>30</v>
      </c>
      <c r="BA219" s="58">
        <v>120</v>
      </c>
      <c r="BB219" s="59">
        <v>125</v>
      </c>
      <c r="BC219" s="59">
        <v>115</v>
      </c>
      <c r="BD219" s="58">
        <v>25.5</v>
      </c>
      <c r="BE219" s="59">
        <v>28</v>
      </c>
      <c r="BF219" s="59">
        <v>23</v>
      </c>
      <c r="BG219" s="58">
        <v>51</v>
      </c>
      <c r="BH219" s="59">
        <v>53</v>
      </c>
      <c r="BI219" s="59">
        <v>49</v>
      </c>
      <c r="BJ219" s="58">
        <v>35.5</v>
      </c>
      <c r="BK219" s="59">
        <v>41</v>
      </c>
      <c r="BL219" s="59">
        <v>30</v>
      </c>
      <c r="BM219" s="58">
        <v>117.5</v>
      </c>
      <c r="BN219" s="59">
        <v>125</v>
      </c>
      <c r="BO219" s="59">
        <v>110</v>
      </c>
      <c r="BP219" s="58">
        <v>445</v>
      </c>
      <c r="BQ219" s="59">
        <v>450</v>
      </c>
      <c r="BR219" s="59">
        <v>440</v>
      </c>
    </row>
    <row r="220" spans="1:70" x14ac:dyDescent="0.25">
      <c r="A220" s="57">
        <v>44644</v>
      </c>
      <c r="B220" s="58">
        <v>275</v>
      </c>
      <c r="C220" s="59">
        <v>280</v>
      </c>
      <c r="D220" s="59">
        <v>270</v>
      </c>
      <c r="E220" s="58">
        <v>239.5</v>
      </c>
      <c r="F220" s="59">
        <v>245</v>
      </c>
      <c r="G220" s="59">
        <v>234</v>
      </c>
      <c r="H220" s="58">
        <v>241</v>
      </c>
      <c r="I220" s="59">
        <v>247</v>
      </c>
      <c r="J220" s="59">
        <v>235</v>
      </c>
      <c r="K220" s="58">
        <v>180</v>
      </c>
      <c r="L220" s="59">
        <v>185</v>
      </c>
      <c r="M220" s="59">
        <v>175</v>
      </c>
      <c r="N220" s="58">
        <v>240.5</v>
      </c>
      <c r="O220" s="59">
        <v>245</v>
      </c>
      <c r="P220" s="59">
        <v>236</v>
      </c>
      <c r="Q220" s="58">
        <v>262.5</v>
      </c>
      <c r="R220" s="59">
        <v>270</v>
      </c>
      <c r="S220" s="59">
        <v>255</v>
      </c>
      <c r="T220" s="58">
        <v>157.5</v>
      </c>
      <c r="U220" s="59">
        <v>165</v>
      </c>
      <c r="V220" s="59">
        <v>150</v>
      </c>
      <c r="W220" s="58">
        <v>140</v>
      </c>
      <c r="X220" s="59">
        <v>145</v>
      </c>
      <c r="Y220" s="59">
        <v>135</v>
      </c>
      <c r="Z220" s="58">
        <v>235</v>
      </c>
      <c r="AA220" s="59">
        <v>250</v>
      </c>
      <c r="AB220" s="59">
        <v>220</v>
      </c>
      <c r="AC220" s="58">
        <v>235</v>
      </c>
      <c r="AD220" s="59">
        <v>250</v>
      </c>
      <c r="AE220" s="59">
        <v>220</v>
      </c>
      <c r="AF220" s="58">
        <v>130</v>
      </c>
      <c r="AG220" s="59">
        <v>135</v>
      </c>
      <c r="AH220" s="59">
        <v>125</v>
      </c>
      <c r="AI220" s="58">
        <v>18</v>
      </c>
      <c r="AJ220" s="59">
        <v>20</v>
      </c>
      <c r="AK220" s="59">
        <v>16</v>
      </c>
      <c r="AL220" s="58">
        <v>34</v>
      </c>
      <c r="AM220" s="59">
        <v>38</v>
      </c>
      <c r="AN220" s="59">
        <v>30</v>
      </c>
      <c r="AO220" s="58">
        <v>39.5</v>
      </c>
      <c r="AP220" s="59">
        <v>42</v>
      </c>
      <c r="AQ220" s="59">
        <v>37</v>
      </c>
      <c r="AR220" s="58">
        <v>69</v>
      </c>
      <c r="AS220" s="59">
        <v>72</v>
      </c>
      <c r="AT220" s="59">
        <v>66</v>
      </c>
      <c r="AU220" s="58">
        <v>19.5</v>
      </c>
      <c r="AV220" s="59">
        <v>22</v>
      </c>
      <c r="AW220" s="59">
        <v>17</v>
      </c>
      <c r="AX220" s="58">
        <v>32.5</v>
      </c>
      <c r="AY220" s="59">
        <v>35</v>
      </c>
      <c r="AZ220" s="59">
        <v>30</v>
      </c>
      <c r="BA220" s="58">
        <v>120</v>
      </c>
      <c r="BB220" s="59">
        <v>125</v>
      </c>
      <c r="BC220" s="59">
        <v>115</v>
      </c>
      <c r="BD220" s="58">
        <v>25.5</v>
      </c>
      <c r="BE220" s="59">
        <v>28</v>
      </c>
      <c r="BF220" s="59">
        <v>23</v>
      </c>
      <c r="BG220" s="58">
        <v>51</v>
      </c>
      <c r="BH220" s="59">
        <v>53</v>
      </c>
      <c r="BI220" s="59">
        <v>49</v>
      </c>
      <c r="BJ220" s="58">
        <v>35.5</v>
      </c>
      <c r="BK220" s="59">
        <v>41</v>
      </c>
      <c r="BL220" s="59">
        <v>30</v>
      </c>
      <c r="BM220" s="58">
        <v>117.5</v>
      </c>
      <c r="BN220" s="59">
        <v>125</v>
      </c>
      <c r="BO220" s="59">
        <v>110</v>
      </c>
      <c r="BP220" s="58">
        <v>445</v>
      </c>
      <c r="BQ220" s="59">
        <v>450</v>
      </c>
      <c r="BR220" s="59">
        <v>440</v>
      </c>
    </row>
    <row r="221" spans="1:70" x14ac:dyDescent="0.25">
      <c r="A221" s="57">
        <v>44637</v>
      </c>
      <c r="B221" s="58">
        <v>275</v>
      </c>
      <c r="C221" s="59">
        <v>280</v>
      </c>
      <c r="D221" s="59">
        <v>270</v>
      </c>
      <c r="E221" s="58">
        <v>239.5</v>
      </c>
      <c r="F221" s="59">
        <v>245</v>
      </c>
      <c r="G221" s="59">
        <v>234</v>
      </c>
      <c r="H221" s="58">
        <v>241</v>
      </c>
      <c r="I221" s="59">
        <v>247</v>
      </c>
      <c r="J221" s="59">
        <v>235</v>
      </c>
      <c r="K221" s="58">
        <v>175</v>
      </c>
      <c r="L221" s="59">
        <v>180</v>
      </c>
      <c r="M221" s="59">
        <v>170</v>
      </c>
      <c r="N221" s="58">
        <v>240.5</v>
      </c>
      <c r="O221" s="59">
        <v>245</v>
      </c>
      <c r="P221" s="59">
        <v>236</v>
      </c>
      <c r="Q221" s="58">
        <v>262.5</v>
      </c>
      <c r="R221" s="59">
        <v>270</v>
      </c>
      <c r="S221" s="59">
        <v>255</v>
      </c>
      <c r="T221" s="58">
        <v>155.5</v>
      </c>
      <c r="U221" s="59">
        <v>162</v>
      </c>
      <c r="V221" s="59">
        <v>149</v>
      </c>
      <c r="W221" s="58">
        <v>135</v>
      </c>
      <c r="X221" s="59">
        <v>140</v>
      </c>
      <c r="Y221" s="59">
        <v>130</v>
      </c>
      <c r="Z221" s="58">
        <v>235</v>
      </c>
      <c r="AA221" s="59">
        <v>250</v>
      </c>
      <c r="AB221" s="59">
        <v>220</v>
      </c>
      <c r="AC221" s="58">
        <v>235</v>
      </c>
      <c r="AD221" s="59">
        <v>250</v>
      </c>
      <c r="AE221" s="59">
        <v>220</v>
      </c>
      <c r="AF221" s="58">
        <v>127.5</v>
      </c>
      <c r="AG221" s="59">
        <v>135</v>
      </c>
      <c r="AH221" s="59">
        <v>120</v>
      </c>
      <c r="AI221" s="58">
        <v>18</v>
      </c>
      <c r="AJ221" s="59">
        <v>20</v>
      </c>
      <c r="AK221" s="59">
        <v>16</v>
      </c>
      <c r="AL221" s="58">
        <v>34</v>
      </c>
      <c r="AM221" s="59">
        <v>38</v>
      </c>
      <c r="AN221" s="59">
        <v>30</v>
      </c>
      <c r="AO221" s="58">
        <v>39.5</v>
      </c>
      <c r="AP221" s="59">
        <v>42</v>
      </c>
      <c r="AQ221" s="59">
        <v>37</v>
      </c>
      <c r="AR221" s="58">
        <v>69</v>
      </c>
      <c r="AS221" s="59">
        <v>72</v>
      </c>
      <c r="AT221" s="59">
        <v>66</v>
      </c>
      <c r="AU221" s="58">
        <v>19.5</v>
      </c>
      <c r="AV221" s="59">
        <v>22</v>
      </c>
      <c r="AW221" s="59">
        <v>17</v>
      </c>
      <c r="AX221" s="58">
        <v>32.5</v>
      </c>
      <c r="AY221" s="59">
        <v>35</v>
      </c>
      <c r="AZ221" s="59">
        <v>30</v>
      </c>
      <c r="BA221" s="58">
        <v>120</v>
      </c>
      <c r="BB221" s="59">
        <v>125</v>
      </c>
      <c r="BC221" s="59">
        <v>115</v>
      </c>
      <c r="BD221" s="58">
        <v>25.5</v>
      </c>
      <c r="BE221" s="59">
        <v>28</v>
      </c>
      <c r="BF221" s="59">
        <v>23</v>
      </c>
      <c r="BG221" s="58">
        <v>51</v>
      </c>
      <c r="BH221" s="59">
        <v>53</v>
      </c>
      <c r="BI221" s="59">
        <v>49</v>
      </c>
      <c r="BJ221" s="58">
        <v>35.5</v>
      </c>
      <c r="BK221" s="59">
        <v>41</v>
      </c>
      <c r="BL221" s="59">
        <v>30</v>
      </c>
      <c r="BM221" s="58">
        <v>117.5</v>
      </c>
      <c r="BN221" s="59">
        <v>125</v>
      </c>
      <c r="BO221" s="59">
        <v>110</v>
      </c>
      <c r="BP221" s="58">
        <v>445</v>
      </c>
      <c r="BQ221" s="59">
        <v>450</v>
      </c>
      <c r="BR221" s="59">
        <v>440</v>
      </c>
    </row>
    <row r="222" spans="1:70" x14ac:dyDescent="0.25">
      <c r="A222" s="57">
        <v>44630</v>
      </c>
      <c r="B222" s="58">
        <v>275</v>
      </c>
      <c r="C222" s="59">
        <v>280</v>
      </c>
      <c r="D222" s="59">
        <v>270</v>
      </c>
      <c r="E222" s="58">
        <v>239.5</v>
      </c>
      <c r="F222" s="59">
        <v>245</v>
      </c>
      <c r="G222" s="59">
        <v>234</v>
      </c>
      <c r="H222" s="58">
        <v>240</v>
      </c>
      <c r="I222" s="59">
        <v>245</v>
      </c>
      <c r="J222" s="59">
        <v>235</v>
      </c>
      <c r="K222" s="58">
        <v>170</v>
      </c>
      <c r="L222" s="59">
        <v>175</v>
      </c>
      <c r="M222" s="59">
        <v>165</v>
      </c>
      <c r="N222" s="58">
        <v>232.5</v>
      </c>
      <c r="O222" s="59">
        <v>245</v>
      </c>
      <c r="P222" s="59">
        <v>220</v>
      </c>
      <c r="Q222" s="58">
        <v>262.5</v>
      </c>
      <c r="R222" s="59">
        <v>270</v>
      </c>
      <c r="S222" s="59">
        <v>255</v>
      </c>
      <c r="T222" s="58">
        <v>155.5</v>
      </c>
      <c r="U222" s="59">
        <v>162</v>
      </c>
      <c r="V222" s="59">
        <v>149</v>
      </c>
      <c r="W222" s="58">
        <v>130</v>
      </c>
      <c r="X222" s="59">
        <v>135</v>
      </c>
      <c r="Y222" s="59">
        <v>125</v>
      </c>
      <c r="Z222" s="58">
        <v>235</v>
      </c>
      <c r="AA222" s="59">
        <v>250</v>
      </c>
      <c r="AB222" s="59">
        <v>220</v>
      </c>
      <c r="AC222" s="58">
        <v>235</v>
      </c>
      <c r="AD222" s="59">
        <v>250</v>
      </c>
      <c r="AE222" s="59">
        <v>220</v>
      </c>
      <c r="AF222" s="58">
        <v>127.5</v>
      </c>
      <c r="AG222" s="59">
        <v>135</v>
      </c>
      <c r="AH222" s="59">
        <v>120</v>
      </c>
      <c r="AI222" s="58">
        <v>18</v>
      </c>
      <c r="AJ222" s="59">
        <v>20</v>
      </c>
      <c r="AK222" s="59">
        <v>16</v>
      </c>
      <c r="AL222" s="58">
        <v>33.5</v>
      </c>
      <c r="AM222" s="59">
        <v>38</v>
      </c>
      <c r="AN222" s="59">
        <v>29</v>
      </c>
      <c r="AO222" s="58">
        <v>38.5</v>
      </c>
      <c r="AP222" s="59">
        <v>42</v>
      </c>
      <c r="AQ222" s="59">
        <v>35</v>
      </c>
      <c r="AR222" s="58">
        <v>59</v>
      </c>
      <c r="AS222" s="59">
        <v>62</v>
      </c>
      <c r="AT222" s="59">
        <v>56</v>
      </c>
      <c r="AU222" s="58">
        <v>19</v>
      </c>
      <c r="AV222" s="59">
        <v>22</v>
      </c>
      <c r="AW222" s="59">
        <v>16</v>
      </c>
      <c r="AX222" s="58">
        <v>32</v>
      </c>
      <c r="AY222" s="59">
        <v>35</v>
      </c>
      <c r="AZ222" s="59">
        <v>29</v>
      </c>
      <c r="BA222" s="58">
        <v>115</v>
      </c>
      <c r="BB222" s="59">
        <v>120</v>
      </c>
      <c r="BC222" s="59">
        <v>110</v>
      </c>
      <c r="BD222" s="58">
        <v>25.5</v>
      </c>
      <c r="BE222" s="59">
        <v>28</v>
      </c>
      <c r="BF222" s="59">
        <v>23</v>
      </c>
      <c r="BG222" s="58">
        <v>49.5</v>
      </c>
      <c r="BH222" s="59">
        <v>52</v>
      </c>
      <c r="BI222" s="59">
        <v>47</v>
      </c>
      <c r="BJ222" s="58">
        <v>34</v>
      </c>
      <c r="BK222" s="59">
        <v>39</v>
      </c>
      <c r="BL222" s="59">
        <v>29</v>
      </c>
      <c r="BM222" s="58">
        <v>108</v>
      </c>
      <c r="BN222" s="59">
        <v>111</v>
      </c>
      <c r="BO222" s="59">
        <v>105</v>
      </c>
      <c r="BP222" s="58">
        <v>395</v>
      </c>
      <c r="BQ222" s="59">
        <v>400</v>
      </c>
      <c r="BR222" s="59">
        <v>390</v>
      </c>
    </row>
    <row r="223" spans="1:70" x14ac:dyDescent="0.25">
      <c r="A223" s="57">
        <v>44623</v>
      </c>
      <c r="B223" s="58">
        <v>275</v>
      </c>
      <c r="C223" s="59">
        <v>280</v>
      </c>
      <c r="D223" s="59">
        <v>270</v>
      </c>
      <c r="E223" s="58">
        <v>239.5</v>
      </c>
      <c r="F223" s="59">
        <v>245</v>
      </c>
      <c r="G223" s="59">
        <v>234</v>
      </c>
      <c r="H223" s="58">
        <v>240</v>
      </c>
      <c r="I223" s="59">
        <v>245</v>
      </c>
      <c r="J223" s="59">
        <v>235</v>
      </c>
      <c r="K223" s="58">
        <v>165</v>
      </c>
      <c r="L223" s="59">
        <v>170</v>
      </c>
      <c r="M223" s="59">
        <v>160</v>
      </c>
      <c r="N223" s="58">
        <v>228.5</v>
      </c>
      <c r="O223" s="59">
        <v>240</v>
      </c>
      <c r="P223" s="59">
        <v>217</v>
      </c>
      <c r="Q223" s="58">
        <v>257.5</v>
      </c>
      <c r="R223" s="59">
        <v>265</v>
      </c>
      <c r="S223" s="59">
        <v>250</v>
      </c>
      <c r="T223" s="58">
        <v>151.5</v>
      </c>
      <c r="U223" s="59">
        <v>162</v>
      </c>
      <c r="V223" s="59">
        <v>141</v>
      </c>
      <c r="W223" s="58">
        <v>130</v>
      </c>
      <c r="X223" s="59">
        <v>135</v>
      </c>
      <c r="Y223" s="59">
        <v>125</v>
      </c>
      <c r="Z223" s="58">
        <v>235</v>
      </c>
      <c r="AA223" s="59">
        <v>250</v>
      </c>
      <c r="AB223" s="59">
        <v>220</v>
      </c>
      <c r="AC223" s="58">
        <v>235</v>
      </c>
      <c r="AD223" s="59">
        <v>250</v>
      </c>
      <c r="AE223" s="59">
        <v>220</v>
      </c>
      <c r="AF223" s="58">
        <v>125</v>
      </c>
      <c r="AG223" s="59">
        <v>135</v>
      </c>
      <c r="AH223" s="59">
        <v>115</v>
      </c>
      <c r="AI223" s="58">
        <v>18</v>
      </c>
      <c r="AJ223" s="59">
        <v>20</v>
      </c>
      <c r="AK223" s="59">
        <v>16</v>
      </c>
      <c r="AL223" s="58">
        <v>33.5</v>
      </c>
      <c r="AM223" s="59">
        <v>38</v>
      </c>
      <c r="AN223" s="59">
        <v>29</v>
      </c>
      <c r="AO223" s="58">
        <v>38.5</v>
      </c>
      <c r="AP223" s="59">
        <v>42</v>
      </c>
      <c r="AQ223" s="59">
        <v>35</v>
      </c>
      <c r="AR223" s="58">
        <v>59</v>
      </c>
      <c r="AS223" s="59">
        <v>62</v>
      </c>
      <c r="AT223" s="59">
        <v>56</v>
      </c>
      <c r="AU223" s="58">
        <v>19</v>
      </c>
      <c r="AV223" s="59">
        <v>22</v>
      </c>
      <c r="AW223" s="59">
        <v>16</v>
      </c>
      <c r="AX223" s="58">
        <v>32</v>
      </c>
      <c r="AY223" s="59">
        <v>35</v>
      </c>
      <c r="AZ223" s="59">
        <v>29</v>
      </c>
      <c r="BA223" s="58">
        <v>107.5</v>
      </c>
      <c r="BB223" s="59">
        <v>115</v>
      </c>
      <c r="BC223" s="59">
        <v>100</v>
      </c>
      <c r="BD223" s="58">
        <v>23</v>
      </c>
      <c r="BE223" s="59">
        <v>25</v>
      </c>
      <c r="BF223" s="59">
        <v>21</v>
      </c>
      <c r="BG223" s="58">
        <v>47</v>
      </c>
      <c r="BH223" s="59">
        <v>50</v>
      </c>
      <c r="BI223" s="59">
        <v>44</v>
      </c>
      <c r="BJ223" s="58">
        <v>32.5</v>
      </c>
      <c r="BK223" s="59">
        <v>39</v>
      </c>
      <c r="BL223" s="59">
        <v>26</v>
      </c>
      <c r="BM223" s="58">
        <v>98</v>
      </c>
      <c r="BN223" s="59">
        <v>101</v>
      </c>
      <c r="BO223" s="59">
        <v>95</v>
      </c>
      <c r="BP223" s="58">
        <v>362.5</v>
      </c>
      <c r="BQ223" s="59">
        <v>365</v>
      </c>
      <c r="BR223" s="59">
        <v>360</v>
      </c>
    </row>
    <row r="224" spans="1:70" x14ac:dyDescent="0.25">
      <c r="A224" s="57">
        <v>44616</v>
      </c>
      <c r="B224" s="58">
        <v>275</v>
      </c>
      <c r="C224" s="59">
        <v>280</v>
      </c>
      <c r="D224" s="59">
        <v>270</v>
      </c>
      <c r="E224" s="58">
        <v>239.5</v>
      </c>
      <c r="F224" s="59">
        <v>245</v>
      </c>
      <c r="G224" s="59">
        <v>234</v>
      </c>
      <c r="H224" s="58">
        <v>245</v>
      </c>
      <c r="I224" s="59">
        <v>250</v>
      </c>
      <c r="J224" s="59">
        <v>240</v>
      </c>
      <c r="K224" s="58">
        <v>170</v>
      </c>
      <c r="L224" s="59">
        <v>175</v>
      </c>
      <c r="M224" s="59">
        <v>165</v>
      </c>
      <c r="N224" s="58">
        <v>231</v>
      </c>
      <c r="O224" s="59">
        <v>245</v>
      </c>
      <c r="P224" s="59">
        <v>217</v>
      </c>
      <c r="Q224" s="58">
        <v>257.5</v>
      </c>
      <c r="R224" s="59">
        <v>265</v>
      </c>
      <c r="S224" s="59">
        <v>250</v>
      </c>
      <c r="T224" s="58">
        <v>157.5</v>
      </c>
      <c r="U224" s="59">
        <v>165</v>
      </c>
      <c r="V224" s="59">
        <v>150</v>
      </c>
      <c r="W224" s="58">
        <v>135</v>
      </c>
      <c r="X224" s="59">
        <v>140</v>
      </c>
      <c r="Y224" s="59">
        <v>130</v>
      </c>
      <c r="Z224" s="58">
        <v>235</v>
      </c>
      <c r="AA224" s="59">
        <v>250</v>
      </c>
      <c r="AB224" s="59">
        <v>220</v>
      </c>
      <c r="AC224" s="58">
        <v>235</v>
      </c>
      <c r="AD224" s="59">
        <v>250</v>
      </c>
      <c r="AE224" s="59">
        <v>220</v>
      </c>
      <c r="AF224" s="58">
        <v>135</v>
      </c>
      <c r="AG224" s="59">
        <v>145</v>
      </c>
      <c r="AH224" s="59">
        <v>125</v>
      </c>
      <c r="AI224" s="58">
        <v>18</v>
      </c>
      <c r="AJ224" s="59">
        <v>20</v>
      </c>
      <c r="AK224" s="59">
        <v>16</v>
      </c>
      <c r="AL224" s="58">
        <v>33.5</v>
      </c>
      <c r="AM224" s="59">
        <v>38</v>
      </c>
      <c r="AN224" s="59">
        <v>29</v>
      </c>
      <c r="AO224" s="58">
        <v>38.5</v>
      </c>
      <c r="AP224" s="59">
        <v>42</v>
      </c>
      <c r="AQ224" s="59">
        <v>35</v>
      </c>
      <c r="AR224" s="58">
        <v>59</v>
      </c>
      <c r="AS224" s="59">
        <v>62</v>
      </c>
      <c r="AT224" s="59">
        <v>56</v>
      </c>
      <c r="AU224" s="58">
        <v>19</v>
      </c>
      <c r="AV224" s="59">
        <v>22</v>
      </c>
      <c r="AW224" s="59">
        <v>16</v>
      </c>
      <c r="AX224" s="58">
        <v>32</v>
      </c>
      <c r="AY224" s="59">
        <v>35</v>
      </c>
      <c r="AZ224" s="59">
        <v>29</v>
      </c>
      <c r="BA224" s="58">
        <v>105.5</v>
      </c>
      <c r="BB224" s="59">
        <v>115</v>
      </c>
      <c r="BC224" s="59">
        <v>96</v>
      </c>
      <c r="BD224" s="58">
        <v>23</v>
      </c>
      <c r="BE224" s="59">
        <v>25</v>
      </c>
      <c r="BF224" s="59">
        <v>21</v>
      </c>
      <c r="BG224" s="58">
        <v>46.5</v>
      </c>
      <c r="BH224" s="59">
        <v>49</v>
      </c>
      <c r="BI224" s="59">
        <v>44</v>
      </c>
      <c r="BJ224" s="58">
        <v>32.5</v>
      </c>
      <c r="BK224" s="59">
        <v>39</v>
      </c>
      <c r="BL224" s="59">
        <v>26</v>
      </c>
      <c r="BM224" s="58">
        <v>96</v>
      </c>
      <c r="BN224" s="59">
        <v>101</v>
      </c>
      <c r="BO224" s="59">
        <v>91</v>
      </c>
      <c r="BP224" s="58">
        <v>343.5</v>
      </c>
      <c r="BQ224" s="59">
        <v>345</v>
      </c>
      <c r="BR224" s="59">
        <v>342</v>
      </c>
    </row>
    <row r="225" spans="1:70" x14ac:dyDescent="0.25">
      <c r="A225" s="57">
        <v>44609</v>
      </c>
      <c r="B225" s="58">
        <v>275</v>
      </c>
      <c r="C225" s="59">
        <v>280</v>
      </c>
      <c r="D225" s="59">
        <v>270</v>
      </c>
      <c r="E225" s="58">
        <v>239.5</v>
      </c>
      <c r="F225" s="59">
        <v>245</v>
      </c>
      <c r="G225" s="59">
        <v>234</v>
      </c>
      <c r="H225" s="58">
        <v>245</v>
      </c>
      <c r="I225" s="59">
        <v>250</v>
      </c>
      <c r="J225" s="59">
        <v>240</v>
      </c>
      <c r="K225" s="58">
        <v>170</v>
      </c>
      <c r="L225" s="59">
        <v>175</v>
      </c>
      <c r="M225" s="59">
        <v>165</v>
      </c>
      <c r="N225" s="58">
        <v>231</v>
      </c>
      <c r="O225" s="59">
        <v>245</v>
      </c>
      <c r="P225" s="59">
        <v>217</v>
      </c>
      <c r="Q225" s="58">
        <v>257.5</v>
      </c>
      <c r="R225" s="59">
        <v>265</v>
      </c>
      <c r="S225" s="59">
        <v>250</v>
      </c>
      <c r="T225" s="58">
        <v>157.5</v>
      </c>
      <c r="U225" s="59">
        <v>165</v>
      </c>
      <c r="V225" s="59">
        <v>150</v>
      </c>
      <c r="W225" s="58">
        <v>135</v>
      </c>
      <c r="X225" s="59">
        <v>140</v>
      </c>
      <c r="Y225" s="59">
        <v>130</v>
      </c>
      <c r="Z225" s="58">
        <v>235</v>
      </c>
      <c r="AA225" s="59">
        <v>250</v>
      </c>
      <c r="AB225" s="59">
        <v>220</v>
      </c>
      <c r="AC225" s="58">
        <v>235</v>
      </c>
      <c r="AD225" s="59">
        <v>250</v>
      </c>
      <c r="AE225" s="59">
        <v>220</v>
      </c>
      <c r="AF225" s="58">
        <v>135</v>
      </c>
      <c r="AG225" s="59">
        <v>145</v>
      </c>
      <c r="AH225" s="59">
        <v>125</v>
      </c>
      <c r="AI225" s="58">
        <v>18</v>
      </c>
      <c r="AJ225" s="59">
        <v>20</v>
      </c>
      <c r="AK225" s="59">
        <v>16</v>
      </c>
      <c r="AL225" s="58">
        <v>33.5</v>
      </c>
      <c r="AM225" s="59">
        <v>38</v>
      </c>
      <c r="AN225" s="59">
        <v>29</v>
      </c>
      <c r="AO225" s="58">
        <v>38.5</v>
      </c>
      <c r="AP225" s="59">
        <v>42</v>
      </c>
      <c r="AQ225" s="59">
        <v>35</v>
      </c>
      <c r="AR225" s="58">
        <v>59</v>
      </c>
      <c r="AS225" s="59">
        <v>62</v>
      </c>
      <c r="AT225" s="59">
        <v>56</v>
      </c>
      <c r="AU225" s="58">
        <v>19</v>
      </c>
      <c r="AV225" s="59">
        <v>22</v>
      </c>
      <c r="AW225" s="59">
        <v>16</v>
      </c>
      <c r="AX225" s="58">
        <v>32</v>
      </c>
      <c r="AY225" s="59">
        <v>35</v>
      </c>
      <c r="AZ225" s="59">
        <v>29</v>
      </c>
      <c r="BA225" s="58">
        <v>102.5</v>
      </c>
      <c r="BB225" s="59">
        <v>109</v>
      </c>
      <c r="BC225" s="59">
        <v>96</v>
      </c>
      <c r="BD225" s="58">
        <v>23</v>
      </c>
      <c r="BE225" s="59">
        <v>25</v>
      </c>
      <c r="BF225" s="59">
        <v>21</v>
      </c>
      <c r="BG225" s="58">
        <v>45</v>
      </c>
      <c r="BH225" s="59">
        <v>49</v>
      </c>
      <c r="BI225" s="59">
        <v>41</v>
      </c>
      <c r="BJ225" s="58">
        <v>32.5</v>
      </c>
      <c r="BK225" s="59">
        <v>39</v>
      </c>
      <c r="BL225" s="59">
        <v>26</v>
      </c>
      <c r="BM225" s="58">
        <v>96</v>
      </c>
      <c r="BN225" s="59">
        <v>101</v>
      </c>
      <c r="BO225" s="59">
        <v>91</v>
      </c>
      <c r="BP225" s="58">
        <v>343.5</v>
      </c>
      <c r="BQ225" s="59">
        <v>345</v>
      </c>
      <c r="BR225" s="59">
        <v>342</v>
      </c>
    </row>
    <row r="226" spans="1:70" x14ac:dyDescent="0.25">
      <c r="A226" s="57">
        <v>44602</v>
      </c>
      <c r="B226" s="58">
        <v>275</v>
      </c>
      <c r="C226" s="59">
        <v>280</v>
      </c>
      <c r="D226" s="59">
        <v>270</v>
      </c>
      <c r="E226" s="58">
        <v>239.5</v>
      </c>
      <c r="F226" s="59">
        <v>245</v>
      </c>
      <c r="G226" s="59">
        <v>234</v>
      </c>
      <c r="H226" s="58">
        <v>247.5</v>
      </c>
      <c r="I226" s="59">
        <v>250</v>
      </c>
      <c r="J226" s="59">
        <v>245</v>
      </c>
      <c r="K226" s="58">
        <v>170</v>
      </c>
      <c r="L226" s="59">
        <v>175</v>
      </c>
      <c r="M226" s="59">
        <v>165</v>
      </c>
      <c r="N226" s="58">
        <v>231</v>
      </c>
      <c r="O226" s="59">
        <v>245</v>
      </c>
      <c r="P226" s="59">
        <v>217</v>
      </c>
      <c r="Q226" s="58">
        <v>257.5</v>
      </c>
      <c r="R226" s="59">
        <v>265</v>
      </c>
      <c r="S226" s="59">
        <v>250</v>
      </c>
      <c r="T226" s="58">
        <v>157.5</v>
      </c>
      <c r="U226" s="59">
        <v>165</v>
      </c>
      <c r="V226" s="59">
        <v>150</v>
      </c>
      <c r="W226" s="58">
        <v>135</v>
      </c>
      <c r="X226" s="59">
        <v>140</v>
      </c>
      <c r="Y226" s="59">
        <v>130</v>
      </c>
      <c r="Z226" s="58">
        <v>235</v>
      </c>
      <c r="AA226" s="59">
        <v>250</v>
      </c>
      <c r="AB226" s="59">
        <v>220</v>
      </c>
      <c r="AC226" s="58">
        <v>235</v>
      </c>
      <c r="AD226" s="59">
        <v>250</v>
      </c>
      <c r="AE226" s="59">
        <v>220</v>
      </c>
      <c r="AF226" s="58">
        <v>135</v>
      </c>
      <c r="AG226" s="59">
        <v>145</v>
      </c>
      <c r="AH226" s="59">
        <v>125</v>
      </c>
      <c r="AI226" s="58">
        <v>18</v>
      </c>
      <c r="AJ226" s="59">
        <v>20</v>
      </c>
      <c r="AK226" s="59">
        <v>16</v>
      </c>
      <c r="AL226" s="58">
        <v>33.5</v>
      </c>
      <c r="AM226" s="59">
        <v>38</v>
      </c>
      <c r="AN226" s="59">
        <v>29</v>
      </c>
      <c r="AO226" s="58">
        <v>38.5</v>
      </c>
      <c r="AP226" s="59">
        <v>42</v>
      </c>
      <c r="AQ226" s="59">
        <v>35</v>
      </c>
      <c r="AR226" s="58">
        <v>59</v>
      </c>
      <c r="AS226" s="59">
        <v>62</v>
      </c>
      <c r="AT226" s="59">
        <v>56</v>
      </c>
      <c r="AU226" s="58">
        <v>19</v>
      </c>
      <c r="AV226" s="59">
        <v>22</v>
      </c>
      <c r="AW226" s="59">
        <v>16</v>
      </c>
      <c r="AX226" s="58">
        <v>32</v>
      </c>
      <c r="AY226" s="59">
        <v>35</v>
      </c>
      <c r="AZ226" s="59">
        <v>29</v>
      </c>
      <c r="BA226" s="58">
        <v>103</v>
      </c>
      <c r="BB226" s="59">
        <v>111</v>
      </c>
      <c r="BC226" s="59">
        <v>95</v>
      </c>
      <c r="BD226" s="58">
        <v>23</v>
      </c>
      <c r="BE226" s="59">
        <v>25</v>
      </c>
      <c r="BF226" s="59">
        <v>21</v>
      </c>
      <c r="BG226" s="58">
        <v>50</v>
      </c>
      <c r="BH226" s="59">
        <v>53</v>
      </c>
      <c r="BI226" s="59">
        <v>47</v>
      </c>
      <c r="BJ226" s="58">
        <v>32.5</v>
      </c>
      <c r="BK226" s="59">
        <v>39</v>
      </c>
      <c r="BL226" s="59">
        <v>26</v>
      </c>
      <c r="BM226" s="58">
        <v>96</v>
      </c>
      <c r="BN226" s="59">
        <v>101</v>
      </c>
      <c r="BO226" s="59">
        <v>91</v>
      </c>
      <c r="BP226" s="58">
        <v>343.5</v>
      </c>
      <c r="BQ226" s="59">
        <v>345</v>
      </c>
      <c r="BR226" s="59">
        <v>342</v>
      </c>
    </row>
    <row r="227" spans="1:70" x14ac:dyDescent="0.25">
      <c r="A227" s="57">
        <v>44595</v>
      </c>
      <c r="B227" s="58">
        <v>275</v>
      </c>
      <c r="C227" s="59">
        <v>280</v>
      </c>
      <c r="D227" s="59">
        <v>270</v>
      </c>
      <c r="E227" s="58">
        <v>239.5</v>
      </c>
      <c r="F227" s="59">
        <v>245</v>
      </c>
      <c r="G227" s="59">
        <v>234</v>
      </c>
      <c r="H227" s="58">
        <v>247.5</v>
      </c>
      <c r="I227" s="59">
        <v>250</v>
      </c>
      <c r="J227" s="59">
        <v>245</v>
      </c>
      <c r="K227" s="58">
        <v>177.5</v>
      </c>
      <c r="L227" s="59">
        <v>185</v>
      </c>
      <c r="M227" s="59">
        <v>170</v>
      </c>
      <c r="N227" s="58">
        <v>252.5</v>
      </c>
      <c r="O227" s="59">
        <v>270</v>
      </c>
      <c r="P227" s="59">
        <v>235</v>
      </c>
      <c r="Q227" s="58">
        <v>257.5</v>
      </c>
      <c r="R227" s="59">
        <v>265</v>
      </c>
      <c r="S227" s="59">
        <v>250</v>
      </c>
      <c r="T227" s="58">
        <v>157.5</v>
      </c>
      <c r="U227" s="59">
        <v>165</v>
      </c>
      <c r="V227" s="59">
        <v>150</v>
      </c>
      <c r="W227" s="58">
        <v>135</v>
      </c>
      <c r="X227" s="59">
        <v>140</v>
      </c>
      <c r="Y227" s="59">
        <v>130</v>
      </c>
      <c r="Z227" s="58">
        <v>235</v>
      </c>
      <c r="AA227" s="59">
        <v>250</v>
      </c>
      <c r="AB227" s="59">
        <v>220</v>
      </c>
      <c r="AC227" s="58">
        <v>235</v>
      </c>
      <c r="AD227" s="59">
        <v>250</v>
      </c>
      <c r="AE227" s="59">
        <v>220</v>
      </c>
      <c r="AF227" s="58">
        <v>135</v>
      </c>
      <c r="AG227" s="59">
        <v>145</v>
      </c>
      <c r="AH227" s="59">
        <v>125</v>
      </c>
      <c r="AI227" s="58">
        <v>18</v>
      </c>
      <c r="AJ227" s="59">
        <v>20</v>
      </c>
      <c r="AK227" s="59">
        <v>16</v>
      </c>
      <c r="AL227" s="58">
        <v>33.5</v>
      </c>
      <c r="AM227" s="59">
        <v>38</v>
      </c>
      <c r="AN227" s="59">
        <v>29</v>
      </c>
      <c r="AO227" s="58">
        <v>38.5</v>
      </c>
      <c r="AP227" s="59">
        <v>42</v>
      </c>
      <c r="AQ227" s="59">
        <v>35</v>
      </c>
      <c r="AR227" s="58">
        <v>59</v>
      </c>
      <c r="AS227" s="59">
        <v>62</v>
      </c>
      <c r="AT227" s="59">
        <v>56</v>
      </c>
      <c r="AU227" s="58">
        <v>19</v>
      </c>
      <c r="AV227" s="59">
        <v>22</v>
      </c>
      <c r="AW227" s="59">
        <v>16</v>
      </c>
      <c r="AX227" s="58">
        <v>32</v>
      </c>
      <c r="AY227" s="59">
        <v>35</v>
      </c>
      <c r="AZ227" s="59">
        <v>29</v>
      </c>
      <c r="BA227" s="58">
        <v>103</v>
      </c>
      <c r="BB227" s="59">
        <v>111</v>
      </c>
      <c r="BC227" s="59">
        <v>95</v>
      </c>
      <c r="BD227" s="58">
        <v>23</v>
      </c>
      <c r="BE227" s="59">
        <v>25</v>
      </c>
      <c r="BF227" s="59">
        <v>21</v>
      </c>
      <c r="BG227" s="58">
        <v>50</v>
      </c>
      <c r="BH227" s="59">
        <v>53</v>
      </c>
      <c r="BI227" s="59">
        <v>47</v>
      </c>
      <c r="BJ227" s="58">
        <v>32.5</v>
      </c>
      <c r="BK227" s="59">
        <v>39</v>
      </c>
      <c r="BL227" s="59">
        <v>26</v>
      </c>
      <c r="BM227" s="58">
        <v>96</v>
      </c>
      <c r="BN227" s="59">
        <v>101</v>
      </c>
      <c r="BO227" s="59">
        <v>91</v>
      </c>
      <c r="BP227" s="58">
        <v>343.5</v>
      </c>
      <c r="BQ227" s="59">
        <v>345</v>
      </c>
      <c r="BR227" s="59">
        <v>342</v>
      </c>
    </row>
    <row r="228" spans="1:70" x14ac:dyDescent="0.25">
      <c r="A228" s="57">
        <v>44588</v>
      </c>
      <c r="B228" s="58">
        <v>275</v>
      </c>
      <c r="C228" s="59">
        <v>280</v>
      </c>
      <c r="D228" s="59">
        <v>270</v>
      </c>
      <c r="E228" s="58">
        <v>239.5</v>
      </c>
      <c r="F228" s="59">
        <v>245</v>
      </c>
      <c r="G228" s="59">
        <v>234</v>
      </c>
      <c r="H228" s="58">
        <v>247.5</v>
      </c>
      <c r="I228" s="59">
        <v>250</v>
      </c>
      <c r="J228" s="59">
        <v>245</v>
      </c>
      <c r="K228" s="58">
        <v>177.5</v>
      </c>
      <c r="L228" s="59">
        <v>185</v>
      </c>
      <c r="M228" s="59">
        <v>170</v>
      </c>
      <c r="N228" s="58">
        <v>252.5</v>
      </c>
      <c r="O228" s="59">
        <v>270</v>
      </c>
      <c r="P228" s="59">
        <v>235</v>
      </c>
      <c r="Q228" s="58">
        <v>257.5</v>
      </c>
      <c r="R228" s="59">
        <v>265</v>
      </c>
      <c r="S228" s="59">
        <v>250</v>
      </c>
      <c r="T228" s="58">
        <v>157.5</v>
      </c>
      <c r="U228" s="59">
        <v>165</v>
      </c>
      <c r="V228" s="59">
        <v>150</v>
      </c>
      <c r="W228" s="58">
        <v>135</v>
      </c>
      <c r="X228" s="59">
        <v>140</v>
      </c>
      <c r="Y228" s="59">
        <v>130</v>
      </c>
      <c r="Z228" s="58">
        <v>235</v>
      </c>
      <c r="AA228" s="59">
        <v>250</v>
      </c>
      <c r="AB228" s="59">
        <v>220</v>
      </c>
      <c r="AC228" s="58">
        <v>235</v>
      </c>
      <c r="AD228" s="59">
        <v>250</v>
      </c>
      <c r="AE228" s="59">
        <v>220</v>
      </c>
      <c r="AF228" s="58">
        <v>135</v>
      </c>
      <c r="AG228" s="59">
        <v>145</v>
      </c>
      <c r="AH228" s="59">
        <v>125</v>
      </c>
      <c r="AI228" s="58">
        <v>18</v>
      </c>
      <c r="AJ228" s="59">
        <v>20</v>
      </c>
      <c r="AK228" s="59">
        <v>16</v>
      </c>
      <c r="AL228" s="58">
        <v>33.5</v>
      </c>
      <c r="AM228" s="59">
        <v>38</v>
      </c>
      <c r="AN228" s="59">
        <v>29</v>
      </c>
      <c r="AO228" s="58">
        <v>38.5</v>
      </c>
      <c r="AP228" s="59">
        <v>42</v>
      </c>
      <c r="AQ228" s="59">
        <v>35</v>
      </c>
      <c r="AR228" s="58">
        <v>59</v>
      </c>
      <c r="AS228" s="59">
        <v>62</v>
      </c>
      <c r="AT228" s="59">
        <v>56</v>
      </c>
      <c r="AU228" s="58">
        <v>19</v>
      </c>
      <c r="AV228" s="59">
        <v>22</v>
      </c>
      <c r="AW228" s="59">
        <v>16</v>
      </c>
      <c r="AX228" s="58">
        <v>32</v>
      </c>
      <c r="AY228" s="59">
        <v>35</v>
      </c>
      <c r="AZ228" s="59">
        <v>29</v>
      </c>
      <c r="BA228" s="58">
        <v>103</v>
      </c>
      <c r="BB228" s="59">
        <v>111</v>
      </c>
      <c r="BC228" s="59">
        <v>95</v>
      </c>
      <c r="BD228" s="58">
        <v>23</v>
      </c>
      <c r="BE228" s="59">
        <v>25</v>
      </c>
      <c r="BF228" s="59">
        <v>21</v>
      </c>
      <c r="BG228" s="58">
        <v>50</v>
      </c>
      <c r="BH228" s="59">
        <v>53</v>
      </c>
      <c r="BI228" s="59">
        <v>47</v>
      </c>
      <c r="BJ228" s="58">
        <v>32.5</v>
      </c>
      <c r="BK228" s="59">
        <v>39</v>
      </c>
      <c r="BL228" s="59">
        <v>26</v>
      </c>
      <c r="BM228" s="58">
        <v>96</v>
      </c>
      <c r="BN228" s="59">
        <v>101</v>
      </c>
      <c r="BO228" s="59">
        <v>91</v>
      </c>
      <c r="BP228" s="58">
        <v>343.5</v>
      </c>
      <c r="BQ228" s="59">
        <v>345</v>
      </c>
      <c r="BR228" s="59">
        <v>342</v>
      </c>
    </row>
    <row r="229" spans="1:70" x14ac:dyDescent="0.25">
      <c r="A229" s="57">
        <v>44581</v>
      </c>
      <c r="B229" s="58">
        <v>275</v>
      </c>
      <c r="C229" s="59">
        <v>280</v>
      </c>
      <c r="D229" s="59">
        <v>270</v>
      </c>
      <c r="E229" s="58">
        <v>239.5</v>
      </c>
      <c r="F229" s="59">
        <v>245</v>
      </c>
      <c r="G229" s="59">
        <v>234</v>
      </c>
      <c r="H229" s="58">
        <v>247.5</v>
      </c>
      <c r="I229" s="59">
        <v>250</v>
      </c>
      <c r="J229" s="59">
        <v>245</v>
      </c>
      <c r="K229" s="58">
        <v>177.5</v>
      </c>
      <c r="L229" s="59">
        <v>185</v>
      </c>
      <c r="M229" s="59">
        <v>170</v>
      </c>
      <c r="N229" s="58">
        <v>232.5</v>
      </c>
      <c r="O229" s="59">
        <v>240</v>
      </c>
      <c r="P229" s="59">
        <v>225</v>
      </c>
      <c r="Q229" s="58">
        <v>257.5</v>
      </c>
      <c r="R229" s="59">
        <v>265</v>
      </c>
      <c r="S229" s="59">
        <v>250</v>
      </c>
      <c r="T229" s="58">
        <v>157.5</v>
      </c>
      <c r="U229" s="59">
        <v>165</v>
      </c>
      <c r="V229" s="59">
        <v>150</v>
      </c>
      <c r="W229" s="58">
        <v>135</v>
      </c>
      <c r="X229" s="59">
        <v>140</v>
      </c>
      <c r="Y229" s="59">
        <v>130</v>
      </c>
      <c r="Z229" s="58">
        <v>215</v>
      </c>
      <c r="AA229" s="59">
        <v>220</v>
      </c>
      <c r="AB229" s="59">
        <v>210</v>
      </c>
      <c r="AC229" s="58">
        <v>235</v>
      </c>
      <c r="AD229" s="59">
        <v>250</v>
      </c>
      <c r="AE229" s="59">
        <v>220</v>
      </c>
      <c r="AF229" s="58">
        <v>135</v>
      </c>
      <c r="AG229" s="59">
        <v>145</v>
      </c>
      <c r="AH229" s="59">
        <v>125</v>
      </c>
      <c r="AI229" s="58">
        <v>18</v>
      </c>
      <c r="AJ229" s="59">
        <v>20</v>
      </c>
      <c r="AK229" s="59">
        <v>16</v>
      </c>
      <c r="AL229" s="58">
        <v>33.5</v>
      </c>
      <c r="AM229" s="59">
        <v>38</v>
      </c>
      <c r="AN229" s="59">
        <v>29</v>
      </c>
      <c r="AO229" s="58">
        <v>38.5</v>
      </c>
      <c r="AP229" s="59">
        <v>42</v>
      </c>
      <c r="AQ229" s="59">
        <v>35</v>
      </c>
      <c r="AR229" s="58">
        <v>59</v>
      </c>
      <c r="AS229" s="59">
        <v>62</v>
      </c>
      <c r="AT229" s="59">
        <v>56</v>
      </c>
      <c r="AU229" s="58">
        <v>19</v>
      </c>
      <c r="AV229" s="59">
        <v>22</v>
      </c>
      <c r="AW229" s="59">
        <v>16</v>
      </c>
      <c r="AX229" s="58">
        <v>32</v>
      </c>
      <c r="AY229" s="59">
        <v>35</v>
      </c>
      <c r="AZ229" s="59">
        <v>29</v>
      </c>
      <c r="BA229" s="58">
        <v>103</v>
      </c>
      <c r="BB229" s="59">
        <v>111</v>
      </c>
      <c r="BC229" s="59">
        <v>95</v>
      </c>
      <c r="BD229" s="58">
        <v>23</v>
      </c>
      <c r="BE229" s="59">
        <v>25</v>
      </c>
      <c r="BF229" s="59">
        <v>21</v>
      </c>
      <c r="BG229" s="58">
        <v>50</v>
      </c>
      <c r="BH229" s="59">
        <v>53</v>
      </c>
      <c r="BI229" s="59">
        <v>47</v>
      </c>
      <c r="BJ229" s="58">
        <v>32.5</v>
      </c>
      <c r="BK229" s="59">
        <v>39</v>
      </c>
      <c r="BL229" s="59">
        <v>26</v>
      </c>
      <c r="BM229" s="58">
        <v>96</v>
      </c>
      <c r="BN229" s="59">
        <v>101</v>
      </c>
      <c r="BO229" s="59">
        <v>91</v>
      </c>
      <c r="BP229" s="58">
        <v>335</v>
      </c>
      <c r="BQ229" s="59">
        <v>340</v>
      </c>
      <c r="BR229" s="59">
        <v>330</v>
      </c>
    </row>
    <row r="230" spans="1:70" x14ac:dyDescent="0.25">
      <c r="A230" s="57">
        <v>44574</v>
      </c>
      <c r="B230" s="58">
        <v>275</v>
      </c>
      <c r="C230" s="59">
        <v>280</v>
      </c>
      <c r="D230" s="59">
        <v>270</v>
      </c>
      <c r="E230" s="58">
        <v>239.5</v>
      </c>
      <c r="F230" s="59">
        <v>245</v>
      </c>
      <c r="G230" s="59">
        <v>234</v>
      </c>
      <c r="H230" s="58">
        <v>247.5</v>
      </c>
      <c r="I230" s="59">
        <v>250</v>
      </c>
      <c r="J230" s="59">
        <v>245</v>
      </c>
      <c r="K230" s="58">
        <v>177.5</v>
      </c>
      <c r="L230" s="59">
        <v>185</v>
      </c>
      <c r="M230" s="59">
        <v>170</v>
      </c>
      <c r="N230" s="58">
        <v>232.5</v>
      </c>
      <c r="O230" s="59">
        <v>240</v>
      </c>
      <c r="P230" s="59">
        <v>225</v>
      </c>
      <c r="Q230" s="58">
        <v>254</v>
      </c>
      <c r="R230" s="59">
        <v>258</v>
      </c>
      <c r="S230" s="59">
        <v>250</v>
      </c>
      <c r="T230" s="58">
        <v>157.5</v>
      </c>
      <c r="U230" s="59">
        <v>165</v>
      </c>
      <c r="V230" s="59">
        <v>150</v>
      </c>
      <c r="W230" s="58">
        <v>135</v>
      </c>
      <c r="X230" s="59">
        <v>140</v>
      </c>
      <c r="Y230" s="59">
        <v>130</v>
      </c>
      <c r="Z230" s="58">
        <v>215</v>
      </c>
      <c r="AA230" s="59">
        <v>220</v>
      </c>
      <c r="AB230" s="59">
        <v>210</v>
      </c>
      <c r="AC230" s="58">
        <v>235</v>
      </c>
      <c r="AD230" s="59">
        <v>250</v>
      </c>
      <c r="AE230" s="59">
        <v>220</v>
      </c>
      <c r="AF230" s="58">
        <v>135</v>
      </c>
      <c r="AG230" s="59">
        <v>145</v>
      </c>
      <c r="AH230" s="59">
        <v>125</v>
      </c>
      <c r="AI230" s="58">
        <v>18</v>
      </c>
      <c r="AJ230" s="59">
        <v>20</v>
      </c>
      <c r="AK230" s="59">
        <v>16</v>
      </c>
      <c r="AL230" s="58">
        <v>33.5</v>
      </c>
      <c r="AM230" s="59">
        <v>38</v>
      </c>
      <c r="AN230" s="59">
        <v>29</v>
      </c>
      <c r="AO230" s="58">
        <v>38.5</v>
      </c>
      <c r="AP230" s="59">
        <v>42</v>
      </c>
      <c r="AQ230" s="59">
        <v>35</v>
      </c>
      <c r="AR230" s="58">
        <v>59</v>
      </c>
      <c r="AS230" s="59">
        <v>62</v>
      </c>
      <c r="AT230" s="59">
        <v>56</v>
      </c>
      <c r="AU230" s="58">
        <v>19</v>
      </c>
      <c r="AV230" s="59">
        <v>22</v>
      </c>
      <c r="AW230" s="59">
        <v>16</v>
      </c>
      <c r="AX230" s="58">
        <v>32</v>
      </c>
      <c r="AY230" s="59">
        <v>35</v>
      </c>
      <c r="AZ230" s="59">
        <v>29</v>
      </c>
      <c r="BA230" s="58">
        <v>103</v>
      </c>
      <c r="BB230" s="59">
        <v>111</v>
      </c>
      <c r="BC230" s="59">
        <v>95</v>
      </c>
      <c r="BD230" s="58">
        <v>23</v>
      </c>
      <c r="BE230" s="59">
        <v>25</v>
      </c>
      <c r="BF230" s="59">
        <v>21</v>
      </c>
      <c r="BG230" s="58">
        <v>50</v>
      </c>
      <c r="BH230" s="59">
        <v>53</v>
      </c>
      <c r="BI230" s="59">
        <v>47</v>
      </c>
      <c r="BJ230" s="58">
        <v>32.5</v>
      </c>
      <c r="BK230" s="59">
        <v>39</v>
      </c>
      <c r="BL230" s="59">
        <v>26</v>
      </c>
      <c r="BM230" s="58">
        <v>86</v>
      </c>
      <c r="BN230" s="59">
        <v>91</v>
      </c>
      <c r="BO230" s="59">
        <v>81</v>
      </c>
      <c r="BP230" s="58">
        <v>335</v>
      </c>
      <c r="BQ230" s="59">
        <v>340</v>
      </c>
      <c r="BR230" s="59">
        <v>330</v>
      </c>
    </row>
    <row r="231" spans="1:70" x14ac:dyDescent="0.25">
      <c r="A231" s="57">
        <v>44567</v>
      </c>
      <c r="B231" s="58">
        <v>275</v>
      </c>
      <c r="C231" s="59">
        <v>280</v>
      </c>
      <c r="D231" s="59">
        <v>270</v>
      </c>
      <c r="E231" s="58">
        <v>239.5</v>
      </c>
      <c r="F231" s="59">
        <v>245</v>
      </c>
      <c r="G231" s="59">
        <v>234</v>
      </c>
      <c r="H231" s="58">
        <v>247.5</v>
      </c>
      <c r="I231" s="59">
        <v>250</v>
      </c>
      <c r="J231" s="59">
        <v>245</v>
      </c>
      <c r="K231" s="58">
        <v>185</v>
      </c>
      <c r="L231" s="59">
        <v>195</v>
      </c>
      <c r="M231" s="59">
        <v>175</v>
      </c>
      <c r="N231" s="58">
        <v>227</v>
      </c>
      <c r="O231" s="59">
        <v>240</v>
      </c>
      <c r="P231" s="59">
        <v>214</v>
      </c>
      <c r="Q231" s="58">
        <v>250</v>
      </c>
      <c r="R231" s="59">
        <v>255</v>
      </c>
      <c r="S231" s="59">
        <v>245</v>
      </c>
      <c r="T231" s="58">
        <v>157.5</v>
      </c>
      <c r="U231" s="59">
        <v>165</v>
      </c>
      <c r="V231" s="59">
        <v>150</v>
      </c>
      <c r="W231" s="58">
        <v>137.5</v>
      </c>
      <c r="X231" s="59">
        <v>140</v>
      </c>
      <c r="Y231" s="59">
        <v>135</v>
      </c>
      <c r="Z231" s="58">
        <v>205</v>
      </c>
      <c r="AA231" s="59">
        <v>210</v>
      </c>
      <c r="AB231" s="59">
        <v>200</v>
      </c>
      <c r="AC231" s="58">
        <v>227.5</v>
      </c>
      <c r="AD231" s="59">
        <v>240</v>
      </c>
      <c r="AE231" s="59">
        <v>215</v>
      </c>
      <c r="AF231" s="58">
        <v>135</v>
      </c>
      <c r="AG231" s="59">
        <v>145</v>
      </c>
      <c r="AH231" s="59">
        <v>125</v>
      </c>
      <c r="AI231" s="58">
        <v>18</v>
      </c>
      <c r="AJ231" s="59">
        <v>20</v>
      </c>
      <c r="AK231" s="59">
        <v>16</v>
      </c>
      <c r="AL231" s="58">
        <v>33.5</v>
      </c>
      <c r="AM231" s="59">
        <v>38</v>
      </c>
      <c r="AN231" s="59">
        <v>29</v>
      </c>
      <c r="AO231" s="58">
        <v>38.5</v>
      </c>
      <c r="AP231" s="59">
        <v>42</v>
      </c>
      <c r="AQ231" s="59">
        <v>35</v>
      </c>
      <c r="AR231" s="58">
        <v>59</v>
      </c>
      <c r="AS231" s="59">
        <v>62</v>
      </c>
      <c r="AT231" s="59">
        <v>56</v>
      </c>
      <c r="AU231" s="58">
        <v>19</v>
      </c>
      <c r="AV231" s="59">
        <v>22</v>
      </c>
      <c r="AW231" s="59">
        <v>16</v>
      </c>
      <c r="AX231" s="58">
        <v>32</v>
      </c>
      <c r="AY231" s="59">
        <v>35</v>
      </c>
      <c r="AZ231" s="59">
        <v>29</v>
      </c>
      <c r="BA231" s="58">
        <v>103</v>
      </c>
      <c r="BB231" s="59">
        <v>111</v>
      </c>
      <c r="BC231" s="59">
        <v>95</v>
      </c>
      <c r="BD231" s="58">
        <v>23</v>
      </c>
      <c r="BE231" s="59">
        <v>25</v>
      </c>
      <c r="BF231" s="59">
        <v>21</v>
      </c>
      <c r="BG231" s="58">
        <v>50</v>
      </c>
      <c r="BH231" s="59">
        <v>53</v>
      </c>
      <c r="BI231" s="59">
        <v>47</v>
      </c>
      <c r="BJ231" s="58">
        <v>32.5</v>
      </c>
      <c r="BK231" s="59">
        <v>39</v>
      </c>
      <c r="BL231" s="59">
        <v>26</v>
      </c>
      <c r="BM231" s="58">
        <v>86</v>
      </c>
      <c r="BN231" s="59">
        <v>91</v>
      </c>
      <c r="BO231" s="59">
        <v>81</v>
      </c>
      <c r="BP231" s="58">
        <v>325</v>
      </c>
      <c r="BQ231" s="59">
        <v>330</v>
      </c>
      <c r="BR231" s="59">
        <v>320</v>
      </c>
    </row>
    <row r="232" spans="1:70" x14ac:dyDescent="0.25">
      <c r="A232" s="57">
        <v>44553</v>
      </c>
      <c r="B232" s="58">
        <v>275</v>
      </c>
      <c r="C232" s="59">
        <v>280</v>
      </c>
      <c r="D232" s="59">
        <v>270</v>
      </c>
      <c r="E232" s="58">
        <v>239.5</v>
      </c>
      <c r="F232" s="59">
        <v>245</v>
      </c>
      <c r="G232" s="59">
        <v>234</v>
      </c>
      <c r="H232" s="58">
        <v>247.5</v>
      </c>
      <c r="I232" s="59">
        <v>250</v>
      </c>
      <c r="J232" s="59">
        <v>245</v>
      </c>
      <c r="K232" s="58">
        <v>185</v>
      </c>
      <c r="L232" s="59">
        <v>195</v>
      </c>
      <c r="M232" s="59">
        <v>175</v>
      </c>
      <c r="N232" s="58">
        <v>227</v>
      </c>
      <c r="O232" s="59">
        <v>240</v>
      </c>
      <c r="P232" s="59">
        <v>214</v>
      </c>
      <c r="Q232" s="58">
        <v>250</v>
      </c>
      <c r="R232" s="59">
        <v>255</v>
      </c>
      <c r="S232" s="59">
        <v>245</v>
      </c>
      <c r="T232" s="58">
        <v>157.5</v>
      </c>
      <c r="U232" s="59">
        <v>165</v>
      </c>
      <c r="V232" s="59">
        <v>150</v>
      </c>
      <c r="W232" s="58">
        <v>140</v>
      </c>
      <c r="X232" s="59">
        <v>145</v>
      </c>
      <c r="Y232" s="59">
        <v>135</v>
      </c>
      <c r="Z232" s="58">
        <v>205</v>
      </c>
      <c r="AA232" s="59">
        <v>210</v>
      </c>
      <c r="AB232" s="59">
        <v>200</v>
      </c>
      <c r="AC232" s="58">
        <v>227.5</v>
      </c>
      <c r="AD232" s="59">
        <v>240</v>
      </c>
      <c r="AE232" s="59">
        <v>215</v>
      </c>
      <c r="AF232" s="58">
        <v>135</v>
      </c>
      <c r="AG232" s="59">
        <v>145</v>
      </c>
      <c r="AH232" s="59">
        <v>125</v>
      </c>
      <c r="AI232" s="58">
        <v>18</v>
      </c>
      <c r="AJ232" s="59">
        <v>20</v>
      </c>
      <c r="AK232" s="59">
        <v>16</v>
      </c>
      <c r="AL232" s="58">
        <v>33.5</v>
      </c>
      <c r="AM232" s="59">
        <v>38</v>
      </c>
      <c r="AN232" s="59">
        <v>29</v>
      </c>
      <c r="AO232" s="58">
        <v>38.5</v>
      </c>
      <c r="AP232" s="59">
        <v>42</v>
      </c>
      <c r="AQ232" s="59">
        <v>35</v>
      </c>
      <c r="AR232" s="58">
        <v>59</v>
      </c>
      <c r="AS232" s="59">
        <v>62</v>
      </c>
      <c r="AT232" s="59">
        <v>56</v>
      </c>
      <c r="AU232" s="58">
        <v>19</v>
      </c>
      <c r="AV232" s="59">
        <v>22</v>
      </c>
      <c r="AW232" s="59">
        <v>16</v>
      </c>
      <c r="AX232" s="58">
        <v>32</v>
      </c>
      <c r="AY232" s="59">
        <v>35</v>
      </c>
      <c r="AZ232" s="59">
        <v>29</v>
      </c>
      <c r="BA232" s="58">
        <v>103</v>
      </c>
      <c r="BB232" s="59">
        <v>111</v>
      </c>
      <c r="BC232" s="59">
        <v>95</v>
      </c>
      <c r="BD232" s="58">
        <v>23</v>
      </c>
      <c r="BE232" s="59">
        <v>25</v>
      </c>
      <c r="BF232" s="59">
        <v>21</v>
      </c>
      <c r="BG232" s="58">
        <v>50</v>
      </c>
      <c r="BH232" s="59">
        <v>53</v>
      </c>
      <c r="BI232" s="59">
        <v>47</v>
      </c>
      <c r="BJ232" s="58">
        <v>32.5</v>
      </c>
      <c r="BK232" s="59">
        <v>39</v>
      </c>
      <c r="BL232" s="59">
        <v>26</v>
      </c>
      <c r="BM232" s="58">
        <v>86</v>
      </c>
      <c r="BN232" s="59">
        <v>91</v>
      </c>
      <c r="BO232" s="59">
        <v>81</v>
      </c>
      <c r="BP232" s="58">
        <v>308</v>
      </c>
      <c r="BQ232" s="59">
        <v>309</v>
      </c>
      <c r="BR232" s="59">
        <v>307</v>
      </c>
    </row>
    <row r="233" spans="1:70" x14ac:dyDescent="0.25">
      <c r="A233" s="57">
        <v>44546</v>
      </c>
      <c r="B233" s="58">
        <v>275</v>
      </c>
      <c r="C233" s="59">
        <v>280</v>
      </c>
      <c r="D233" s="59">
        <v>270</v>
      </c>
      <c r="E233" s="58">
        <v>239.5</v>
      </c>
      <c r="F233" s="59">
        <v>245</v>
      </c>
      <c r="G233" s="59">
        <v>234</v>
      </c>
      <c r="H233" s="58">
        <v>247.5</v>
      </c>
      <c r="I233" s="59">
        <v>250</v>
      </c>
      <c r="J233" s="59">
        <v>245</v>
      </c>
      <c r="K233" s="58">
        <v>187.5</v>
      </c>
      <c r="L233" s="59">
        <v>195</v>
      </c>
      <c r="M233" s="59">
        <v>180</v>
      </c>
      <c r="N233" s="58">
        <v>223.5</v>
      </c>
      <c r="O233" s="59">
        <v>235</v>
      </c>
      <c r="P233" s="59">
        <v>212</v>
      </c>
      <c r="Q233" s="58">
        <v>247.5</v>
      </c>
      <c r="R233" s="59">
        <v>255</v>
      </c>
      <c r="S233" s="59">
        <v>240</v>
      </c>
      <c r="T233" s="58">
        <v>157.5</v>
      </c>
      <c r="U233" s="59">
        <v>165</v>
      </c>
      <c r="V233" s="59">
        <v>150</v>
      </c>
      <c r="W233" s="58">
        <v>141</v>
      </c>
      <c r="X233" s="59">
        <v>147</v>
      </c>
      <c r="Y233" s="59">
        <v>135</v>
      </c>
      <c r="Z233" s="58">
        <v>205</v>
      </c>
      <c r="AA233" s="59">
        <v>210</v>
      </c>
      <c r="AB233" s="59">
        <v>200</v>
      </c>
      <c r="AC233" s="58">
        <v>220</v>
      </c>
      <c r="AD233" s="59">
        <v>240</v>
      </c>
      <c r="AE233" s="59">
        <v>200</v>
      </c>
      <c r="AF233" s="58">
        <v>135</v>
      </c>
      <c r="AG233" s="59">
        <v>145</v>
      </c>
      <c r="AH233" s="59">
        <v>125</v>
      </c>
      <c r="AI233" s="58">
        <v>18</v>
      </c>
      <c r="AJ233" s="59">
        <v>20</v>
      </c>
      <c r="AK233" s="59">
        <v>16</v>
      </c>
      <c r="AL233" s="58">
        <v>33.5</v>
      </c>
      <c r="AM233" s="59">
        <v>38</v>
      </c>
      <c r="AN233" s="59">
        <v>29</v>
      </c>
      <c r="AO233" s="58">
        <v>38.5</v>
      </c>
      <c r="AP233" s="59">
        <v>42</v>
      </c>
      <c r="AQ233" s="59">
        <v>35</v>
      </c>
      <c r="AR233" s="58">
        <v>59</v>
      </c>
      <c r="AS233" s="59">
        <v>62</v>
      </c>
      <c r="AT233" s="59">
        <v>56</v>
      </c>
      <c r="AU233" s="58">
        <v>19</v>
      </c>
      <c r="AV233" s="59">
        <v>22</v>
      </c>
      <c r="AW233" s="59">
        <v>16</v>
      </c>
      <c r="AX233" s="58">
        <v>32</v>
      </c>
      <c r="AY233" s="59">
        <v>35</v>
      </c>
      <c r="AZ233" s="59">
        <v>29</v>
      </c>
      <c r="BA233" s="58">
        <v>102</v>
      </c>
      <c r="BB233" s="59">
        <v>110</v>
      </c>
      <c r="BC233" s="59">
        <v>94</v>
      </c>
      <c r="BD233" s="58">
        <v>22</v>
      </c>
      <c r="BE233" s="59">
        <v>24</v>
      </c>
      <c r="BF233" s="59">
        <v>20</v>
      </c>
      <c r="BG233" s="58">
        <v>49</v>
      </c>
      <c r="BH233" s="59">
        <v>52</v>
      </c>
      <c r="BI233" s="59">
        <v>46</v>
      </c>
      <c r="BJ233" s="58">
        <v>31.5</v>
      </c>
      <c r="BK233" s="59">
        <v>38</v>
      </c>
      <c r="BL233" s="59">
        <v>25</v>
      </c>
      <c r="BM233" s="58">
        <v>85</v>
      </c>
      <c r="BN233" s="59">
        <v>90</v>
      </c>
      <c r="BO233" s="59">
        <v>80</v>
      </c>
      <c r="BP233" s="58">
        <v>308</v>
      </c>
      <c r="BQ233" s="59">
        <v>309</v>
      </c>
      <c r="BR233" s="59">
        <v>307</v>
      </c>
    </row>
    <row r="234" spans="1:70" x14ac:dyDescent="0.25">
      <c r="A234" s="57">
        <v>44539</v>
      </c>
      <c r="B234" s="58">
        <v>265</v>
      </c>
      <c r="C234" s="59">
        <v>270</v>
      </c>
      <c r="D234" s="59">
        <v>260</v>
      </c>
      <c r="E234" s="58">
        <v>59</v>
      </c>
      <c r="F234" s="59">
        <v>62</v>
      </c>
      <c r="G234" s="59">
        <v>56</v>
      </c>
      <c r="H234" s="58">
        <v>255</v>
      </c>
      <c r="I234" s="59">
        <v>260</v>
      </c>
      <c r="J234" s="59">
        <v>250</v>
      </c>
      <c r="K234" s="58">
        <v>187.5</v>
      </c>
      <c r="L234" s="59">
        <v>195</v>
      </c>
      <c r="M234" s="59">
        <v>180</v>
      </c>
      <c r="N234" s="58">
        <v>223.5</v>
      </c>
      <c r="O234" s="59">
        <v>235</v>
      </c>
      <c r="P234" s="59">
        <v>212</v>
      </c>
      <c r="Q234" s="58">
        <v>242.5</v>
      </c>
      <c r="R234" s="59">
        <v>255</v>
      </c>
      <c r="S234" s="59">
        <v>230</v>
      </c>
      <c r="T234" s="58">
        <v>160</v>
      </c>
      <c r="U234" s="59">
        <v>170</v>
      </c>
      <c r="V234" s="59">
        <v>150</v>
      </c>
      <c r="W234" s="58">
        <v>145</v>
      </c>
      <c r="X234" s="59">
        <v>150</v>
      </c>
      <c r="Y234" s="59">
        <v>140</v>
      </c>
      <c r="Z234" s="58">
        <v>205</v>
      </c>
      <c r="AA234" s="59">
        <v>210</v>
      </c>
      <c r="AB234" s="59">
        <v>200</v>
      </c>
      <c r="AC234" s="58">
        <v>220</v>
      </c>
      <c r="AD234" s="59">
        <v>240</v>
      </c>
      <c r="AE234" s="59">
        <v>200</v>
      </c>
      <c r="AF234" s="58">
        <v>135</v>
      </c>
      <c r="AG234" s="59">
        <v>150</v>
      </c>
      <c r="AH234" s="59">
        <v>120</v>
      </c>
      <c r="AI234" s="58">
        <v>18</v>
      </c>
      <c r="AJ234" s="59">
        <v>20</v>
      </c>
      <c r="AK234" s="59">
        <v>16</v>
      </c>
      <c r="AL234" s="58">
        <v>33.5</v>
      </c>
      <c r="AM234" s="59">
        <v>38</v>
      </c>
      <c r="AN234" s="59">
        <v>29</v>
      </c>
      <c r="AO234" s="58">
        <v>38.5</v>
      </c>
      <c r="AP234" s="59">
        <v>42</v>
      </c>
      <c r="AQ234" s="59">
        <v>35</v>
      </c>
      <c r="AR234" s="58">
        <v>59</v>
      </c>
      <c r="AS234" s="59">
        <v>62</v>
      </c>
      <c r="AT234" s="59">
        <v>56</v>
      </c>
      <c r="AU234" s="58">
        <v>19</v>
      </c>
      <c r="AV234" s="59">
        <v>22</v>
      </c>
      <c r="AW234" s="59">
        <v>16</v>
      </c>
      <c r="AX234" s="58">
        <v>32</v>
      </c>
      <c r="AY234" s="59">
        <v>35</v>
      </c>
      <c r="AZ234" s="59">
        <v>29</v>
      </c>
      <c r="BA234" s="58">
        <v>102</v>
      </c>
      <c r="BB234" s="59">
        <v>110</v>
      </c>
      <c r="BC234" s="59">
        <v>94</v>
      </c>
      <c r="BD234" s="58">
        <v>22</v>
      </c>
      <c r="BE234" s="59">
        <v>24</v>
      </c>
      <c r="BF234" s="59">
        <v>20</v>
      </c>
      <c r="BG234" s="58">
        <v>49</v>
      </c>
      <c r="BH234" s="59">
        <v>52</v>
      </c>
      <c r="BI234" s="59">
        <v>46</v>
      </c>
      <c r="BJ234" s="58">
        <v>31.5</v>
      </c>
      <c r="BK234" s="59">
        <v>38</v>
      </c>
      <c r="BL234" s="59">
        <v>25</v>
      </c>
      <c r="BM234" s="58">
        <v>85</v>
      </c>
      <c r="BN234" s="59">
        <v>90</v>
      </c>
      <c r="BO234" s="59">
        <v>80</v>
      </c>
      <c r="BP234" s="58">
        <v>308</v>
      </c>
      <c r="BQ234" s="59">
        <v>309</v>
      </c>
      <c r="BR234" s="59">
        <v>307</v>
      </c>
    </row>
    <row r="235" spans="1:70" x14ac:dyDescent="0.25">
      <c r="A235" s="57">
        <v>44532</v>
      </c>
      <c r="B235" s="58">
        <v>267.5</v>
      </c>
      <c r="C235" s="59">
        <v>270</v>
      </c>
      <c r="D235" s="59">
        <v>265</v>
      </c>
      <c r="E235" s="58">
        <v>59</v>
      </c>
      <c r="F235" s="59">
        <v>62</v>
      </c>
      <c r="G235" s="59">
        <v>56</v>
      </c>
      <c r="H235" s="58">
        <v>255</v>
      </c>
      <c r="I235" s="59">
        <v>260</v>
      </c>
      <c r="J235" s="59">
        <v>250</v>
      </c>
      <c r="K235" s="58">
        <v>187.5</v>
      </c>
      <c r="L235" s="59">
        <v>195</v>
      </c>
      <c r="M235" s="59">
        <v>180</v>
      </c>
      <c r="N235" s="58">
        <v>222.5</v>
      </c>
      <c r="O235" s="59">
        <v>235</v>
      </c>
      <c r="P235" s="59">
        <v>210</v>
      </c>
      <c r="Q235" s="58">
        <v>242.5</v>
      </c>
      <c r="R235" s="59">
        <v>250</v>
      </c>
      <c r="S235" s="59">
        <v>235</v>
      </c>
      <c r="T235" s="58">
        <v>160</v>
      </c>
      <c r="U235" s="59">
        <v>170</v>
      </c>
      <c r="V235" s="59">
        <v>150</v>
      </c>
      <c r="W235" s="58">
        <v>155</v>
      </c>
      <c r="X235" s="59">
        <v>160</v>
      </c>
      <c r="Y235" s="59">
        <v>150</v>
      </c>
      <c r="Z235" s="58">
        <v>205</v>
      </c>
      <c r="AA235" s="59">
        <v>210</v>
      </c>
      <c r="AB235" s="59">
        <v>200</v>
      </c>
      <c r="AC235" s="58">
        <v>220</v>
      </c>
      <c r="AD235" s="59">
        <v>240</v>
      </c>
      <c r="AE235" s="59">
        <v>200</v>
      </c>
      <c r="AF235" s="58">
        <v>135</v>
      </c>
      <c r="AG235" s="59">
        <v>150</v>
      </c>
      <c r="AH235" s="59">
        <v>120</v>
      </c>
      <c r="AI235" s="58">
        <v>18</v>
      </c>
      <c r="AJ235" s="59">
        <v>20</v>
      </c>
      <c r="AK235" s="59">
        <v>16</v>
      </c>
      <c r="AL235" s="58">
        <v>33.5</v>
      </c>
      <c r="AM235" s="59">
        <v>38</v>
      </c>
      <c r="AN235" s="59">
        <v>29</v>
      </c>
      <c r="AO235" s="58">
        <v>38.5</v>
      </c>
      <c r="AP235" s="59">
        <v>42</v>
      </c>
      <c r="AQ235" s="59">
        <v>35</v>
      </c>
      <c r="AR235" s="58">
        <v>59</v>
      </c>
      <c r="AS235" s="59">
        <v>62</v>
      </c>
      <c r="AT235" s="59">
        <v>56</v>
      </c>
      <c r="AU235" s="58">
        <v>19</v>
      </c>
      <c r="AV235" s="59">
        <v>22</v>
      </c>
      <c r="AW235" s="59">
        <v>16</v>
      </c>
      <c r="AX235" s="58">
        <v>32</v>
      </c>
      <c r="AY235" s="59">
        <v>35</v>
      </c>
      <c r="AZ235" s="59">
        <v>29</v>
      </c>
      <c r="BA235" s="58">
        <v>102</v>
      </c>
      <c r="BB235" s="59">
        <v>110</v>
      </c>
      <c r="BC235" s="59">
        <v>94</v>
      </c>
      <c r="BD235" s="58">
        <v>22</v>
      </c>
      <c r="BE235" s="59">
        <v>24</v>
      </c>
      <c r="BF235" s="59">
        <v>20</v>
      </c>
      <c r="BG235" s="58">
        <v>45.5</v>
      </c>
      <c r="BH235" s="59">
        <v>48</v>
      </c>
      <c r="BI235" s="59">
        <v>43</v>
      </c>
      <c r="BJ235" s="58">
        <v>31.5</v>
      </c>
      <c r="BK235" s="59">
        <v>38</v>
      </c>
      <c r="BL235" s="59">
        <v>25</v>
      </c>
      <c r="BM235" s="58">
        <v>85</v>
      </c>
      <c r="BN235" s="59">
        <v>90</v>
      </c>
      <c r="BO235" s="59">
        <v>80</v>
      </c>
      <c r="BP235" s="58">
        <v>302.5</v>
      </c>
      <c r="BQ235" s="59">
        <v>305</v>
      </c>
      <c r="BR235" s="59">
        <v>300</v>
      </c>
    </row>
    <row r="236" spans="1:70" x14ac:dyDescent="0.25">
      <c r="A236" s="57">
        <v>44525</v>
      </c>
      <c r="B236" s="58">
        <v>267.5</v>
      </c>
      <c r="C236" s="59">
        <v>270</v>
      </c>
      <c r="D236" s="59">
        <v>265</v>
      </c>
      <c r="E236" s="58">
        <v>59</v>
      </c>
      <c r="F236" s="59">
        <v>62</v>
      </c>
      <c r="G236" s="59">
        <v>56</v>
      </c>
      <c r="H236" s="58">
        <v>255</v>
      </c>
      <c r="I236" s="59">
        <v>260</v>
      </c>
      <c r="J236" s="59">
        <v>250</v>
      </c>
      <c r="K236" s="58">
        <v>185</v>
      </c>
      <c r="L236" s="59">
        <v>190</v>
      </c>
      <c r="M236" s="59">
        <v>180</v>
      </c>
      <c r="N236" s="58">
        <v>220.5</v>
      </c>
      <c r="O236" s="59">
        <v>235</v>
      </c>
      <c r="P236" s="59">
        <v>206</v>
      </c>
      <c r="Q236" s="58">
        <v>242.5</v>
      </c>
      <c r="R236" s="59">
        <v>250</v>
      </c>
      <c r="S236" s="59">
        <v>235</v>
      </c>
      <c r="T236" s="58">
        <v>160</v>
      </c>
      <c r="U236" s="59">
        <v>170</v>
      </c>
      <c r="V236" s="59">
        <v>150</v>
      </c>
      <c r="W236" s="58">
        <v>155</v>
      </c>
      <c r="X236" s="59">
        <v>160</v>
      </c>
      <c r="Y236" s="59">
        <v>150</v>
      </c>
      <c r="Z236" s="58">
        <v>200</v>
      </c>
      <c r="AA236" s="59">
        <v>210</v>
      </c>
      <c r="AB236" s="59">
        <v>190</v>
      </c>
      <c r="AC236" s="58">
        <v>220</v>
      </c>
      <c r="AD236" s="59">
        <v>240</v>
      </c>
      <c r="AE236" s="59">
        <v>200</v>
      </c>
      <c r="AF236" s="58">
        <v>135</v>
      </c>
      <c r="AG236" s="59">
        <v>150</v>
      </c>
      <c r="AH236" s="59">
        <v>120</v>
      </c>
      <c r="AI236" s="58">
        <v>18</v>
      </c>
      <c r="AJ236" s="59">
        <v>20</v>
      </c>
      <c r="AK236" s="59">
        <v>16</v>
      </c>
      <c r="AL236" s="58">
        <v>33.5</v>
      </c>
      <c r="AM236" s="59">
        <v>38</v>
      </c>
      <c r="AN236" s="59">
        <v>29</v>
      </c>
      <c r="AO236" s="58">
        <v>38.5</v>
      </c>
      <c r="AP236" s="59">
        <v>42</v>
      </c>
      <c r="AQ236" s="59">
        <v>35</v>
      </c>
      <c r="AR236" s="58">
        <v>59</v>
      </c>
      <c r="AS236" s="59">
        <v>62</v>
      </c>
      <c r="AT236" s="59">
        <v>56</v>
      </c>
      <c r="AU236" s="58">
        <v>19</v>
      </c>
      <c r="AV236" s="59">
        <v>22</v>
      </c>
      <c r="AW236" s="59">
        <v>16</v>
      </c>
      <c r="AX236" s="58">
        <v>32</v>
      </c>
      <c r="AY236" s="59">
        <v>35</v>
      </c>
      <c r="AZ236" s="59">
        <v>29</v>
      </c>
      <c r="BA236" s="58">
        <v>88</v>
      </c>
      <c r="BB236" s="59">
        <v>98</v>
      </c>
      <c r="BC236" s="59">
        <v>78</v>
      </c>
      <c r="BD236" s="58">
        <v>22</v>
      </c>
      <c r="BE236" s="59">
        <v>24</v>
      </c>
      <c r="BF236" s="59">
        <v>20</v>
      </c>
      <c r="BG236" s="58">
        <v>45.5</v>
      </c>
      <c r="BH236" s="59">
        <v>48</v>
      </c>
      <c r="BI236" s="59">
        <v>43</v>
      </c>
      <c r="BJ236" s="58">
        <v>31.5</v>
      </c>
      <c r="BK236" s="59">
        <v>38</v>
      </c>
      <c r="BL236" s="59">
        <v>25</v>
      </c>
      <c r="BM236" s="58">
        <v>85</v>
      </c>
      <c r="BN236" s="59">
        <v>90</v>
      </c>
      <c r="BO236" s="59">
        <v>80</v>
      </c>
      <c r="BP236" s="58">
        <v>293.5</v>
      </c>
      <c r="BQ236" s="59">
        <v>295</v>
      </c>
      <c r="BR236" s="59">
        <v>292</v>
      </c>
    </row>
    <row r="237" spans="1:70" x14ac:dyDescent="0.25">
      <c r="A237" s="57">
        <v>44518</v>
      </c>
      <c r="B237" s="58">
        <v>265</v>
      </c>
      <c r="C237" s="59">
        <v>270</v>
      </c>
      <c r="D237" s="59">
        <v>260</v>
      </c>
      <c r="E237" s="58">
        <v>59</v>
      </c>
      <c r="F237" s="59">
        <v>62</v>
      </c>
      <c r="G237" s="59">
        <v>56</v>
      </c>
      <c r="H237" s="58">
        <v>255</v>
      </c>
      <c r="I237" s="59">
        <v>260</v>
      </c>
      <c r="J237" s="59">
        <v>250</v>
      </c>
      <c r="K237" s="58">
        <v>185</v>
      </c>
      <c r="L237" s="59">
        <v>190</v>
      </c>
      <c r="M237" s="59">
        <v>180</v>
      </c>
      <c r="N237" s="58">
        <v>220.5</v>
      </c>
      <c r="O237" s="59">
        <v>235</v>
      </c>
      <c r="P237" s="59">
        <v>206</v>
      </c>
      <c r="Q237" s="58">
        <v>242.5</v>
      </c>
      <c r="R237" s="59">
        <v>250</v>
      </c>
      <c r="S237" s="59">
        <v>235</v>
      </c>
      <c r="T237" s="58">
        <v>160</v>
      </c>
      <c r="U237" s="59">
        <v>170</v>
      </c>
      <c r="V237" s="59">
        <v>150</v>
      </c>
      <c r="W237" s="58">
        <v>155</v>
      </c>
      <c r="X237" s="59">
        <v>160</v>
      </c>
      <c r="Y237" s="59">
        <v>150</v>
      </c>
      <c r="Z237" s="58">
        <v>200</v>
      </c>
      <c r="AA237" s="59">
        <v>210</v>
      </c>
      <c r="AB237" s="59">
        <v>190</v>
      </c>
      <c r="AC237" s="58">
        <v>220</v>
      </c>
      <c r="AD237" s="59">
        <v>240</v>
      </c>
      <c r="AE237" s="59">
        <v>200</v>
      </c>
      <c r="AF237" s="58">
        <v>135</v>
      </c>
      <c r="AG237" s="59">
        <v>150</v>
      </c>
      <c r="AH237" s="59">
        <v>120</v>
      </c>
      <c r="AI237" s="58">
        <v>18</v>
      </c>
      <c r="AJ237" s="59">
        <v>20</v>
      </c>
      <c r="AK237" s="59">
        <v>16</v>
      </c>
      <c r="AL237" s="58">
        <v>33.5</v>
      </c>
      <c r="AM237" s="59">
        <v>38</v>
      </c>
      <c r="AN237" s="59">
        <v>29</v>
      </c>
      <c r="AO237" s="58">
        <v>38.5</v>
      </c>
      <c r="AP237" s="59">
        <v>42</v>
      </c>
      <c r="AQ237" s="59">
        <v>35</v>
      </c>
      <c r="AR237" s="58">
        <v>59</v>
      </c>
      <c r="AS237" s="59">
        <v>62</v>
      </c>
      <c r="AT237" s="59">
        <v>56</v>
      </c>
      <c r="AU237" s="58">
        <v>19</v>
      </c>
      <c r="AV237" s="59">
        <v>22</v>
      </c>
      <c r="AW237" s="59">
        <v>16</v>
      </c>
      <c r="AX237" s="58">
        <v>32</v>
      </c>
      <c r="AY237" s="59">
        <v>35</v>
      </c>
      <c r="AZ237" s="59">
        <v>29</v>
      </c>
      <c r="BA237" s="58">
        <v>86.5</v>
      </c>
      <c r="BB237" s="59">
        <v>95</v>
      </c>
      <c r="BC237" s="59">
        <v>78</v>
      </c>
      <c r="BD237" s="58">
        <v>22</v>
      </c>
      <c r="BE237" s="59">
        <v>24</v>
      </c>
      <c r="BF237" s="59">
        <v>20</v>
      </c>
      <c r="BG237" s="58">
        <v>45.5</v>
      </c>
      <c r="BH237" s="59">
        <v>48</v>
      </c>
      <c r="BI237" s="59">
        <v>43</v>
      </c>
      <c r="BJ237" s="58">
        <v>31.5</v>
      </c>
      <c r="BK237" s="59">
        <v>38</v>
      </c>
      <c r="BL237" s="59">
        <v>25</v>
      </c>
      <c r="BM237" s="58">
        <v>85</v>
      </c>
      <c r="BN237" s="59">
        <v>90</v>
      </c>
      <c r="BO237" s="59">
        <v>80</v>
      </c>
      <c r="BP237" s="58">
        <v>293.5</v>
      </c>
      <c r="BQ237" s="59">
        <v>295</v>
      </c>
      <c r="BR237" s="59">
        <v>292</v>
      </c>
    </row>
    <row r="238" spans="1:70" x14ac:dyDescent="0.25">
      <c r="A238" s="57">
        <v>44511</v>
      </c>
      <c r="B238" s="58">
        <v>257.5</v>
      </c>
      <c r="C238" s="59">
        <v>260</v>
      </c>
      <c r="D238" s="59">
        <v>255</v>
      </c>
      <c r="E238" s="58">
        <v>59</v>
      </c>
      <c r="F238" s="59">
        <v>62</v>
      </c>
      <c r="G238" s="59">
        <v>56</v>
      </c>
      <c r="H238" s="58">
        <v>255</v>
      </c>
      <c r="I238" s="59">
        <v>260</v>
      </c>
      <c r="J238" s="59">
        <v>250</v>
      </c>
      <c r="K238" s="58">
        <v>185</v>
      </c>
      <c r="L238" s="59">
        <v>190</v>
      </c>
      <c r="M238" s="59">
        <v>180</v>
      </c>
      <c r="N238" s="58">
        <v>220.5</v>
      </c>
      <c r="O238" s="59">
        <v>235</v>
      </c>
      <c r="P238" s="59">
        <v>206</v>
      </c>
      <c r="Q238" s="58">
        <v>242.5</v>
      </c>
      <c r="R238" s="59">
        <v>250</v>
      </c>
      <c r="S238" s="59">
        <v>235</v>
      </c>
      <c r="T238" s="58">
        <v>160</v>
      </c>
      <c r="U238" s="59">
        <v>170</v>
      </c>
      <c r="V238" s="59">
        <v>150</v>
      </c>
      <c r="W238" s="58">
        <v>155</v>
      </c>
      <c r="X238" s="59">
        <v>160</v>
      </c>
      <c r="Y238" s="59">
        <v>150</v>
      </c>
      <c r="Z238" s="58">
        <v>200</v>
      </c>
      <c r="AA238" s="59">
        <v>210</v>
      </c>
      <c r="AB238" s="59">
        <v>190</v>
      </c>
      <c r="AC238" s="58">
        <v>200</v>
      </c>
      <c r="AD238" s="59">
        <v>210</v>
      </c>
      <c r="AE238" s="59">
        <v>190</v>
      </c>
      <c r="AF238" s="58">
        <v>137.5</v>
      </c>
      <c r="AG238" s="59">
        <v>150</v>
      </c>
      <c r="AH238" s="59">
        <v>125</v>
      </c>
      <c r="AI238" s="58">
        <v>18</v>
      </c>
      <c r="AJ238" s="59">
        <v>20</v>
      </c>
      <c r="AK238" s="59">
        <v>16</v>
      </c>
      <c r="AL238" s="58">
        <v>33.5</v>
      </c>
      <c r="AM238" s="59">
        <v>38</v>
      </c>
      <c r="AN238" s="59">
        <v>29</v>
      </c>
      <c r="AO238" s="58">
        <v>38.5</v>
      </c>
      <c r="AP238" s="59">
        <v>42</v>
      </c>
      <c r="AQ238" s="59">
        <v>35</v>
      </c>
      <c r="AR238" s="58">
        <v>59</v>
      </c>
      <c r="AS238" s="59">
        <v>62</v>
      </c>
      <c r="AT238" s="59">
        <v>56</v>
      </c>
      <c r="AU238" s="58">
        <v>19</v>
      </c>
      <c r="AV238" s="59">
        <v>22</v>
      </c>
      <c r="AW238" s="59">
        <v>16</v>
      </c>
      <c r="AX238" s="58">
        <v>32</v>
      </c>
      <c r="AY238" s="59">
        <v>35</v>
      </c>
      <c r="AZ238" s="59">
        <v>29</v>
      </c>
      <c r="BA238" s="58">
        <v>86.5</v>
      </c>
      <c r="BB238" s="59">
        <v>95</v>
      </c>
      <c r="BC238" s="59">
        <v>78</v>
      </c>
      <c r="BD238" s="58">
        <v>22</v>
      </c>
      <c r="BE238" s="59">
        <v>24</v>
      </c>
      <c r="BF238" s="59">
        <v>20</v>
      </c>
      <c r="BG238" s="58">
        <v>45.5</v>
      </c>
      <c r="BH238" s="59">
        <v>48</v>
      </c>
      <c r="BI238" s="59">
        <v>43</v>
      </c>
      <c r="BJ238" s="58">
        <v>31.5</v>
      </c>
      <c r="BK238" s="59">
        <v>38</v>
      </c>
      <c r="BL238" s="59">
        <v>25</v>
      </c>
      <c r="BM238" s="58">
        <v>85</v>
      </c>
      <c r="BN238" s="59">
        <v>90</v>
      </c>
      <c r="BO238" s="59">
        <v>80</v>
      </c>
      <c r="BP238" s="58">
        <v>293.5</v>
      </c>
      <c r="BQ238" s="59">
        <v>295</v>
      </c>
      <c r="BR238" s="59">
        <v>292</v>
      </c>
    </row>
    <row r="239" spans="1:70" x14ac:dyDescent="0.25">
      <c r="A239" s="57">
        <v>44504</v>
      </c>
      <c r="B239" s="58">
        <v>257.5</v>
      </c>
      <c r="C239" s="59">
        <v>260</v>
      </c>
      <c r="D239" s="59">
        <v>255</v>
      </c>
      <c r="E239" s="58">
        <v>59</v>
      </c>
      <c r="F239" s="59">
        <v>62</v>
      </c>
      <c r="G239" s="59">
        <v>56</v>
      </c>
      <c r="H239" s="58">
        <v>255</v>
      </c>
      <c r="I239" s="59">
        <v>260</v>
      </c>
      <c r="J239" s="59">
        <v>250</v>
      </c>
      <c r="K239" s="58">
        <v>187.5</v>
      </c>
      <c r="L239" s="59">
        <v>195</v>
      </c>
      <c r="M239" s="59">
        <v>180</v>
      </c>
      <c r="N239" s="58">
        <v>223</v>
      </c>
      <c r="O239" s="59">
        <v>240</v>
      </c>
      <c r="P239" s="59">
        <v>206</v>
      </c>
      <c r="Q239" s="58">
        <v>250</v>
      </c>
      <c r="R239" s="59">
        <v>255</v>
      </c>
      <c r="S239" s="59">
        <v>245</v>
      </c>
      <c r="T239" s="58">
        <v>160</v>
      </c>
      <c r="U239" s="59">
        <v>170</v>
      </c>
      <c r="V239" s="59">
        <v>150</v>
      </c>
      <c r="W239" s="58">
        <v>160</v>
      </c>
      <c r="X239" s="59">
        <v>165</v>
      </c>
      <c r="Y239" s="59">
        <v>155</v>
      </c>
      <c r="Z239" s="58">
        <v>200</v>
      </c>
      <c r="AA239" s="59">
        <v>210</v>
      </c>
      <c r="AB239" s="59">
        <v>190</v>
      </c>
      <c r="AC239" s="58">
        <v>210</v>
      </c>
      <c r="AD239" s="59">
        <v>220</v>
      </c>
      <c r="AE239" s="59">
        <v>200</v>
      </c>
      <c r="AF239" s="58">
        <v>137.5</v>
      </c>
      <c r="AG239" s="59">
        <v>150</v>
      </c>
      <c r="AH239" s="59">
        <v>125</v>
      </c>
      <c r="AI239" s="58">
        <v>18</v>
      </c>
      <c r="AJ239" s="59">
        <v>20</v>
      </c>
      <c r="AK239" s="59">
        <v>16</v>
      </c>
      <c r="AL239" s="58">
        <v>33.5</v>
      </c>
      <c r="AM239" s="59">
        <v>38</v>
      </c>
      <c r="AN239" s="59">
        <v>29</v>
      </c>
      <c r="AO239" s="58">
        <v>38.5</v>
      </c>
      <c r="AP239" s="59">
        <v>42</v>
      </c>
      <c r="AQ239" s="59">
        <v>35</v>
      </c>
      <c r="AR239" s="58">
        <v>59</v>
      </c>
      <c r="AS239" s="59">
        <v>62</v>
      </c>
      <c r="AT239" s="59">
        <v>56</v>
      </c>
      <c r="AU239" s="58">
        <v>19</v>
      </c>
      <c r="AV239" s="59">
        <v>22</v>
      </c>
      <c r="AW239" s="59">
        <v>16</v>
      </c>
      <c r="AX239" s="58">
        <v>32</v>
      </c>
      <c r="AY239" s="59">
        <v>35</v>
      </c>
      <c r="AZ239" s="59">
        <v>29</v>
      </c>
      <c r="BA239" s="58">
        <v>84</v>
      </c>
      <c r="BB239" s="59">
        <v>93</v>
      </c>
      <c r="BC239" s="59">
        <v>75</v>
      </c>
      <c r="BD239" s="58">
        <v>22</v>
      </c>
      <c r="BE239" s="59">
        <v>24</v>
      </c>
      <c r="BF239" s="59">
        <v>20</v>
      </c>
      <c r="BG239" s="58">
        <v>43.5</v>
      </c>
      <c r="BH239" s="59">
        <v>47</v>
      </c>
      <c r="BI239" s="59">
        <v>40</v>
      </c>
      <c r="BJ239" s="58">
        <v>31.5</v>
      </c>
      <c r="BK239" s="59">
        <v>38</v>
      </c>
      <c r="BL239" s="59">
        <v>25</v>
      </c>
      <c r="BM239" s="58">
        <v>80</v>
      </c>
      <c r="BN239" s="59">
        <v>85</v>
      </c>
      <c r="BO239" s="59">
        <v>75</v>
      </c>
      <c r="BP239" s="58">
        <v>276.5</v>
      </c>
      <c r="BQ239" s="59">
        <v>278</v>
      </c>
      <c r="BR239" s="59">
        <v>275</v>
      </c>
    </row>
    <row r="240" spans="1:70" x14ac:dyDescent="0.25">
      <c r="A240" s="57">
        <v>44497</v>
      </c>
      <c r="B240" s="58">
        <v>257.5</v>
      </c>
      <c r="C240" s="59">
        <v>260</v>
      </c>
      <c r="D240" s="59">
        <v>255</v>
      </c>
      <c r="E240" s="58">
        <v>59</v>
      </c>
      <c r="F240" s="59">
        <v>62</v>
      </c>
      <c r="G240" s="59">
        <v>56</v>
      </c>
      <c r="H240" s="58">
        <v>255</v>
      </c>
      <c r="I240" s="59">
        <v>260</v>
      </c>
      <c r="J240" s="59">
        <v>250</v>
      </c>
      <c r="K240" s="58">
        <v>187.5</v>
      </c>
      <c r="L240" s="59">
        <v>195</v>
      </c>
      <c r="M240" s="59">
        <v>180</v>
      </c>
      <c r="N240" s="58">
        <v>223</v>
      </c>
      <c r="O240" s="59">
        <v>240</v>
      </c>
      <c r="P240" s="59">
        <v>206</v>
      </c>
      <c r="Q240" s="58">
        <v>250</v>
      </c>
      <c r="R240" s="59">
        <v>255</v>
      </c>
      <c r="S240" s="59">
        <v>245</v>
      </c>
      <c r="T240" s="58">
        <v>160</v>
      </c>
      <c r="U240" s="59">
        <v>170</v>
      </c>
      <c r="V240" s="59">
        <v>150</v>
      </c>
      <c r="W240" s="58">
        <v>161.5</v>
      </c>
      <c r="X240" s="59">
        <v>168</v>
      </c>
      <c r="Y240" s="59">
        <v>155</v>
      </c>
      <c r="Z240" s="58">
        <v>200</v>
      </c>
      <c r="AA240" s="59">
        <v>210</v>
      </c>
      <c r="AB240" s="59">
        <v>190</v>
      </c>
      <c r="AC240" s="58">
        <v>210</v>
      </c>
      <c r="AD240" s="59">
        <v>220</v>
      </c>
      <c r="AE240" s="59">
        <v>200</v>
      </c>
      <c r="AF240" s="58">
        <v>137.5</v>
      </c>
      <c r="AG240" s="59">
        <v>150</v>
      </c>
      <c r="AH240" s="59">
        <v>125</v>
      </c>
      <c r="AI240" s="58">
        <v>18</v>
      </c>
      <c r="AJ240" s="59">
        <v>20</v>
      </c>
      <c r="AK240" s="59">
        <v>16</v>
      </c>
      <c r="AL240" s="58">
        <v>33.5</v>
      </c>
      <c r="AM240" s="59">
        <v>38</v>
      </c>
      <c r="AN240" s="59">
        <v>29</v>
      </c>
      <c r="AO240" s="58">
        <v>38.5</v>
      </c>
      <c r="AP240" s="59">
        <v>42</v>
      </c>
      <c r="AQ240" s="59">
        <v>35</v>
      </c>
      <c r="AR240" s="58">
        <v>59</v>
      </c>
      <c r="AS240" s="59">
        <v>62</v>
      </c>
      <c r="AT240" s="59">
        <v>56</v>
      </c>
      <c r="AU240" s="58">
        <v>19</v>
      </c>
      <c r="AV240" s="59">
        <v>22</v>
      </c>
      <c r="AW240" s="59">
        <v>16</v>
      </c>
      <c r="AX240" s="58">
        <v>32</v>
      </c>
      <c r="AY240" s="59">
        <v>35</v>
      </c>
      <c r="AZ240" s="59">
        <v>29</v>
      </c>
      <c r="BA240" s="58">
        <v>82.5</v>
      </c>
      <c r="BB240" s="59">
        <v>90</v>
      </c>
      <c r="BC240" s="59">
        <v>75</v>
      </c>
      <c r="BD240" s="58">
        <v>22</v>
      </c>
      <c r="BE240" s="59">
        <v>24</v>
      </c>
      <c r="BF240" s="59">
        <v>20</v>
      </c>
      <c r="BG240" s="58">
        <v>43.5</v>
      </c>
      <c r="BH240" s="59">
        <v>47</v>
      </c>
      <c r="BI240" s="59">
        <v>40</v>
      </c>
      <c r="BJ240" s="58">
        <v>31.5</v>
      </c>
      <c r="BK240" s="59">
        <v>38</v>
      </c>
      <c r="BL240" s="59">
        <v>25</v>
      </c>
      <c r="BM240" s="58">
        <v>80</v>
      </c>
      <c r="BN240" s="59">
        <v>85</v>
      </c>
      <c r="BO240" s="59">
        <v>75</v>
      </c>
      <c r="BP240" s="58">
        <v>276.5</v>
      </c>
      <c r="BQ240" s="59">
        <v>278</v>
      </c>
      <c r="BR240" s="59">
        <v>275</v>
      </c>
    </row>
    <row r="241" spans="1:70" x14ac:dyDescent="0.25">
      <c r="A241" s="57">
        <v>44490</v>
      </c>
      <c r="B241" s="58">
        <v>257.5</v>
      </c>
      <c r="C241" s="59">
        <v>260</v>
      </c>
      <c r="D241" s="59">
        <v>255</v>
      </c>
      <c r="E241" s="58">
        <v>59</v>
      </c>
      <c r="F241" s="59">
        <v>62</v>
      </c>
      <c r="G241" s="59">
        <v>56</v>
      </c>
      <c r="H241" s="58">
        <v>250</v>
      </c>
      <c r="I241" s="59">
        <v>255</v>
      </c>
      <c r="J241" s="59">
        <v>245</v>
      </c>
      <c r="K241" s="58">
        <v>190</v>
      </c>
      <c r="L241" s="59">
        <v>195</v>
      </c>
      <c r="M241" s="59">
        <v>185</v>
      </c>
      <c r="N241" s="58">
        <v>223</v>
      </c>
      <c r="O241" s="59">
        <v>240</v>
      </c>
      <c r="P241" s="59">
        <v>206</v>
      </c>
      <c r="Q241" s="58">
        <v>250</v>
      </c>
      <c r="R241" s="59">
        <v>255</v>
      </c>
      <c r="S241" s="59">
        <v>245</v>
      </c>
      <c r="T241" s="58">
        <v>160</v>
      </c>
      <c r="U241" s="59">
        <v>170</v>
      </c>
      <c r="V241" s="59">
        <v>150</v>
      </c>
      <c r="W241" s="58">
        <v>161.5</v>
      </c>
      <c r="X241" s="59">
        <v>165</v>
      </c>
      <c r="Y241" s="59">
        <v>158</v>
      </c>
      <c r="Z241" s="58">
        <v>200</v>
      </c>
      <c r="AA241" s="59">
        <v>210</v>
      </c>
      <c r="AB241" s="59">
        <v>190</v>
      </c>
      <c r="AC241" s="58">
        <v>215</v>
      </c>
      <c r="AD241" s="59">
        <v>230</v>
      </c>
      <c r="AE241" s="59">
        <v>200</v>
      </c>
      <c r="AF241" s="58">
        <v>137.5</v>
      </c>
      <c r="AG241" s="59">
        <v>150</v>
      </c>
      <c r="AH241" s="59">
        <v>125</v>
      </c>
      <c r="AI241" s="58">
        <v>18</v>
      </c>
      <c r="AJ241" s="59">
        <v>20</v>
      </c>
      <c r="AK241" s="59">
        <v>16</v>
      </c>
      <c r="AL241" s="58">
        <v>33.5</v>
      </c>
      <c r="AM241" s="59">
        <v>38</v>
      </c>
      <c r="AN241" s="59">
        <v>29</v>
      </c>
      <c r="AO241" s="58">
        <v>38.5</v>
      </c>
      <c r="AP241" s="59">
        <v>42</v>
      </c>
      <c r="AQ241" s="59">
        <v>35</v>
      </c>
      <c r="AR241" s="58">
        <v>59</v>
      </c>
      <c r="AS241" s="59">
        <v>62</v>
      </c>
      <c r="AT241" s="59">
        <v>56</v>
      </c>
      <c r="AU241" s="58">
        <v>19</v>
      </c>
      <c r="AV241" s="59">
        <v>22</v>
      </c>
      <c r="AW241" s="59">
        <v>16</v>
      </c>
      <c r="AX241" s="58">
        <v>32</v>
      </c>
      <c r="AY241" s="59">
        <v>35</v>
      </c>
      <c r="AZ241" s="59">
        <v>29</v>
      </c>
      <c r="BA241" s="58">
        <v>82.5</v>
      </c>
      <c r="BB241" s="59">
        <v>90</v>
      </c>
      <c r="BC241" s="59">
        <v>75</v>
      </c>
      <c r="BD241" s="58">
        <v>22</v>
      </c>
      <c r="BE241" s="59">
        <v>24</v>
      </c>
      <c r="BF241" s="59">
        <v>20</v>
      </c>
      <c r="BG241" s="58">
        <v>42.5</v>
      </c>
      <c r="BH241" s="59">
        <v>45</v>
      </c>
      <c r="BI241" s="59">
        <v>40</v>
      </c>
      <c r="BJ241" s="58">
        <v>30.5</v>
      </c>
      <c r="BK241" s="59">
        <v>36</v>
      </c>
      <c r="BL241" s="59">
        <v>25</v>
      </c>
      <c r="BM241" s="58">
        <v>78.5</v>
      </c>
      <c r="BN241" s="59">
        <v>85</v>
      </c>
      <c r="BO241" s="59">
        <v>72</v>
      </c>
      <c r="BP241" s="58">
        <v>263</v>
      </c>
      <c r="BQ241" s="59">
        <v>264</v>
      </c>
      <c r="BR241" s="59">
        <v>262</v>
      </c>
    </row>
    <row r="242" spans="1:70" x14ac:dyDescent="0.25">
      <c r="A242" s="57">
        <v>44483</v>
      </c>
      <c r="B242" s="58">
        <v>257.5</v>
      </c>
      <c r="C242" s="59">
        <v>260</v>
      </c>
      <c r="D242" s="59">
        <v>255</v>
      </c>
      <c r="E242" s="58">
        <v>59</v>
      </c>
      <c r="F242" s="59">
        <v>62</v>
      </c>
      <c r="G242" s="59">
        <v>56</v>
      </c>
      <c r="H242" s="58">
        <v>250</v>
      </c>
      <c r="I242" s="59">
        <v>255</v>
      </c>
      <c r="J242" s="59">
        <v>245</v>
      </c>
      <c r="K242" s="58">
        <v>190</v>
      </c>
      <c r="L242" s="59">
        <v>195</v>
      </c>
      <c r="M242" s="59">
        <v>185</v>
      </c>
      <c r="N242" s="58">
        <v>223</v>
      </c>
      <c r="O242" s="59">
        <v>240</v>
      </c>
      <c r="P242" s="59">
        <v>206</v>
      </c>
      <c r="Q242" s="58">
        <v>250</v>
      </c>
      <c r="R242" s="59">
        <v>255</v>
      </c>
      <c r="S242" s="59">
        <v>245</v>
      </c>
      <c r="T242" s="58">
        <v>160</v>
      </c>
      <c r="U242" s="59">
        <v>170</v>
      </c>
      <c r="V242" s="59">
        <v>150</v>
      </c>
      <c r="W242" s="58">
        <v>161.5</v>
      </c>
      <c r="X242" s="59">
        <v>165</v>
      </c>
      <c r="Y242" s="59">
        <v>158</v>
      </c>
      <c r="Z242" s="58">
        <v>200</v>
      </c>
      <c r="AA242" s="59">
        <v>210</v>
      </c>
      <c r="AB242" s="59">
        <v>190</v>
      </c>
      <c r="AC242" s="58">
        <v>215</v>
      </c>
      <c r="AD242" s="59">
        <v>230</v>
      </c>
      <c r="AE242" s="59">
        <v>200</v>
      </c>
      <c r="AF242" s="58">
        <v>137.5</v>
      </c>
      <c r="AG242" s="59">
        <v>150</v>
      </c>
      <c r="AH242" s="59">
        <v>125</v>
      </c>
      <c r="AI242" s="58">
        <v>18</v>
      </c>
      <c r="AJ242" s="59">
        <v>20</v>
      </c>
      <c r="AK242" s="59">
        <v>16</v>
      </c>
      <c r="AL242" s="58">
        <v>33.5</v>
      </c>
      <c r="AM242" s="59">
        <v>38</v>
      </c>
      <c r="AN242" s="59">
        <v>29</v>
      </c>
      <c r="AO242" s="58">
        <v>38.5</v>
      </c>
      <c r="AP242" s="59">
        <v>42</v>
      </c>
      <c r="AQ242" s="59">
        <v>35</v>
      </c>
      <c r="AR242" s="58">
        <v>59</v>
      </c>
      <c r="AS242" s="59">
        <v>62</v>
      </c>
      <c r="AT242" s="59">
        <v>56</v>
      </c>
      <c r="AU242" s="58">
        <v>19</v>
      </c>
      <c r="AV242" s="59">
        <v>22</v>
      </c>
      <c r="AW242" s="59">
        <v>16</v>
      </c>
      <c r="AX242" s="58">
        <v>32</v>
      </c>
      <c r="AY242" s="59">
        <v>35</v>
      </c>
      <c r="AZ242" s="59">
        <v>29</v>
      </c>
      <c r="BA242" s="58">
        <v>82.5</v>
      </c>
      <c r="BB242" s="59">
        <v>90</v>
      </c>
      <c r="BC242" s="59">
        <v>75</v>
      </c>
      <c r="BD242" s="58">
        <v>22</v>
      </c>
      <c r="BE242" s="59">
        <v>24</v>
      </c>
      <c r="BF242" s="59">
        <v>20</v>
      </c>
      <c r="BG242" s="58">
        <v>42.5</v>
      </c>
      <c r="BH242" s="59">
        <v>45</v>
      </c>
      <c r="BI242" s="59">
        <v>40</v>
      </c>
      <c r="BJ242" s="58">
        <v>30.5</v>
      </c>
      <c r="BK242" s="59">
        <v>36</v>
      </c>
      <c r="BL242" s="59">
        <v>25</v>
      </c>
      <c r="BM242" s="58">
        <v>78.5</v>
      </c>
      <c r="BN242" s="59">
        <v>85</v>
      </c>
      <c r="BO242" s="59">
        <v>72</v>
      </c>
      <c r="BP242" s="58">
        <v>263</v>
      </c>
      <c r="BQ242" s="59">
        <v>264</v>
      </c>
      <c r="BR242" s="59">
        <v>262</v>
      </c>
    </row>
    <row r="243" spans="1:70" x14ac:dyDescent="0.25">
      <c r="A243" s="57">
        <v>44476</v>
      </c>
      <c r="B243" s="58">
        <v>255</v>
      </c>
      <c r="C243" s="59">
        <v>255</v>
      </c>
      <c r="D243" s="59">
        <v>255</v>
      </c>
      <c r="E243" s="58">
        <v>59</v>
      </c>
      <c r="F243" s="59">
        <v>62</v>
      </c>
      <c r="G243" s="59">
        <v>56</v>
      </c>
      <c r="H243" s="58">
        <v>255</v>
      </c>
      <c r="I243" s="59">
        <v>260</v>
      </c>
      <c r="J243" s="59">
        <v>250</v>
      </c>
      <c r="K243" s="58">
        <v>180</v>
      </c>
      <c r="L243" s="59">
        <v>185</v>
      </c>
      <c r="M243" s="59">
        <v>175</v>
      </c>
      <c r="N243" s="58">
        <v>217.5</v>
      </c>
      <c r="O243" s="59">
        <v>230</v>
      </c>
      <c r="P243" s="59">
        <v>205</v>
      </c>
      <c r="Q243" s="58">
        <v>250</v>
      </c>
      <c r="R243" s="59">
        <v>255</v>
      </c>
      <c r="S243" s="59">
        <v>245</v>
      </c>
      <c r="T243" s="58">
        <v>160</v>
      </c>
      <c r="U243" s="59">
        <v>170</v>
      </c>
      <c r="V243" s="59">
        <v>150</v>
      </c>
      <c r="W243" s="58">
        <v>168</v>
      </c>
      <c r="X243" s="59">
        <v>178</v>
      </c>
      <c r="Y243" s="59">
        <v>158</v>
      </c>
      <c r="Z243" s="58">
        <v>190</v>
      </c>
      <c r="AA243" s="59">
        <v>190</v>
      </c>
      <c r="AB243" s="59">
        <v>190</v>
      </c>
      <c r="AC243" s="58">
        <v>205</v>
      </c>
      <c r="AD243" s="59">
        <v>210</v>
      </c>
      <c r="AE243" s="59">
        <v>200</v>
      </c>
      <c r="AF243" s="58">
        <v>137.5</v>
      </c>
      <c r="AG243" s="59">
        <v>150</v>
      </c>
      <c r="AH243" s="59">
        <v>125</v>
      </c>
      <c r="AI243" s="58">
        <v>18</v>
      </c>
      <c r="AJ243" s="59">
        <v>20</v>
      </c>
      <c r="AK243" s="59">
        <v>16</v>
      </c>
      <c r="AL243" s="58">
        <v>33.5</v>
      </c>
      <c r="AM243" s="59">
        <v>38</v>
      </c>
      <c r="AN243" s="59">
        <v>29</v>
      </c>
      <c r="AO243" s="58">
        <v>38.5</v>
      </c>
      <c r="AP243" s="59">
        <v>42</v>
      </c>
      <c r="AQ243" s="59">
        <v>35</v>
      </c>
      <c r="AR243" s="58">
        <v>59</v>
      </c>
      <c r="AS243" s="59">
        <v>62</v>
      </c>
      <c r="AT243" s="59">
        <v>56</v>
      </c>
      <c r="AU243" s="58">
        <v>19</v>
      </c>
      <c r="AV243" s="59">
        <v>22</v>
      </c>
      <c r="AW243" s="59">
        <v>16</v>
      </c>
      <c r="AX243" s="58">
        <v>32</v>
      </c>
      <c r="AY243" s="59">
        <v>35</v>
      </c>
      <c r="AZ243" s="59">
        <v>29</v>
      </c>
      <c r="BA243" s="58">
        <v>82.5</v>
      </c>
      <c r="BB243" s="59">
        <v>90</v>
      </c>
      <c r="BC243" s="59">
        <v>75</v>
      </c>
      <c r="BD243" s="58">
        <v>22</v>
      </c>
      <c r="BE243" s="59">
        <v>24</v>
      </c>
      <c r="BF243" s="59">
        <v>20</v>
      </c>
      <c r="BG243" s="58">
        <v>41</v>
      </c>
      <c r="BH243" s="59">
        <v>43</v>
      </c>
      <c r="BI243" s="59">
        <v>39</v>
      </c>
      <c r="BJ243" s="58">
        <v>30.5</v>
      </c>
      <c r="BK243" s="59">
        <v>36</v>
      </c>
      <c r="BL243" s="59">
        <v>25</v>
      </c>
      <c r="BM243" s="58">
        <v>78.5</v>
      </c>
      <c r="BN243" s="59">
        <v>85</v>
      </c>
      <c r="BO243" s="59">
        <v>72</v>
      </c>
      <c r="BP243" s="58">
        <v>263</v>
      </c>
      <c r="BQ243" s="59">
        <v>264</v>
      </c>
      <c r="BR243" s="59">
        <v>262</v>
      </c>
    </row>
    <row r="244" spans="1:70" x14ac:dyDescent="0.25">
      <c r="A244" s="57">
        <v>44469</v>
      </c>
      <c r="B244" s="58">
        <v>255</v>
      </c>
      <c r="C244" s="59">
        <v>255</v>
      </c>
      <c r="D244" s="59">
        <v>255</v>
      </c>
      <c r="E244" s="58">
        <v>59</v>
      </c>
      <c r="F244" s="59">
        <v>62</v>
      </c>
      <c r="G244" s="59">
        <v>56</v>
      </c>
      <c r="H244" s="58">
        <v>257.5</v>
      </c>
      <c r="I244" s="59">
        <v>260</v>
      </c>
      <c r="J244" s="59">
        <v>255</v>
      </c>
      <c r="K244" s="58">
        <v>180</v>
      </c>
      <c r="L244" s="59">
        <v>185</v>
      </c>
      <c r="M244" s="59">
        <v>175</v>
      </c>
      <c r="N244" s="58">
        <v>217.5</v>
      </c>
      <c r="O244" s="59">
        <v>230</v>
      </c>
      <c r="P244" s="59">
        <v>205</v>
      </c>
      <c r="Q244" s="58">
        <v>242.5</v>
      </c>
      <c r="R244" s="59">
        <v>250</v>
      </c>
      <c r="S244" s="59">
        <v>235</v>
      </c>
      <c r="T244" s="58">
        <v>160</v>
      </c>
      <c r="U244" s="59">
        <v>170</v>
      </c>
      <c r="V244" s="59">
        <v>150</v>
      </c>
      <c r="W244" s="58">
        <v>168</v>
      </c>
      <c r="X244" s="59">
        <v>178</v>
      </c>
      <c r="Y244" s="59">
        <v>158</v>
      </c>
      <c r="Z244" s="58">
        <v>190</v>
      </c>
      <c r="AA244" s="59">
        <v>190</v>
      </c>
      <c r="AB244" s="59">
        <v>190</v>
      </c>
      <c r="AC244" s="58">
        <v>200</v>
      </c>
      <c r="AD244" s="59">
        <v>210</v>
      </c>
      <c r="AE244" s="59">
        <v>190</v>
      </c>
      <c r="AF244" s="58">
        <v>137.5</v>
      </c>
      <c r="AG244" s="59">
        <v>150</v>
      </c>
      <c r="AH244" s="59">
        <v>125</v>
      </c>
      <c r="AI244" s="58">
        <v>17.5</v>
      </c>
      <c r="AJ244" s="59">
        <v>20</v>
      </c>
      <c r="AK244" s="59">
        <v>15</v>
      </c>
      <c r="AL244" s="58">
        <v>33</v>
      </c>
      <c r="AM244" s="59">
        <v>38</v>
      </c>
      <c r="AN244" s="59">
        <v>28</v>
      </c>
      <c r="AO244" s="58">
        <v>38.5</v>
      </c>
      <c r="AP244" s="59">
        <v>42</v>
      </c>
      <c r="AQ244" s="59">
        <v>35</v>
      </c>
      <c r="AR244" s="58">
        <v>59</v>
      </c>
      <c r="AS244" s="59">
        <v>62</v>
      </c>
      <c r="AT244" s="59">
        <v>56</v>
      </c>
      <c r="AU244" s="58">
        <v>19</v>
      </c>
      <c r="AV244" s="59">
        <v>22</v>
      </c>
      <c r="AW244" s="59">
        <v>16</v>
      </c>
      <c r="AX244" s="58">
        <v>32</v>
      </c>
      <c r="AY244" s="59">
        <v>35</v>
      </c>
      <c r="AZ244" s="59">
        <v>29</v>
      </c>
      <c r="BA244" s="58">
        <v>85</v>
      </c>
      <c r="BB244" s="59">
        <v>92</v>
      </c>
      <c r="BC244" s="59">
        <v>78</v>
      </c>
      <c r="BD244" s="58">
        <v>22</v>
      </c>
      <c r="BE244" s="59">
        <v>24</v>
      </c>
      <c r="BF244" s="59">
        <v>20</v>
      </c>
      <c r="BG244" s="58">
        <v>41</v>
      </c>
      <c r="BH244" s="59">
        <v>43</v>
      </c>
      <c r="BI244" s="59">
        <v>39</v>
      </c>
      <c r="BJ244" s="58">
        <v>30.5</v>
      </c>
      <c r="BK244" s="59">
        <v>36</v>
      </c>
      <c r="BL244" s="59">
        <v>25</v>
      </c>
      <c r="BM244" s="58">
        <v>78.5</v>
      </c>
      <c r="BN244" s="59">
        <v>85</v>
      </c>
      <c r="BO244" s="59">
        <v>72</v>
      </c>
      <c r="BP244" s="58">
        <v>240</v>
      </c>
      <c r="BQ244" s="59">
        <v>245</v>
      </c>
      <c r="BR244" s="59">
        <v>235</v>
      </c>
    </row>
    <row r="245" spans="1:70" x14ac:dyDescent="0.25">
      <c r="A245" s="57">
        <v>44462</v>
      </c>
      <c r="B245" s="58">
        <v>255</v>
      </c>
      <c r="C245" s="59">
        <v>255</v>
      </c>
      <c r="D245" s="59">
        <v>255</v>
      </c>
      <c r="E245" s="58">
        <v>59</v>
      </c>
      <c r="F245" s="59">
        <v>62</v>
      </c>
      <c r="G245" s="59">
        <v>56</v>
      </c>
      <c r="H245" s="58">
        <v>257.5</v>
      </c>
      <c r="I245" s="59">
        <v>260</v>
      </c>
      <c r="J245" s="59">
        <v>255</v>
      </c>
      <c r="K245" s="58">
        <v>175</v>
      </c>
      <c r="L245" s="59">
        <v>180</v>
      </c>
      <c r="M245" s="59">
        <v>170</v>
      </c>
      <c r="N245" s="58">
        <v>215</v>
      </c>
      <c r="O245" s="59">
        <v>230</v>
      </c>
      <c r="P245" s="59">
        <v>200</v>
      </c>
      <c r="Q245" s="58">
        <v>242.5</v>
      </c>
      <c r="R245" s="59">
        <v>250</v>
      </c>
      <c r="S245" s="59">
        <v>235</v>
      </c>
      <c r="T245" s="58">
        <v>160</v>
      </c>
      <c r="U245" s="59">
        <v>170</v>
      </c>
      <c r="V245" s="59">
        <v>150</v>
      </c>
      <c r="W245" s="58">
        <v>168</v>
      </c>
      <c r="X245" s="59">
        <v>178</v>
      </c>
      <c r="Y245" s="59">
        <v>158</v>
      </c>
      <c r="Z245" s="58">
        <v>190</v>
      </c>
      <c r="AA245" s="59">
        <v>190</v>
      </c>
      <c r="AB245" s="59">
        <v>190</v>
      </c>
      <c r="AC245" s="58">
        <v>190</v>
      </c>
      <c r="AD245" s="59">
        <v>200</v>
      </c>
      <c r="AE245" s="59">
        <v>180</v>
      </c>
      <c r="AF245" s="58">
        <v>132.5</v>
      </c>
      <c r="AG245" s="59">
        <v>150</v>
      </c>
      <c r="AH245" s="59">
        <v>115</v>
      </c>
      <c r="AI245" s="58">
        <v>17.5</v>
      </c>
      <c r="AJ245" s="59">
        <v>20</v>
      </c>
      <c r="AK245" s="59">
        <v>15</v>
      </c>
      <c r="AL245" s="58">
        <v>33</v>
      </c>
      <c r="AM245" s="59">
        <v>38</v>
      </c>
      <c r="AN245" s="59">
        <v>28</v>
      </c>
      <c r="AO245" s="58">
        <v>38</v>
      </c>
      <c r="AP245" s="59">
        <v>42</v>
      </c>
      <c r="AQ245" s="59">
        <v>34</v>
      </c>
      <c r="AR245" s="58">
        <v>58.5</v>
      </c>
      <c r="AS245" s="59">
        <v>62</v>
      </c>
      <c r="AT245" s="59">
        <v>55</v>
      </c>
      <c r="AU245" s="58">
        <v>19</v>
      </c>
      <c r="AV245" s="59">
        <v>22</v>
      </c>
      <c r="AW245" s="59">
        <v>16</v>
      </c>
      <c r="AX245" s="58">
        <v>31.5</v>
      </c>
      <c r="AY245" s="59">
        <v>35</v>
      </c>
      <c r="AZ245" s="59">
        <v>28</v>
      </c>
      <c r="BA245" s="58">
        <v>85</v>
      </c>
      <c r="BB245" s="59">
        <v>92</v>
      </c>
      <c r="BC245" s="59">
        <v>78</v>
      </c>
      <c r="BD245" s="58">
        <v>22</v>
      </c>
      <c r="BE245" s="59">
        <v>24</v>
      </c>
      <c r="BF245" s="59">
        <v>20</v>
      </c>
      <c r="BG245" s="58">
        <v>41</v>
      </c>
      <c r="BH245" s="59">
        <v>43</v>
      </c>
      <c r="BI245" s="59">
        <v>39</v>
      </c>
      <c r="BJ245" s="58">
        <v>30.5</v>
      </c>
      <c r="BK245" s="59">
        <v>36</v>
      </c>
      <c r="BL245" s="59">
        <v>25</v>
      </c>
      <c r="BM245" s="58">
        <v>76.5</v>
      </c>
      <c r="BN245" s="59">
        <v>83</v>
      </c>
      <c r="BO245" s="59">
        <v>70</v>
      </c>
      <c r="BP245" s="58">
        <v>240</v>
      </c>
      <c r="BQ245" s="59">
        <v>245</v>
      </c>
      <c r="BR245" s="59">
        <v>235</v>
      </c>
    </row>
    <row r="246" spans="1:70" x14ac:dyDescent="0.25">
      <c r="A246" s="57">
        <v>44455</v>
      </c>
      <c r="B246" s="58">
        <v>255</v>
      </c>
      <c r="C246" s="59">
        <v>255</v>
      </c>
      <c r="D246" s="59">
        <v>255</v>
      </c>
      <c r="E246" s="58">
        <v>59</v>
      </c>
      <c r="F246" s="59">
        <v>62</v>
      </c>
      <c r="G246" s="59">
        <v>56</v>
      </c>
      <c r="H246" s="58">
        <v>257.5</v>
      </c>
      <c r="I246" s="59">
        <v>260</v>
      </c>
      <c r="J246" s="59">
        <v>255</v>
      </c>
      <c r="K246" s="58">
        <v>175</v>
      </c>
      <c r="L246" s="59">
        <v>180</v>
      </c>
      <c r="M246" s="59">
        <v>170</v>
      </c>
      <c r="N246" s="58">
        <v>215</v>
      </c>
      <c r="O246" s="59">
        <v>230</v>
      </c>
      <c r="P246" s="59">
        <v>200</v>
      </c>
      <c r="Q246" s="58">
        <v>225</v>
      </c>
      <c r="R246" s="59">
        <v>230</v>
      </c>
      <c r="S246" s="59">
        <v>220</v>
      </c>
      <c r="T246" s="58">
        <v>160</v>
      </c>
      <c r="U246" s="59">
        <v>170</v>
      </c>
      <c r="V246" s="59">
        <v>150</v>
      </c>
      <c r="W246" s="58">
        <v>168</v>
      </c>
      <c r="X246" s="59">
        <v>178</v>
      </c>
      <c r="Y246" s="59">
        <v>158</v>
      </c>
      <c r="Z246" s="58">
        <v>190</v>
      </c>
      <c r="AA246" s="59">
        <v>190</v>
      </c>
      <c r="AB246" s="59">
        <v>190</v>
      </c>
      <c r="AC246" s="58">
        <v>190</v>
      </c>
      <c r="AD246" s="59">
        <v>200</v>
      </c>
      <c r="AE246" s="59">
        <v>180</v>
      </c>
      <c r="AF246" s="58">
        <v>132.5</v>
      </c>
      <c r="AG246" s="59">
        <v>150</v>
      </c>
      <c r="AH246" s="59">
        <v>115</v>
      </c>
      <c r="AI246" s="58">
        <v>17.5</v>
      </c>
      <c r="AJ246" s="59">
        <v>20</v>
      </c>
      <c r="AK246" s="59">
        <v>15</v>
      </c>
      <c r="AL246" s="58">
        <v>33</v>
      </c>
      <c r="AM246" s="59">
        <v>38</v>
      </c>
      <c r="AN246" s="59">
        <v>28</v>
      </c>
      <c r="AO246" s="58">
        <v>38</v>
      </c>
      <c r="AP246" s="59">
        <v>42</v>
      </c>
      <c r="AQ246" s="59">
        <v>34</v>
      </c>
      <c r="AR246" s="58">
        <v>58.5</v>
      </c>
      <c r="AS246" s="59">
        <v>62</v>
      </c>
      <c r="AT246" s="59">
        <v>55</v>
      </c>
      <c r="AU246" s="58">
        <v>19</v>
      </c>
      <c r="AV246" s="59">
        <v>22</v>
      </c>
      <c r="AW246" s="59">
        <v>16</v>
      </c>
      <c r="AX246" s="58">
        <v>31.5</v>
      </c>
      <c r="AY246" s="59">
        <v>35</v>
      </c>
      <c r="AZ246" s="59">
        <v>28</v>
      </c>
      <c r="BA246" s="58">
        <v>87</v>
      </c>
      <c r="BB246" s="59">
        <v>92</v>
      </c>
      <c r="BC246" s="59">
        <v>82</v>
      </c>
      <c r="BD246" s="58">
        <v>20.5</v>
      </c>
      <c r="BE246" s="59">
        <v>22</v>
      </c>
      <c r="BF246" s="59">
        <v>19</v>
      </c>
      <c r="BG246" s="58">
        <v>40</v>
      </c>
      <c r="BH246" s="59">
        <v>42</v>
      </c>
      <c r="BI246" s="59">
        <v>38</v>
      </c>
      <c r="BJ246" s="58">
        <v>30.5</v>
      </c>
      <c r="BK246" s="59">
        <v>36</v>
      </c>
      <c r="BL246" s="59">
        <v>25</v>
      </c>
      <c r="BM246" s="58">
        <v>76.5</v>
      </c>
      <c r="BN246" s="59">
        <v>83</v>
      </c>
      <c r="BO246" s="59">
        <v>70</v>
      </c>
      <c r="BP246" s="58">
        <v>240</v>
      </c>
      <c r="BQ246" s="59">
        <v>245</v>
      </c>
      <c r="BR246" s="59">
        <v>235</v>
      </c>
    </row>
    <row r="247" spans="1:70" x14ac:dyDescent="0.25">
      <c r="A247" s="57">
        <v>44448</v>
      </c>
      <c r="B247" s="58">
        <v>255</v>
      </c>
      <c r="C247" s="59">
        <v>255</v>
      </c>
      <c r="D247" s="59">
        <v>255</v>
      </c>
      <c r="E247" s="58">
        <v>59</v>
      </c>
      <c r="F247" s="59">
        <v>62</v>
      </c>
      <c r="G247" s="59">
        <v>56</v>
      </c>
      <c r="H247" s="58">
        <v>255</v>
      </c>
      <c r="I247" s="59">
        <v>260</v>
      </c>
      <c r="J247" s="59">
        <v>250</v>
      </c>
      <c r="K247" s="58">
        <v>174</v>
      </c>
      <c r="L247" s="59">
        <v>178</v>
      </c>
      <c r="M247" s="59">
        <v>170</v>
      </c>
      <c r="N247" s="58">
        <v>215</v>
      </c>
      <c r="O247" s="59">
        <v>230</v>
      </c>
      <c r="P247" s="59">
        <v>200</v>
      </c>
      <c r="Q247" s="58">
        <v>225</v>
      </c>
      <c r="R247" s="59">
        <v>230</v>
      </c>
      <c r="S247" s="59">
        <v>220</v>
      </c>
      <c r="T247" s="58">
        <v>132.5</v>
      </c>
      <c r="U247" s="59">
        <v>140</v>
      </c>
      <c r="V247" s="59">
        <v>125</v>
      </c>
      <c r="W247" s="58">
        <v>166.5</v>
      </c>
      <c r="X247" s="59">
        <v>178</v>
      </c>
      <c r="Y247" s="59">
        <v>155</v>
      </c>
      <c r="Z247" s="58">
        <v>190</v>
      </c>
      <c r="AA247" s="59">
        <v>190</v>
      </c>
      <c r="AB247" s="59">
        <v>190</v>
      </c>
      <c r="AC247" s="58">
        <v>190</v>
      </c>
      <c r="AD247" s="59">
        <v>200</v>
      </c>
      <c r="AE247" s="59">
        <v>180</v>
      </c>
      <c r="AF247" s="58">
        <v>132.5</v>
      </c>
      <c r="AG247" s="59">
        <v>150</v>
      </c>
      <c r="AH247" s="59">
        <v>115</v>
      </c>
      <c r="AI247" s="58">
        <v>17.5</v>
      </c>
      <c r="AJ247" s="59">
        <v>20</v>
      </c>
      <c r="AK247" s="59">
        <v>15</v>
      </c>
      <c r="AL247" s="58">
        <v>33</v>
      </c>
      <c r="AM247" s="59">
        <v>38</v>
      </c>
      <c r="AN247" s="59">
        <v>28</v>
      </c>
      <c r="AO247" s="58">
        <v>38</v>
      </c>
      <c r="AP247" s="59">
        <v>42</v>
      </c>
      <c r="AQ247" s="59">
        <v>34</v>
      </c>
      <c r="AR247" s="58">
        <v>58.5</v>
      </c>
      <c r="AS247" s="59">
        <v>62</v>
      </c>
      <c r="AT247" s="59">
        <v>55</v>
      </c>
      <c r="AU247" s="58">
        <v>19</v>
      </c>
      <c r="AV247" s="59">
        <v>22</v>
      </c>
      <c r="AW247" s="59">
        <v>16</v>
      </c>
      <c r="AX247" s="58">
        <v>31.5</v>
      </c>
      <c r="AY247" s="59">
        <v>35</v>
      </c>
      <c r="AZ247" s="59">
        <v>28</v>
      </c>
      <c r="BA247" s="58">
        <v>87</v>
      </c>
      <c r="BB247" s="59">
        <v>92</v>
      </c>
      <c r="BC247" s="59">
        <v>82</v>
      </c>
      <c r="BD247" s="58">
        <v>20.5</v>
      </c>
      <c r="BE247" s="59">
        <v>22</v>
      </c>
      <c r="BF247" s="59">
        <v>19</v>
      </c>
      <c r="BG247" s="58">
        <v>40</v>
      </c>
      <c r="BH247" s="59">
        <v>42</v>
      </c>
      <c r="BI247" s="59">
        <v>38</v>
      </c>
      <c r="BJ247" s="58">
        <v>30.5</v>
      </c>
      <c r="BK247" s="59">
        <v>36</v>
      </c>
      <c r="BL247" s="59">
        <v>25</v>
      </c>
      <c r="BM247" s="58">
        <v>74.5</v>
      </c>
      <c r="BN247" s="59">
        <v>82</v>
      </c>
      <c r="BO247" s="59">
        <v>67</v>
      </c>
      <c r="BP247" s="58">
        <v>235</v>
      </c>
      <c r="BQ247" s="59">
        <v>240</v>
      </c>
      <c r="BR247" s="59">
        <v>230</v>
      </c>
    </row>
    <row r="248" spans="1:70" x14ac:dyDescent="0.25">
      <c r="A248" s="57">
        <v>44441</v>
      </c>
      <c r="B248" s="58">
        <v>252.5</v>
      </c>
      <c r="C248" s="59">
        <v>255</v>
      </c>
      <c r="D248" s="59">
        <v>250</v>
      </c>
      <c r="E248" s="58">
        <v>59</v>
      </c>
      <c r="F248" s="59">
        <v>62</v>
      </c>
      <c r="G248" s="59">
        <v>56</v>
      </c>
      <c r="H248" s="58">
        <v>255</v>
      </c>
      <c r="I248" s="59">
        <v>260</v>
      </c>
      <c r="J248" s="59">
        <v>250</v>
      </c>
      <c r="K248" s="58">
        <v>170</v>
      </c>
      <c r="L248" s="59">
        <v>175</v>
      </c>
      <c r="M248" s="59">
        <v>165</v>
      </c>
      <c r="N248" s="58">
        <v>197.5</v>
      </c>
      <c r="O248" s="59">
        <v>210</v>
      </c>
      <c r="P248" s="59">
        <v>185</v>
      </c>
      <c r="Q248" s="58">
        <v>225</v>
      </c>
      <c r="R248" s="59">
        <v>230</v>
      </c>
      <c r="S248" s="59">
        <v>220</v>
      </c>
      <c r="T248" s="58">
        <v>135</v>
      </c>
      <c r="U248" s="59">
        <v>140</v>
      </c>
      <c r="V248" s="59">
        <v>130</v>
      </c>
      <c r="W248" s="58">
        <v>153</v>
      </c>
      <c r="X248" s="59">
        <v>156</v>
      </c>
      <c r="Y248" s="59">
        <v>150</v>
      </c>
      <c r="Z248" s="58">
        <v>190</v>
      </c>
      <c r="AA248" s="59">
        <v>190</v>
      </c>
      <c r="AB248" s="59">
        <v>190</v>
      </c>
      <c r="AC248" s="58">
        <v>190</v>
      </c>
      <c r="AD248" s="59">
        <v>200</v>
      </c>
      <c r="AE248" s="59">
        <v>180</v>
      </c>
      <c r="AF248" s="58">
        <v>132.5</v>
      </c>
      <c r="AG248" s="59">
        <v>150</v>
      </c>
      <c r="AH248" s="59">
        <v>115</v>
      </c>
      <c r="AI248" s="58">
        <v>17.5</v>
      </c>
      <c r="AJ248" s="59">
        <v>20</v>
      </c>
      <c r="AK248" s="59">
        <v>15</v>
      </c>
      <c r="AL248" s="58">
        <v>33</v>
      </c>
      <c r="AM248" s="59">
        <v>38</v>
      </c>
      <c r="AN248" s="59">
        <v>28</v>
      </c>
      <c r="AO248" s="58">
        <v>38</v>
      </c>
      <c r="AP248" s="59">
        <v>42</v>
      </c>
      <c r="AQ248" s="59">
        <v>34</v>
      </c>
      <c r="AR248" s="58">
        <v>58.5</v>
      </c>
      <c r="AS248" s="59">
        <v>62</v>
      </c>
      <c r="AT248" s="59">
        <v>55</v>
      </c>
      <c r="AU248" s="58">
        <v>19</v>
      </c>
      <c r="AV248" s="59">
        <v>22</v>
      </c>
      <c r="AW248" s="59">
        <v>16</v>
      </c>
      <c r="AX248" s="58">
        <v>31.5</v>
      </c>
      <c r="AY248" s="59">
        <v>35</v>
      </c>
      <c r="AZ248" s="59">
        <v>28</v>
      </c>
      <c r="BA248" s="58">
        <v>87</v>
      </c>
      <c r="BB248" s="59">
        <v>92</v>
      </c>
      <c r="BC248" s="59">
        <v>82</v>
      </c>
      <c r="BD248" s="58">
        <v>20.5</v>
      </c>
      <c r="BE248" s="59">
        <v>22</v>
      </c>
      <c r="BF248" s="59">
        <v>19</v>
      </c>
      <c r="BG248" s="58">
        <v>40</v>
      </c>
      <c r="BH248" s="59">
        <v>42</v>
      </c>
      <c r="BI248" s="59">
        <v>38</v>
      </c>
      <c r="BJ248" s="58">
        <v>30.5</v>
      </c>
      <c r="BK248" s="59">
        <v>36</v>
      </c>
      <c r="BL248" s="59">
        <v>25</v>
      </c>
      <c r="BM248" s="58">
        <v>74.5</v>
      </c>
      <c r="BN248" s="59">
        <v>82</v>
      </c>
      <c r="BO248" s="59">
        <v>67</v>
      </c>
      <c r="BP248" s="58">
        <v>212.5</v>
      </c>
      <c r="BQ248" s="59">
        <v>220</v>
      </c>
      <c r="BR248" s="59">
        <v>205</v>
      </c>
    </row>
    <row r="249" spans="1:70" x14ac:dyDescent="0.25">
      <c r="A249" s="57">
        <v>44434</v>
      </c>
      <c r="B249" s="58">
        <v>252.5</v>
      </c>
      <c r="C249" s="59">
        <v>255</v>
      </c>
      <c r="D249" s="59">
        <v>250</v>
      </c>
      <c r="E249" s="58">
        <v>59</v>
      </c>
      <c r="F249" s="59">
        <v>62</v>
      </c>
      <c r="G249" s="59">
        <v>56</v>
      </c>
      <c r="H249" s="58">
        <v>255</v>
      </c>
      <c r="I249" s="59">
        <v>260</v>
      </c>
      <c r="J249" s="59">
        <v>250</v>
      </c>
      <c r="K249" s="58">
        <v>167.5</v>
      </c>
      <c r="L249" s="59">
        <v>170</v>
      </c>
      <c r="M249" s="59">
        <v>165</v>
      </c>
      <c r="N249" s="58">
        <v>194</v>
      </c>
      <c r="O249" s="59">
        <v>210</v>
      </c>
      <c r="P249" s="59">
        <v>178</v>
      </c>
      <c r="Q249" s="58">
        <v>225</v>
      </c>
      <c r="R249" s="59">
        <v>230</v>
      </c>
      <c r="S249" s="59">
        <v>220</v>
      </c>
      <c r="T249" s="58">
        <v>135</v>
      </c>
      <c r="U249" s="59">
        <v>140</v>
      </c>
      <c r="V249" s="59">
        <v>130</v>
      </c>
      <c r="W249" s="58">
        <v>153</v>
      </c>
      <c r="X249" s="59">
        <v>156</v>
      </c>
      <c r="Y249" s="59">
        <v>150</v>
      </c>
      <c r="Z249" s="58">
        <v>190</v>
      </c>
      <c r="AA249" s="59">
        <v>190</v>
      </c>
      <c r="AB249" s="59">
        <v>190</v>
      </c>
      <c r="AC249" s="58">
        <v>190</v>
      </c>
      <c r="AD249" s="59">
        <v>200</v>
      </c>
      <c r="AE249" s="59">
        <v>180</v>
      </c>
      <c r="AF249" s="58">
        <v>132.5</v>
      </c>
      <c r="AG249" s="59">
        <v>150</v>
      </c>
      <c r="AH249" s="59">
        <v>115</v>
      </c>
      <c r="AI249" s="58">
        <v>17.5</v>
      </c>
      <c r="AJ249" s="59">
        <v>20</v>
      </c>
      <c r="AK249" s="59">
        <v>15</v>
      </c>
      <c r="AL249" s="58">
        <v>33</v>
      </c>
      <c r="AM249" s="59">
        <v>38</v>
      </c>
      <c r="AN249" s="59">
        <v>28</v>
      </c>
      <c r="AO249" s="58">
        <v>38</v>
      </c>
      <c r="AP249" s="59">
        <v>42</v>
      </c>
      <c r="AQ249" s="59">
        <v>34</v>
      </c>
      <c r="AR249" s="58">
        <v>58.5</v>
      </c>
      <c r="AS249" s="59">
        <v>62</v>
      </c>
      <c r="AT249" s="59">
        <v>55</v>
      </c>
      <c r="AU249" s="58">
        <v>19</v>
      </c>
      <c r="AV249" s="59">
        <v>22</v>
      </c>
      <c r="AW249" s="59">
        <v>16</v>
      </c>
      <c r="AX249" s="58">
        <v>31.5</v>
      </c>
      <c r="AY249" s="59">
        <v>35</v>
      </c>
      <c r="AZ249" s="59">
        <v>28</v>
      </c>
      <c r="BA249" s="58">
        <v>87</v>
      </c>
      <c r="BB249" s="59">
        <v>92</v>
      </c>
      <c r="BC249" s="59">
        <v>82</v>
      </c>
      <c r="BD249" s="58">
        <v>20.5</v>
      </c>
      <c r="BE249" s="59">
        <v>22</v>
      </c>
      <c r="BF249" s="59">
        <v>19</v>
      </c>
      <c r="BG249" s="58">
        <v>37</v>
      </c>
      <c r="BH249" s="59">
        <v>39</v>
      </c>
      <c r="BI249" s="59">
        <v>35</v>
      </c>
      <c r="BJ249" s="58">
        <v>29</v>
      </c>
      <c r="BK249" s="59">
        <v>34</v>
      </c>
      <c r="BL249" s="59">
        <v>24</v>
      </c>
      <c r="BM249" s="58">
        <v>74.5</v>
      </c>
      <c r="BN249" s="59">
        <v>82</v>
      </c>
      <c r="BO249" s="59">
        <v>67</v>
      </c>
      <c r="BP249" s="58">
        <v>212.5</v>
      </c>
      <c r="BQ249" s="59">
        <v>220</v>
      </c>
      <c r="BR249" s="59">
        <v>205</v>
      </c>
    </row>
    <row r="250" spans="1:70" x14ac:dyDescent="0.25">
      <c r="A250" s="57">
        <v>44427</v>
      </c>
      <c r="B250" s="58">
        <v>250</v>
      </c>
      <c r="C250" s="59">
        <v>255</v>
      </c>
      <c r="D250" s="59">
        <v>245</v>
      </c>
      <c r="E250" s="58">
        <v>59</v>
      </c>
      <c r="F250" s="59">
        <v>62</v>
      </c>
      <c r="G250" s="59">
        <v>56</v>
      </c>
      <c r="H250" s="58">
        <v>242.5</v>
      </c>
      <c r="I250" s="59">
        <v>245</v>
      </c>
      <c r="J250" s="59">
        <v>240</v>
      </c>
      <c r="K250" s="58">
        <v>167.5</v>
      </c>
      <c r="L250" s="59">
        <v>170</v>
      </c>
      <c r="M250" s="59">
        <v>165</v>
      </c>
      <c r="N250" s="58">
        <v>194</v>
      </c>
      <c r="O250" s="59">
        <v>210</v>
      </c>
      <c r="P250" s="59">
        <v>178</v>
      </c>
      <c r="Q250" s="58">
        <v>225</v>
      </c>
      <c r="R250" s="59">
        <v>230</v>
      </c>
      <c r="S250" s="59">
        <v>220</v>
      </c>
      <c r="T250" s="58">
        <v>135</v>
      </c>
      <c r="U250" s="59">
        <v>140</v>
      </c>
      <c r="V250" s="59">
        <v>130</v>
      </c>
      <c r="W250" s="58">
        <v>153</v>
      </c>
      <c r="X250" s="59">
        <v>156</v>
      </c>
      <c r="Y250" s="59">
        <v>150</v>
      </c>
      <c r="Z250" s="58">
        <v>185</v>
      </c>
      <c r="AA250" s="59">
        <v>190</v>
      </c>
      <c r="AB250" s="59">
        <v>180</v>
      </c>
      <c r="AC250" s="58">
        <v>175</v>
      </c>
      <c r="AD250" s="59">
        <v>190</v>
      </c>
      <c r="AE250" s="59">
        <v>160</v>
      </c>
      <c r="AF250" s="58">
        <v>132.5</v>
      </c>
      <c r="AG250" s="59">
        <v>150</v>
      </c>
      <c r="AH250" s="59">
        <v>115</v>
      </c>
      <c r="AI250" s="58">
        <v>17.5</v>
      </c>
      <c r="AJ250" s="59">
        <v>20</v>
      </c>
      <c r="AK250" s="59">
        <v>15</v>
      </c>
      <c r="AL250" s="58">
        <v>33</v>
      </c>
      <c r="AM250" s="59">
        <v>38</v>
      </c>
      <c r="AN250" s="59">
        <v>28</v>
      </c>
      <c r="AO250" s="58">
        <v>38</v>
      </c>
      <c r="AP250" s="59">
        <v>42</v>
      </c>
      <c r="AQ250" s="59">
        <v>34</v>
      </c>
      <c r="AR250" s="58">
        <v>58.5</v>
      </c>
      <c r="AS250" s="59">
        <v>62</v>
      </c>
      <c r="AT250" s="59">
        <v>55</v>
      </c>
      <c r="AU250" s="58">
        <v>19</v>
      </c>
      <c r="AV250" s="59">
        <v>22</v>
      </c>
      <c r="AW250" s="59">
        <v>16</v>
      </c>
      <c r="AX250" s="58">
        <v>31.5</v>
      </c>
      <c r="AY250" s="59">
        <v>35</v>
      </c>
      <c r="AZ250" s="59">
        <v>28</v>
      </c>
      <c r="BA250" s="58">
        <v>87</v>
      </c>
      <c r="BB250" s="59">
        <v>92</v>
      </c>
      <c r="BC250" s="59">
        <v>82</v>
      </c>
      <c r="BD250" s="58">
        <v>20.5</v>
      </c>
      <c r="BE250" s="59">
        <v>22</v>
      </c>
      <c r="BF250" s="59">
        <v>19</v>
      </c>
      <c r="BG250" s="58">
        <v>37</v>
      </c>
      <c r="BH250" s="59">
        <v>39</v>
      </c>
      <c r="BI250" s="59">
        <v>35</v>
      </c>
      <c r="BJ250" s="58">
        <v>29</v>
      </c>
      <c r="BK250" s="59">
        <v>34</v>
      </c>
      <c r="BL250" s="59">
        <v>24</v>
      </c>
      <c r="BM250" s="58">
        <v>74.5</v>
      </c>
      <c r="BN250" s="59">
        <v>82</v>
      </c>
      <c r="BO250" s="59">
        <v>67</v>
      </c>
      <c r="BP250" s="58">
        <v>212.5</v>
      </c>
      <c r="BQ250" s="59">
        <v>220</v>
      </c>
      <c r="BR250" s="59">
        <v>205</v>
      </c>
    </row>
    <row r="251" spans="1:70" x14ac:dyDescent="0.25">
      <c r="A251" s="57">
        <v>44420</v>
      </c>
      <c r="B251" s="58">
        <v>250</v>
      </c>
      <c r="C251" s="59">
        <v>255</v>
      </c>
      <c r="D251" s="59">
        <v>245</v>
      </c>
      <c r="E251" s="58">
        <v>59</v>
      </c>
      <c r="F251" s="59">
        <v>62</v>
      </c>
      <c r="G251" s="59">
        <v>56</v>
      </c>
      <c r="H251" s="58">
        <v>230</v>
      </c>
      <c r="I251" s="59">
        <v>235</v>
      </c>
      <c r="J251" s="59">
        <v>225</v>
      </c>
      <c r="K251" s="58">
        <v>167.5</v>
      </c>
      <c r="L251" s="59">
        <v>170</v>
      </c>
      <c r="M251" s="59">
        <v>165</v>
      </c>
      <c r="N251" s="58">
        <v>189</v>
      </c>
      <c r="O251" s="59">
        <v>200</v>
      </c>
      <c r="P251" s="59">
        <v>178</v>
      </c>
      <c r="Q251" s="58">
        <v>225</v>
      </c>
      <c r="R251" s="59">
        <v>230</v>
      </c>
      <c r="S251" s="59">
        <v>220</v>
      </c>
      <c r="T251" s="58">
        <v>135</v>
      </c>
      <c r="U251" s="59">
        <v>140</v>
      </c>
      <c r="V251" s="59">
        <v>130</v>
      </c>
      <c r="W251" s="58">
        <v>152.5</v>
      </c>
      <c r="X251" s="59">
        <v>155</v>
      </c>
      <c r="Y251" s="59">
        <v>150</v>
      </c>
      <c r="Z251" s="58">
        <v>170</v>
      </c>
      <c r="AA251" s="59">
        <v>180</v>
      </c>
      <c r="AB251" s="59">
        <v>160</v>
      </c>
      <c r="AC251" s="58">
        <v>170</v>
      </c>
      <c r="AD251" s="59">
        <v>180</v>
      </c>
      <c r="AE251" s="59">
        <v>160</v>
      </c>
      <c r="AF251" s="58">
        <v>127.5</v>
      </c>
      <c r="AG251" s="59">
        <v>145</v>
      </c>
      <c r="AH251" s="59">
        <v>110</v>
      </c>
      <c r="AI251" s="58">
        <v>18</v>
      </c>
      <c r="AJ251" s="59">
        <v>20</v>
      </c>
      <c r="AK251" s="59">
        <v>16</v>
      </c>
      <c r="AL251" s="58">
        <v>33</v>
      </c>
      <c r="AM251" s="59">
        <v>38</v>
      </c>
      <c r="AN251" s="59">
        <v>28</v>
      </c>
      <c r="AO251" s="58">
        <v>40</v>
      </c>
      <c r="AP251" s="59">
        <v>42</v>
      </c>
      <c r="AQ251" s="59">
        <v>38</v>
      </c>
      <c r="AR251" s="58">
        <v>58.5</v>
      </c>
      <c r="AS251" s="59">
        <v>62</v>
      </c>
      <c r="AT251" s="59">
        <v>55</v>
      </c>
      <c r="AU251" s="58">
        <v>20</v>
      </c>
      <c r="AV251" s="59">
        <v>22</v>
      </c>
      <c r="AW251" s="59">
        <v>18</v>
      </c>
      <c r="AX251" s="58">
        <v>31.5</v>
      </c>
      <c r="AY251" s="59">
        <v>35</v>
      </c>
      <c r="AZ251" s="59">
        <v>28</v>
      </c>
      <c r="BA251" s="58">
        <v>84</v>
      </c>
      <c r="BB251" s="59">
        <v>88</v>
      </c>
      <c r="BC251" s="59">
        <v>80</v>
      </c>
      <c r="BD251" s="58">
        <v>19</v>
      </c>
      <c r="BE251" s="59">
        <v>20</v>
      </c>
      <c r="BF251" s="59">
        <v>18</v>
      </c>
      <c r="BG251" s="58">
        <v>32</v>
      </c>
      <c r="BH251" s="59">
        <v>34</v>
      </c>
      <c r="BI251" s="59">
        <v>30</v>
      </c>
      <c r="BJ251" s="58">
        <v>29</v>
      </c>
      <c r="BK251" s="59">
        <v>34</v>
      </c>
      <c r="BL251" s="59">
        <v>24</v>
      </c>
      <c r="BM251" s="58">
        <v>62.5</v>
      </c>
      <c r="BN251" s="59">
        <v>67</v>
      </c>
      <c r="BO251" s="59">
        <v>58</v>
      </c>
      <c r="BP251" s="58">
        <v>212.5</v>
      </c>
      <c r="BQ251" s="59">
        <v>220</v>
      </c>
      <c r="BR251" s="59">
        <v>205</v>
      </c>
    </row>
    <row r="252" spans="1:70" x14ac:dyDescent="0.25">
      <c r="A252" s="57">
        <v>44413</v>
      </c>
      <c r="B252" s="58">
        <v>250</v>
      </c>
      <c r="C252" s="59">
        <v>255</v>
      </c>
      <c r="D252" s="59">
        <v>245</v>
      </c>
      <c r="E252" s="58">
        <v>59</v>
      </c>
      <c r="F252" s="59">
        <v>62</v>
      </c>
      <c r="G252" s="59">
        <v>56</v>
      </c>
      <c r="H252" s="58">
        <v>230</v>
      </c>
      <c r="I252" s="59">
        <v>235</v>
      </c>
      <c r="J252" s="59">
        <v>225</v>
      </c>
      <c r="K252" s="58">
        <v>167.5</v>
      </c>
      <c r="L252" s="59">
        <v>170</v>
      </c>
      <c r="M252" s="59">
        <v>165</v>
      </c>
      <c r="N252" s="58">
        <v>189</v>
      </c>
      <c r="O252" s="59">
        <v>200</v>
      </c>
      <c r="P252" s="59">
        <v>178</v>
      </c>
      <c r="Q252" s="58">
        <v>225</v>
      </c>
      <c r="R252" s="59">
        <v>230</v>
      </c>
      <c r="S252" s="59">
        <v>220</v>
      </c>
      <c r="T252" s="58">
        <v>135</v>
      </c>
      <c r="U252" s="59">
        <v>140</v>
      </c>
      <c r="V252" s="59">
        <v>130</v>
      </c>
      <c r="W252" s="58">
        <v>147.5</v>
      </c>
      <c r="X252" s="59">
        <v>155</v>
      </c>
      <c r="Y252" s="59">
        <v>140</v>
      </c>
      <c r="Z252" s="58">
        <v>170</v>
      </c>
      <c r="AA252" s="59">
        <v>180</v>
      </c>
      <c r="AB252" s="59">
        <v>160</v>
      </c>
      <c r="AC252" s="58">
        <v>170</v>
      </c>
      <c r="AD252" s="59">
        <v>180</v>
      </c>
      <c r="AE252" s="59">
        <v>160</v>
      </c>
      <c r="AF252" s="58">
        <v>125</v>
      </c>
      <c r="AG252" s="59">
        <v>145</v>
      </c>
      <c r="AH252" s="59">
        <v>105</v>
      </c>
      <c r="AI252" s="58">
        <v>18</v>
      </c>
      <c r="AJ252" s="59">
        <v>20</v>
      </c>
      <c r="AK252" s="59">
        <v>16</v>
      </c>
      <c r="AL252" s="58">
        <v>33</v>
      </c>
      <c r="AM252" s="59">
        <v>38</v>
      </c>
      <c r="AN252" s="59">
        <v>28</v>
      </c>
      <c r="AO252" s="58">
        <v>40</v>
      </c>
      <c r="AP252" s="59">
        <v>42</v>
      </c>
      <c r="AQ252" s="59">
        <v>38</v>
      </c>
      <c r="AR252" s="58">
        <v>58.5</v>
      </c>
      <c r="AS252" s="59">
        <v>62</v>
      </c>
      <c r="AT252" s="59">
        <v>55</v>
      </c>
      <c r="AU252" s="58">
        <v>20</v>
      </c>
      <c r="AV252" s="59">
        <v>22</v>
      </c>
      <c r="AW252" s="59">
        <v>18</v>
      </c>
      <c r="AX252" s="58">
        <v>31.5</v>
      </c>
      <c r="AY252" s="59">
        <v>35</v>
      </c>
      <c r="AZ252" s="59">
        <v>28</v>
      </c>
      <c r="BA252" s="58">
        <v>84</v>
      </c>
      <c r="BB252" s="59">
        <v>88</v>
      </c>
      <c r="BC252" s="59">
        <v>80</v>
      </c>
      <c r="BD252" s="58">
        <v>19</v>
      </c>
      <c r="BE252" s="59">
        <v>20</v>
      </c>
      <c r="BF252" s="59">
        <v>18</v>
      </c>
      <c r="BG252" s="58">
        <v>32</v>
      </c>
      <c r="BH252" s="59">
        <v>34</v>
      </c>
      <c r="BI252" s="59">
        <v>30</v>
      </c>
      <c r="BJ252" s="58">
        <v>29</v>
      </c>
      <c r="BK252" s="59">
        <v>34</v>
      </c>
      <c r="BL252" s="59">
        <v>24</v>
      </c>
      <c r="BM252" s="58">
        <v>62.5</v>
      </c>
      <c r="BN252" s="59">
        <v>67</v>
      </c>
      <c r="BO252" s="59">
        <v>58</v>
      </c>
      <c r="BP252" s="58">
        <v>216.5</v>
      </c>
      <c r="BQ252" s="59">
        <v>220</v>
      </c>
      <c r="BR252" s="59">
        <v>213</v>
      </c>
    </row>
    <row r="253" spans="1:70" x14ac:dyDescent="0.25">
      <c r="A253" s="57">
        <v>44406</v>
      </c>
      <c r="B253" s="58">
        <v>240</v>
      </c>
      <c r="C253" s="59">
        <v>245</v>
      </c>
      <c r="D253" s="59">
        <v>235</v>
      </c>
      <c r="E253" s="58">
        <v>59</v>
      </c>
      <c r="F253" s="59">
        <v>62</v>
      </c>
      <c r="G253" s="59">
        <v>56</v>
      </c>
      <c r="H253" s="58">
        <v>230</v>
      </c>
      <c r="I253" s="59">
        <v>235</v>
      </c>
      <c r="J253" s="59">
        <v>225</v>
      </c>
      <c r="K253" s="58">
        <v>160</v>
      </c>
      <c r="L253" s="59">
        <v>165</v>
      </c>
      <c r="M253" s="59">
        <v>155</v>
      </c>
      <c r="N253" s="58">
        <v>189</v>
      </c>
      <c r="O253" s="59">
        <v>200</v>
      </c>
      <c r="P253" s="59">
        <v>178</v>
      </c>
      <c r="Q253" s="58">
        <v>215</v>
      </c>
      <c r="R253" s="59">
        <v>220</v>
      </c>
      <c r="S253" s="59">
        <v>210</v>
      </c>
      <c r="T253" s="58">
        <v>135</v>
      </c>
      <c r="U253" s="59">
        <v>140</v>
      </c>
      <c r="V253" s="59">
        <v>130</v>
      </c>
      <c r="W253" s="58">
        <v>145</v>
      </c>
      <c r="X253" s="59">
        <v>150</v>
      </c>
      <c r="Y253" s="59">
        <v>140</v>
      </c>
      <c r="Z253" s="58">
        <v>170</v>
      </c>
      <c r="AA253" s="59">
        <v>180</v>
      </c>
      <c r="AB253" s="59">
        <v>160</v>
      </c>
      <c r="AC253" s="58">
        <v>170</v>
      </c>
      <c r="AD253" s="59">
        <v>180</v>
      </c>
      <c r="AE253" s="59">
        <v>160</v>
      </c>
      <c r="AF253" s="58">
        <v>120</v>
      </c>
      <c r="AG253" s="59">
        <v>140</v>
      </c>
      <c r="AH253" s="59">
        <v>100</v>
      </c>
      <c r="AI253" s="58">
        <v>18</v>
      </c>
      <c r="AJ253" s="59">
        <v>20</v>
      </c>
      <c r="AK253" s="59">
        <v>16</v>
      </c>
      <c r="AL253" s="58">
        <v>33</v>
      </c>
      <c r="AM253" s="59">
        <v>38</v>
      </c>
      <c r="AN253" s="59">
        <v>28</v>
      </c>
      <c r="AO253" s="58">
        <v>40</v>
      </c>
      <c r="AP253" s="59">
        <v>42</v>
      </c>
      <c r="AQ253" s="59">
        <v>38</v>
      </c>
      <c r="AR253" s="58">
        <v>58.5</v>
      </c>
      <c r="AS253" s="59">
        <v>62</v>
      </c>
      <c r="AT253" s="59">
        <v>55</v>
      </c>
      <c r="AU253" s="58">
        <v>20</v>
      </c>
      <c r="AV253" s="59">
        <v>22</v>
      </c>
      <c r="AW253" s="59">
        <v>18</v>
      </c>
      <c r="AX253" s="58">
        <v>31.5</v>
      </c>
      <c r="AY253" s="59">
        <v>35</v>
      </c>
      <c r="AZ253" s="59">
        <v>28</v>
      </c>
      <c r="BA253" s="58">
        <v>84</v>
      </c>
      <c r="BB253" s="59">
        <v>88</v>
      </c>
      <c r="BC253" s="59">
        <v>80</v>
      </c>
      <c r="BD253" s="58">
        <v>19</v>
      </c>
      <c r="BE253" s="59">
        <v>20</v>
      </c>
      <c r="BF253" s="59">
        <v>18</v>
      </c>
      <c r="BG253" s="58">
        <v>32</v>
      </c>
      <c r="BH253" s="59">
        <v>34</v>
      </c>
      <c r="BI253" s="59">
        <v>30</v>
      </c>
      <c r="BJ253" s="58">
        <v>29</v>
      </c>
      <c r="BK253" s="59">
        <v>34</v>
      </c>
      <c r="BL253" s="59">
        <v>24</v>
      </c>
      <c r="BM253" s="58">
        <v>67.5</v>
      </c>
      <c r="BN253" s="59">
        <v>70</v>
      </c>
      <c r="BO253" s="59">
        <v>65</v>
      </c>
      <c r="BP253" s="58">
        <v>216.5</v>
      </c>
      <c r="BQ253" s="59">
        <v>220</v>
      </c>
      <c r="BR253" s="59">
        <v>213</v>
      </c>
    </row>
    <row r="254" spans="1:70" x14ac:dyDescent="0.25">
      <c r="A254" s="57">
        <v>44399</v>
      </c>
      <c r="B254" s="58">
        <v>232.5</v>
      </c>
      <c r="C254" s="59">
        <v>235</v>
      </c>
      <c r="D254" s="59">
        <v>230</v>
      </c>
      <c r="E254" s="58">
        <v>59</v>
      </c>
      <c r="F254" s="59">
        <v>62</v>
      </c>
      <c r="G254" s="59">
        <v>56</v>
      </c>
      <c r="H254" s="58">
        <v>230</v>
      </c>
      <c r="I254" s="59">
        <v>235</v>
      </c>
      <c r="J254" s="59">
        <v>225</v>
      </c>
      <c r="K254" s="58">
        <v>155</v>
      </c>
      <c r="L254" s="59">
        <v>160</v>
      </c>
      <c r="M254" s="59">
        <v>150</v>
      </c>
      <c r="N254" s="58">
        <v>180</v>
      </c>
      <c r="O254" s="59">
        <v>200</v>
      </c>
      <c r="P254" s="59">
        <v>160</v>
      </c>
      <c r="Q254" s="58">
        <v>215</v>
      </c>
      <c r="R254" s="59">
        <v>220</v>
      </c>
      <c r="S254" s="59">
        <v>210</v>
      </c>
      <c r="T254" s="58">
        <v>125</v>
      </c>
      <c r="U254" s="59">
        <v>130</v>
      </c>
      <c r="V254" s="59">
        <v>120</v>
      </c>
      <c r="W254" s="58">
        <v>140</v>
      </c>
      <c r="X254" s="59">
        <v>145</v>
      </c>
      <c r="Y254" s="59">
        <v>135</v>
      </c>
      <c r="Z254" s="58">
        <v>135</v>
      </c>
      <c r="AA254" s="59">
        <v>140</v>
      </c>
      <c r="AB254" s="59">
        <v>130</v>
      </c>
      <c r="AC254" s="58">
        <v>135</v>
      </c>
      <c r="AD254" s="59">
        <v>140</v>
      </c>
      <c r="AE254" s="59">
        <v>130</v>
      </c>
      <c r="AF254" s="58">
        <v>115</v>
      </c>
      <c r="AG254" s="59">
        <v>135</v>
      </c>
      <c r="AH254" s="59">
        <v>95</v>
      </c>
      <c r="AI254" s="58">
        <v>18</v>
      </c>
      <c r="AJ254" s="59">
        <v>20</v>
      </c>
      <c r="AK254" s="59">
        <v>16</v>
      </c>
      <c r="AL254" s="58">
        <v>33</v>
      </c>
      <c r="AM254" s="59">
        <v>38</v>
      </c>
      <c r="AN254" s="59">
        <v>28</v>
      </c>
      <c r="AO254" s="58">
        <v>40</v>
      </c>
      <c r="AP254" s="59">
        <v>42</v>
      </c>
      <c r="AQ254" s="59">
        <v>38</v>
      </c>
      <c r="AR254" s="58">
        <v>58.5</v>
      </c>
      <c r="AS254" s="59">
        <v>62</v>
      </c>
      <c r="AT254" s="59">
        <v>55</v>
      </c>
      <c r="AU254" s="58">
        <v>20</v>
      </c>
      <c r="AV254" s="59">
        <v>22</v>
      </c>
      <c r="AW254" s="59">
        <v>18</v>
      </c>
      <c r="AX254" s="58">
        <v>31.5</v>
      </c>
      <c r="AY254" s="59">
        <v>35</v>
      </c>
      <c r="AZ254" s="59">
        <v>28</v>
      </c>
      <c r="BA254" s="58">
        <v>84</v>
      </c>
      <c r="BB254" s="59">
        <v>88</v>
      </c>
      <c r="BC254" s="59">
        <v>80</v>
      </c>
      <c r="BD254" s="58">
        <v>19</v>
      </c>
      <c r="BE254" s="59">
        <v>20</v>
      </c>
      <c r="BF254" s="59">
        <v>18</v>
      </c>
      <c r="BG254" s="58">
        <v>32</v>
      </c>
      <c r="BH254" s="59">
        <v>34</v>
      </c>
      <c r="BI254" s="59">
        <v>30</v>
      </c>
      <c r="BJ254" s="58">
        <v>29</v>
      </c>
      <c r="BK254" s="59">
        <v>34</v>
      </c>
      <c r="BL254" s="59">
        <v>24</v>
      </c>
      <c r="BM254" s="58">
        <v>67.5</v>
      </c>
      <c r="BN254" s="59">
        <v>70</v>
      </c>
      <c r="BO254" s="59">
        <v>65</v>
      </c>
      <c r="BP254" s="58">
        <v>216.5</v>
      </c>
      <c r="BQ254" s="59">
        <v>220</v>
      </c>
      <c r="BR254" s="59">
        <v>213</v>
      </c>
    </row>
    <row r="255" spans="1:70" x14ac:dyDescent="0.25">
      <c r="A255" s="57">
        <v>44392</v>
      </c>
      <c r="B255" s="58">
        <v>232.5</v>
      </c>
      <c r="C255" s="59">
        <v>235</v>
      </c>
      <c r="D255" s="59">
        <v>230</v>
      </c>
      <c r="E255" s="58">
        <v>59</v>
      </c>
      <c r="F255" s="59">
        <v>62</v>
      </c>
      <c r="G255" s="59">
        <v>56</v>
      </c>
      <c r="H255" s="58">
        <v>230</v>
      </c>
      <c r="I255" s="59">
        <v>235</v>
      </c>
      <c r="J255" s="59">
        <v>225</v>
      </c>
      <c r="K255" s="58">
        <v>155</v>
      </c>
      <c r="L255" s="59">
        <v>160</v>
      </c>
      <c r="M255" s="59">
        <v>150</v>
      </c>
      <c r="N255" s="58">
        <v>180</v>
      </c>
      <c r="O255" s="59">
        <v>200</v>
      </c>
      <c r="P255" s="59">
        <v>160</v>
      </c>
      <c r="Q255" s="58">
        <v>215</v>
      </c>
      <c r="R255" s="59">
        <v>220</v>
      </c>
      <c r="S255" s="59">
        <v>210</v>
      </c>
      <c r="T255" s="58">
        <v>125</v>
      </c>
      <c r="U255" s="59">
        <v>130</v>
      </c>
      <c r="V255" s="59">
        <v>120</v>
      </c>
      <c r="W255" s="58">
        <v>140</v>
      </c>
      <c r="X255" s="59">
        <v>145</v>
      </c>
      <c r="Y255" s="59">
        <v>135</v>
      </c>
      <c r="Z255" s="58">
        <v>135</v>
      </c>
      <c r="AA255" s="59">
        <v>140</v>
      </c>
      <c r="AB255" s="59">
        <v>130</v>
      </c>
      <c r="AC255" s="58">
        <v>135</v>
      </c>
      <c r="AD255" s="59">
        <v>140</v>
      </c>
      <c r="AE255" s="59">
        <v>130</v>
      </c>
      <c r="AF255" s="58">
        <v>115</v>
      </c>
      <c r="AG255" s="59">
        <v>135</v>
      </c>
      <c r="AH255" s="59">
        <v>95</v>
      </c>
      <c r="AI255" s="58">
        <v>18</v>
      </c>
      <c r="AJ255" s="59">
        <v>20</v>
      </c>
      <c r="AK255" s="59">
        <v>16</v>
      </c>
      <c r="AL255" s="58">
        <v>33</v>
      </c>
      <c r="AM255" s="59">
        <v>38</v>
      </c>
      <c r="AN255" s="59">
        <v>28</v>
      </c>
      <c r="AO255" s="58">
        <v>40</v>
      </c>
      <c r="AP255" s="59">
        <v>42</v>
      </c>
      <c r="AQ255" s="59">
        <v>38</v>
      </c>
      <c r="AR255" s="58">
        <v>58.5</v>
      </c>
      <c r="AS255" s="59">
        <v>62</v>
      </c>
      <c r="AT255" s="59">
        <v>55</v>
      </c>
      <c r="AU255" s="58">
        <v>20</v>
      </c>
      <c r="AV255" s="59">
        <v>22</v>
      </c>
      <c r="AW255" s="59">
        <v>18</v>
      </c>
      <c r="AX255" s="58">
        <v>31.5</v>
      </c>
      <c r="AY255" s="59">
        <v>35</v>
      </c>
      <c r="AZ255" s="59">
        <v>28</v>
      </c>
      <c r="BA255" s="58">
        <v>84</v>
      </c>
      <c r="BB255" s="59">
        <v>88</v>
      </c>
      <c r="BC255" s="59">
        <v>80</v>
      </c>
      <c r="BD255" s="58">
        <v>19</v>
      </c>
      <c r="BE255" s="59">
        <v>20</v>
      </c>
      <c r="BF255" s="59">
        <v>18</v>
      </c>
      <c r="BG255" s="58">
        <v>32</v>
      </c>
      <c r="BH255" s="59">
        <v>34</v>
      </c>
      <c r="BI255" s="59">
        <v>30</v>
      </c>
      <c r="BJ255" s="58">
        <v>29</v>
      </c>
      <c r="BK255" s="59">
        <v>34</v>
      </c>
      <c r="BL255" s="59">
        <v>24</v>
      </c>
      <c r="BM255" s="58">
        <v>67.5</v>
      </c>
      <c r="BN255" s="59">
        <v>70</v>
      </c>
      <c r="BO255" s="59">
        <v>65</v>
      </c>
      <c r="BP255" s="58">
        <v>220.5</v>
      </c>
      <c r="BQ255" s="59">
        <v>221</v>
      </c>
      <c r="BR255" s="59">
        <v>220</v>
      </c>
    </row>
    <row r="256" spans="1:70" x14ac:dyDescent="0.25">
      <c r="A256" s="57">
        <v>44385</v>
      </c>
      <c r="B256" s="58">
        <v>230</v>
      </c>
      <c r="C256" s="59">
        <v>230</v>
      </c>
      <c r="D256" s="59">
        <v>230</v>
      </c>
      <c r="E256" s="58">
        <v>59</v>
      </c>
      <c r="F256" s="59">
        <v>62</v>
      </c>
      <c r="G256" s="59">
        <v>56</v>
      </c>
      <c r="H256" s="58">
        <v>225</v>
      </c>
      <c r="I256" s="59">
        <v>235</v>
      </c>
      <c r="J256" s="59">
        <v>215</v>
      </c>
      <c r="K256" s="58">
        <v>155</v>
      </c>
      <c r="L256" s="59">
        <v>160</v>
      </c>
      <c r="M256" s="59">
        <v>150</v>
      </c>
      <c r="N256" s="58">
        <v>180</v>
      </c>
      <c r="O256" s="59">
        <v>200</v>
      </c>
      <c r="P256" s="59">
        <v>160</v>
      </c>
      <c r="Q256" s="58">
        <v>200</v>
      </c>
      <c r="R256" s="59">
        <v>210</v>
      </c>
      <c r="S256" s="59">
        <v>190</v>
      </c>
      <c r="T256" s="58">
        <v>125</v>
      </c>
      <c r="U256" s="59">
        <v>130</v>
      </c>
      <c r="V256" s="59">
        <v>120</v>
      </c>
      <c r="W256" s="58">
        <v>135</v>
      </c>
      <c r="X256" s="59">
        <v>140</v>
      </c>
      <c r="Y256" s="59">
        <v>130</v>
      </c>
      <c r="Z256" s="58">
        <v>135</v>
      </c>
      <c r="AA256" s="59">
        <v>140</v>
      </c>
      <c r="AB256" s="59">
        <v>130</v>
      </c>
      <c r="AC256" s="58">
        <v>135</v>
      </c>
      <c r="AD256" s="59">
        <v>140</v>
      </c>
      <c r="AE256" s="59">
        <v>130</v>
      </c>
      <c r="AF256" s="58">
        <v>115</v>
      </c>
      <c r="AG256" s="59">
        <v>135</v>
      </c>
      <c r="AH256" s="59">
        <v>95</v>
      </c>
      <c r="AI256" s="58">
        <v>18</v>
      </c>
      <c r="AJ256" s="59">
        <v>20</v>
      </c>
      <c r="AK256" s="59">
        <v>16</v>
      </c>
      <c r="AL256" s="58">
        <v>33</v>
      </c>
      <c r="AM256" s="59">
        <v>38</v>
      </c>
      <c r="AN256" s="59">
        <v>28</v>
      </c>
      <c r="AO256" s="58">
        <v>40</v>
      </c>
      <c r="AP256" s="59">
        <v>42</v>
      </c>
      <c r="AQ256" s="59">
        <v>38</v>
      </c>
      <c r="AR256" s="58">
        <v>58.5</v>
      </c>
      <c r="AS256" s="59">
        <v>62</v>
      </c>
      <c r="AT256" s="59">
        <v>55</v>
      </c>
      <c r="AU256" s="58">
        <v>20</v>
      </c>
      <c r="AV256" s="59">
        <v>22</v>
      </c>
      <c r="AW256" s="59">
        <v>18</v>
      </c>
      <c r="AX256" s="58">
        <v>31.5</v>
      </c>
      <c r="AY256" s="59">
        <v>35</v>
      </c>
      <c r="AZ256" s="59">
        <v>28</v>
      </c>
      <c r="BA256" s="58">
        <v>84</v>
      </c>
      <c r="BB256" s="59">
        <v>88</v>
      </c>
      <c r="BC256" s="59">
        <v>80</v>
      </c>
      <c r="BD256" s="58">
        <v>19</v>
      </c>
      <c r="BE256" s="59">
        <v>20</v>
      </c>
      <c r="BF256" s="59">
        <v>18</v>
      </c>
      <c r="BG256" s="58">
        <v>32</v>
      </c>
      <c r="BH256" s="59">
        <v>34</v>
      </c>
      <c r="BI256" s="59">
        <v>30</v>
      </c>
      <c r="BJ256" s="58">
        <v>29</v>
      </c>
      <c r="BK256" s="59">
        <v>34</v>
      </c>
      <c r="BL256" s="59">
        <v>24</v>
      </c>
      <c r="BM256" s="58">
        <v>67.5</v>
      </c>
      <c r="BN256" s="59">
        <v>70</v>
      </c>
      <c r="BO256" s="59">
        <v>65</v>
      </c>
      <c r="BP256" s="58">
        <v>226</v>
      </c>
      <c r="BQ256" s="59">
        <v>227</v>
      </c>
      <c r="BR256" s="59">
        <v>225</v>
      </c>
    </row>
    <row r="257" spans="1:70" x14ac:dyDescent="0.25">
      <c r="A257" s="57">
        <v>44378</v>
      </c>
      <c r="B257" s="58">
        <v>200</v>
      </c>
      <c r="C257" s="59">
        <v>210</v>
      </c>
      <c r="D257" s="59">
        <v>190</v>
      </c>
      <c r="E257" s="58">
        <v>59</v>
      </c>
      <c r="F257" s="59">
        <v>62</v>
      </c>
      <c r="G257" s="59">
        <v>56</v>
      </c>
      <c r="H257" s="58">
        <v>215</v>
      </c>
      <c r="I257" s="59">
        <v>220</v>
      </c>
      <c r="J257" s="59">
        <v>210</v>
      </c>
      <c r="K257" s="58">
        <v>150</v>
      </c>
      <c r="L257" s="59">
        <v>155</v>
      </c>
      <c r="M257" s="59">
        <v>145</v>
      </c>
      <c r="N257" s="58">
        <v>180</v>
      </c>
      <c r="O257" s="59">
        <v>200</v>
      </c>
      <c r="P257" s="59">
        <v>160</v>
      </c>
      <c r="Q257" s="58">
        <v>200</v>
      </c>
      <c r="R257" s="59">
        <v>210</v>
      </c>
      <c r="S257" s="59">
        <v>190</v>
      </c>
      <c r="T257" s="58">
        <v>125</v>
      </c>
      <c r="U257" s="59">
        <v>130</v>
      </c>
      <c r="V257" s="59">
        <v>120</v>
      </c>
      <c r="W257" s="58">
        <v>135</v>
      </c>
      <c r="X257" s="59">
        <v>140</v>
      </c>
      <c r="Y257" s="59">
        <v>130</v>
      </c>
      <c r="Z257" s="58">
        <v>135</v>
      </c>
      <c r="AA257" s="59">
        <v>140</v>
      </c>
      <c r="AB257" s="59">
        <v>130</v>
      </c>
      <c r="AC257" s="58">
        <v>135</v>
      </c>
      <c r="AD257" s="59">
        <v>140</v>
      </c>
      <c r="AE257" s="59">
        <v>130</v>
      </c>
      <c r="AF257" s="58">
        <v>100</v>
      </c>
      <c r="AG257" s="59">
        <v>110</v>
      </c>
      <c r="AH257" s="59">
        <v>90</v>
      </c>
      <c r="AI257" s="58">
        <v>18</v>
      </c>
      <c r="AJ257" s="59">
        <v>20</v>
      </c>
      <c r="AK257" s="59">
        <v>16</v>
      </c>
      <c r="AL257" s="58">
        <v>33</v>
      </c>
      <c r="AM257" s="59">
        <v>38</v>
      </c>
      <c r="AN257" s="59">
        <v>28</v>
      </c>
      <c r="AO257" s="58">
        <v>40</v>
      </c>
      <c r="AP257" s="59">
        <v>42</v>
      </c>
      <c r="AQ257" s="59">
        <v>38</v>
      </c>
      <c r="AR257" s="58">
        <v>58.5</v>
      </c>
      <c r="AS257" s="59">
        <v>62</v>
      </c>
      <c r="AT257" s="59">
        <v>55</v>
      </c>
      <c r="AU257" s="58">
        <v>20</v>
      </c>
      <c r="AV257" s="59">
        <v>22</v>
      </c>
      <c r="AW257" s="59">
        <v>18</v>
      </c>
      <c r="AX257" s="58">
        <v>31.5</v>
      </c>
      <c r="AY257" s="59">
        <v>35</v>
      </c>
      <c r="AZ257" s="59">
        <v>28</v>
      </c>
      <c r="BA257" s="58">
        <v>84</v>
      </c>
      <c r="BB257" s="59">
        <v>88</v>
      </c>
      <c r="BC257" s="59">
        <v>80</v>
      </c>
      <c r="BD257" s="58">
        <v>19</v>
      </c>
      <c r="BE257" s="59">
        <v>20</v>
      </c>
      <c r="BF257" s="59">
        <v>18</v>
      </c>
      <c r="BG257" s="58">
        <v>32</v>
      </c>
      <c r="BH257" s="59">
        <v>34</v>
      </c>
      <c r="BI257" s="59">
        <v>30</v>
      </c>
      <c r="BJ257" s="58">
        <v>29</v>
      </c>
      <c r="BK257" s="59">
        <v>34</v>
      </c>
      <c r="BL257" s="59">
        <v>24</v>
      </c>
      <c r="BM257" s="58">
        <v>67.5</v>
      </c>
      <c r="BN257" s="59">
        <v>70</v>
      </c>
      <c r="BO257" s="59">
        <v>65</v>
      </c>
      <c r="BP257" s="58">
        <v>226</v>
      </c>
      <c r="BQ257" s="59">
        <v>227</v>
      </c>
      <c r="BR257" s="59">
        <v>225</v>
      </c>
    </row>
    <row r="258" spans="1:70" x14ac:dyDescent="0.25">
      <c r="A258" s="57">
        <v>44371</v>
      </c>
      <c r="B258" s="58">
        <v>200</v>
      </c>
      <c r="C258" s="59">
        <v>210</v>
      </c>
      <c r="D258" s="59">
        <v>190</v>
      </c>
      <c r="E258" s="58">
        <v>59</v>
      </c>
      <c r="F258" s="59">
        <v>62</v>
      </c>
      <c r="G258" s="59">
        <v>56</v>
      </c>
      <c r="H258" s="58">
        <v>195</v>
      </c>
      <c r="I258" s="59">
        <v>200</v>
      </c>
      <c r="J258" s="59">
        <v>190</v>
      </c>
      <c r="K258" s="58">
        <v>150</v>
      </c>
      <c r="L258" s="59">
        <v>155</v>
      </c>
      <c r="M258" s="59">
        <v>145</v>
      </c>
      <c r="N258" s="58">
        <v>175</v>
      </c>
      <c r="O258" s="59">
        <v>190</v>
      </c>
      <c r="P258" s="59">
        <v>160</v>
      </c>
      <c r="Q258" s="58">
        <v>170</v>
      </c>
      <c r="R258" s="59">
        <v>175</v>
      </c>
      <c r="S258" s="59">
        <v>165</v>
      </c>
      <c r="T258" s="58">
        <v>125</v>
      </c>
      <c r="U258" s="59">
        <v>130</v>
      </c>
      <c r="V258" s="59">
        <v>120</v>
      </c>
      <c r="W258" s="58">
        <v>132.5</v>
      </c>
      <c r="X258" s="59">
        <v>135</v>
      </c>
      <c r="Y258" s="59">
        <v>130</v>
      </c>
      <c r="Z258" s="58">
        <v>135</v>
      </c>
      <c r="AA258" s="59">
        <v>140</v>
      </c>
      <c r="AB258" s="59">
        <v>130</v>
      </c>
      <c r="AC258" s="58">
        <v>135</v>
      </c>
      <c r="AD258" s="59">
        <v>140</v>
      </c>
      <c r="AE258" s="59">
        <v>130</v>
      </c>
      <c r="AF258" s="58">
        <v>100</v>
      </c>
      <c r="AG258" s="59">
        <v>110</v>
      </c>
      <c r="AH258" s="59">
        <v>90</v>
      </c>
      <c r="AI258" s="58">
        <v>18</v>
      </c>
      <c r="AJ258" s="59">
        <v>20</v>
      </c>
      <c r="AK258" s="59">
        <v>16</v>
      </c>
      <c r="AL258" s="58">
        <v>33</v>
      </c>
      <c r="AM258" s="59">
        <v>38</v>
      </c>
      <c r="AN258" s="59">
        <v>28</v>
      </c>
      <c r="AO258" s="58">
        <v>40</v>
      </c>
      <c r="AP258" s="59">
        <v>42</v>
      </c>
      <c r="AQ258" s="59">
        <v>38</v>
      </c>
      <c r="AR258" s="58">
        <v>58.5</v>
      </c>
      <c r="AS258" s="59">
        <v>62</v>
      </c>
      <c r="AT258" s="59">
        <v>55</v>
      </c>
      <c r="AU258" s="58">
        <v>20</v>
      </c>
      <c r="AV258" s="59">
        <v>22</v>
      </c>
      <c r="AW258" s="59">
        <v>18</v>
      </c>
      <c r="AX258" s="58">
        <v>31.5</v>
      </c>
      <c r="AY258" s="59">
        <v>35</v>
      </c>
      <c r="AZ258" s="59">
        <v>28</v>
      </c>
      <c r="BA258" s="58">
        <v>84</v>
      </c>
      <c r="BB258" s="59">
        <v>88</v>
      </c>
      <c r="BC258" s="59">
        <v>80</v>
      </c>
      <c r="BD258" s="58">
        <v>19</v>
      </c>
      <c r="BE258" s="59">
        <v>20</v>
      </c>
      <c r="BF258" s="59">
        <v>18</v>
      </c>
      <c r="BG258" s="58">
        <v>32</v>
      </c>
      <c r="BH258" s="59">
        <v>34</v>
      </c>
      <c r="BI258" s="59">
        <v>30</v>
      </c>
      <c r="BJ258" s="58">
        <v>29</v>
      </c>
      <c r="BK258" s="59">
        <v>34</v>
      </c>
      <c r="BL258" s="59">
        <v>24</v>
      </c>
      <c r="BM258" s="58">
        <v>67.5</v>
      </c>
      <c r="BN258" s="59">
        <v>70</v>
      </c>
      <c r="BO258" s="59">
        <v>65</v>
      </c>
      <c r="BP258" s="58">
        <v>226</v>
      </c>
      <c r="BQ258" s="59">
        <v>227</v>
      </c>
      <c r="BR258" s="59">
        <v>225</v>
      </c>
    </row>
    <row r="259" spans="1:70" x14ac:dyDescent="0.25">
      <c r="A259" s="57">
        <v>44364</v>
      </c>
      <c r="B259" s="58">
        <v>190</v>
      </c>
      <c r="C259" s="59">
        <v>195</v>
      </c>
      <c r="D259" s="59">
        <v>185</v>
      </c>
      <c r="E259" s="58">
        <v>59</v>
      </c>
      <c r="F259" s="59">
        <v>62</v>
      </c>
      <c r="G259" s="59">
        <v>56</v>
      </c>
      <c r="H259" s="58">
        <v>195</v>
      </c>
      <c r="I259" s="59">
        <v>200</v>
      </c>
      <c r="J259" s="59">
        <v>190</v>
      </c>
      <c r="K259" s="58">
        <v>150</v>
      </c>
      <c r="L259" s="59">
        <v>155</v>
      </c>
      <c r="M259" s="59">
        <v>145</v>
      </c>
      <c r="N259" s="58">
        <v>170</v>
      </c>
      <c r="O259" s="59">
        <v>190</v>
      </c>
      <c r="P259" s="59">
        <v>150</v>
      </c>
      <c r="Q259" s="58">
        <v>170</v>
      </c>
      <c r="R259" s="59">
        <v>175</v>
      </c>
      <c r="S259" s="59">
        <v>165</v>
      </c>
      <c r="T259" s="58">
        <v>120</v>
      </c>
      <c r="U259" s="59">
        <v>130</v>
      </c>
      <c r="V259" s="59">
        <v>110</v>
      </c>
      <c r="W259" s="58">
        <v>125</v>
      </c>
      <c r="X259" s="59">
        <v>130</v>
      </c>
      <c r="Y259" s="59">
        <v>120</v>
      </c>
      <c r="Z259" s="58">
        <v>125</v>
      </c>
      <c r="AA259" s="59">
        <v>130</v>
      </c>
      <c r="AB259" s="59">
        <v>120</v>
      </c>
      <c r="AC259" s="58">
        <v>135</v>
      </c>
      <c r="AD259" s="59">
        <v>140</v>
      </c>
      <c r="AE259" s="59">
        <v>130</v>
      </c>
      <c r="AF259" s="58">
        <v>100</v>
      </c>
      <c r="AG259" s="59">
        <v>110</v>
      </c>
      <c r="AH259" s="59">
        <v>90</v>
      </c>
      <c r="AI259" s="58">
        <v>18</v>
      </c>
      <c r="AJ259" s="59">
        <v>20</v>
      </c>
      <c r="AK259" s="59">
        <v>16</v>
      </c>
      <c r="AL259" s="58">
        <v>33</v>
      </c>
      <c r="AM259" s="59">
        <v>38</v>
      </c>
      <c r="AN259" s="59">
        <v>28</v>
      </c>
      <c r="AO259" s="58">
        <v>40</v>
      </c>
      <c r="AP259" s="59">
        <v>42</v>
      </c>
      <c r="AQ259" s="59">
        <v>38</v>
      </c>
      <c r="AR259" s="58">
        <v>58.5</v>
      </c>
      <c r="AS259" s="59">
        <v>62</v>
      </c>
      <c r="AT259" s="59">
        <v>55</v>
      </c>
      <c r="AU259" s="58">
        <v>20</v>
      </c>
      <c r="AV259" s="59">
        <v>22</v>
      </c>
      <c r="AW259" s="59">
        <v>18</v>
      </c>
      <c r="AX259" s="58">
        <v>31.5</v>
      </c>
      <c r="AY259" s="59">
        <v>35</v>
      </c>
      <c r="AZ259" s="59">
        <v>28</v>
      </c>
      <c r="BA259" s="58">
        <v>84</v>
      </c>
      <c r="BB259" s="59">
        <v>88</v>
      </c>
      <c r="BC259" s="59">
        <v>80</v>
      </c>
      <c r="BD259" s="58">
        <v>19</v>
      </c>
      <c r="BE259" s="59">
        <v>20</v>
      </c>
      <c r="BF259" s="59">
        <v>18</v>
      </c>
      <c r="BG259" s="58">
        <v>32</v>
      </c>
      <c r="BH259" s="59">
        <v>34</v>
      </c>
      <c r="BI259" s="59">
        <v>30</v>
      </c>
      <c r="BJ259" s="58">
        <v>29</v>
      </c>
      <c r="BK259" s="59">
        <v>34</v>
      </c>
      <c r="BL259" s="59">
        <v>24</v>
      </c>
      <c r="BM259" s="58">
        <v>67.5</v>
      </c>
      <c r="BN259" s="59">
        <v>70</v>
      </c>
      <c r="BO259" s="59">
        <v>65</v>
      </c>
      <c r="BP259" s="58">
        <v>226</v>
      </c>
      <c r="BQ259" s="59">
        <v>227</v>
      </c>
      <c r="BR259" s="59">
        <v>225</v>
      </c>
    </row>
    <row r="260" spans="1:70" x14ac:dyDescent="0.25">
      <c r="A260" s="57">
        <v>44357</v>
      </c>
      <c r="B260" s="58">
        <v>185</v>
      </c>
      <c r="C260" s="59">
        <v>195</v>
      </c>
      <c r="D260" s="59">
        <v>175</v>
      </c>
      <c r="E260" s="58">
        <v>59</v>
      </c>
      <c r="F260" s="59">
        <v>62</v>
      </c>
      <c r="G260" s="59">
        <v>56</v>
      </c>
      <c r="H260" s="58">
        <v>185</v>
      </c>
      <c r="I260" s="59">
        <v>195</v>
      </c>
      <c r="J260" s="59">
        <v>175</v>
      </c>
      <c r="K260" s="58">
        <v>140</v>
      </c>
      <c r="L260" s="59">
        <v>150</v>
      </c>
      <c r="M260" s="59">
        <v>130</v>
      </c>
      <c r="N260" s="58">
        <v>170</v>
      </c>
      <c r="O260" s="59">
        <v>190</v>
      </c>
      <c r="P260" s="59">
        <v>150</v>
      </c>
      <c r="Q260" s="58">
        <v>160</v>
      </c>
      <c r="R260" s="59">
        <v>165</v>
      </c>
      <c r="S260" s="59">
        <v>155</v>
      </c>
      <c r="T260" s="58">
        <v>120</v>
      </c>
      <c r="U260" s="59">
        <v>130</v>
      </c>
      <c r="V260" s="59">
        <v>110</v>
      </c>
      <c r="W260" s="58">
        <v>122.5</v>
      </c>
      <c r="X260" s="59">
        <v>125</v>
      </c>
      <c r="Y260" s="59">
        <v>120</v>
      </c>
      <c r="Z260" s="58">
        <v>125</v>
      </c>
      <c r="AA260" s="59">
        <v>130</v>
      </c>
      <c r="AB260" s="59">
        <v>120</v>
      </c>
      <c r="AC260" s="58">
        <v>125</v>
      </c>
      <c r="AD260" s="59">
        <v>130</v>
      </c>
      <c r="AE260" s="59">
        <v>120</v>
      </c>
      <c r="AF260" s="58">
        <v>82</v>
      </c>
      <c r="AG260" s="59">
        <v>87</v>
      </c>
      <c r="AH260" s="59">
        <v>77</v>
      </c>
      <c r="AI260" s="58">
        <v>18</v>
      </c>
      <c r="AJ260" s="59">
        <v>20</v>
      </c>
      <c r="AK260" s="59">
        <v>16</v>
      </c>
      <c r="AL260" s="58">
        <v>33</v>
      </c>
      <c r="AM260" s="59">
        <v>38</v>
      </c>
      <c r="AN260" s="59">
        <v>28</v>
      </c>
      <c r="AO260" s="58">
        <v>40</v>
      </c>
      <c r="AP260" s="59">
        <v>42</v>
      </c>
      <c r="AQ260" s="59">
        <v>38</v>
      </c>
      <c r="AR260" s="58">
        <v>58.5</v>
      </c>
      <c r="AS260" s="59">
        <v>62</v>
      </c>
      <c r="AT260" s="59">
        <v>55</v>
      </c>
      <c r="AU260" s="58">
        <v>20</v>
      </c>
      <c r="AV260" s="59">
        <v>22</v>
      </c>
      <c r="AW260" s="59">
        <v>18</v>
      </c>
      <c r="AX260" s="58">
        <v>31.5</v>
      </c>
      <c r="AY260" s="59">
        <v>35</v>
      </c>
      <c r="AZ260" s="59">
        <v>28</v>
      </c>
      <c r="BA260" s="58">
        <v>84</v>
      </c>
      <c r="BB260" s="59">
        <v>88</v>
      </c>
      <c r="BC260" s="59">
        <v>80</v>
      </c>
      <c r="BD260" s="58">
        <v>19</v>
      </c>
      <c r="BE260" s="59">
        <v>20</v>
      </c>
      <c r="BF260" s="59">
        <v>18</v>
      </c>
      <c r="BG260" s="58">
        <v>32</v>
      </c>
      <c r="BH260" s="59">
        <v>34</v>
      </c>
      <c r="BI260" s="59">
        <v>30</v>
      </c>
      <c r="BJ260" s="58">
        <v>29</v>
      </c>
      <c r="BK260" s="59">
        <v>34</v>
      </c>
      <c r="BL260" s="59">
        <v>24</v>
      </c>
      <c r="BM260" s="58">
        <v>67.5</v>
      </c>
      <c r="BN260" s="59">
        <v>70</v>
      </c>
      <c r="BO260" s="59">
        <v>65</v>
      </c>
      <c r="BP260" s="58">
        <v>226</v>
      </c>
      <c r="BQ260" s="59">
        <v>227</v>
      </c>
      <c r="BR260" s="59">
        <v>225</v>
      </c>
    </row>
    <row r="261" spans="1:70" x14ac:dyDescent="0.25">
      <c r="A261" s="57">
        <v>44350</v>
      </c>
      <c r="B261" s="58">
        <v>185</v>
      </c>
      <c r="C261" s="59">
        <v>195</v>
      </c>
      <c r="D261" s="59">
        <v>175</v>
      </c>
      <c r="E261" s="58">
        <v>59</v>
      </c>
      <c r="F261" s="59">
        <v>62</v>
      </c>
      <c r="G261" s="59">
        <v>56</v>
      </c>
      <c r="H261" s="58">
        <v>185</v>
      </c>
      <c r="I261" s="59">
        <v>195</v>
      </c>
      <c r="J261" s="59">
        <v>175</v>
      </c>
      <c r="K261" s="58">
        <v>125</v>
      </c>
      <c r="L261" s="59">
        <v>130</v>
      </c>
      <c r="M261" s="59">
        <v>120</v>
      </c>
      <c r="N261" s="58">
        <v>146</v>
      </c>
      <c r="O261" s="59">
        <v>165</v>
      </c>
      <c r="P261" s="59">
        <v>127</v>
      </c>
      <c r="Q261" s="58">
        <v>152.5</v>
      </c>
      <c r="R261" s="59">
        <v>160</v>
      </c>
      <c r="S261" s="59">
        <v>145</v>
      </c>
      <c r="T261" s="58">
        <v>120</v>
      </c>
      <c r="U261" s="59">
        <v>130</v>
      </c>
      <c r="V261" s="59">
        <v>110</v>
      </c>
      <c r="W261" s="58">
        <v>107.5</v>
      </c>
      <c r="X261" s="59">
        <v>110</v>
      </c>
      <c r="Y261" s="59">
        <v>105</v>
      </c>
      <c r="Z261" s="58">
        <v>115</v>
      </c>
      <c r="AA261" s="59">
        <v>120</v>
      </c>
      <c r="AB261" s="59">
        <v>110</v>
      </c>
      <c r="AC261" s="58">
        <v>115</v>
      </c>
      <c r="AD261" s="59">
        <v>120</v>
      </c>
      <c r="AE261" s="59">
        <v>110</v>
      </c>
      <c r="AF261" s="58">
        <v>82</v>
      </c>
      <c r="AG261" s="59">
        <v>87</v>
      </c>
      <c r="AH261" s="59">
        <v>77</v>
      </c>
      <c r="AI261" s="58">
        <v>18</v>
      </c>
      <c r="AJ261" s="59">
        <v>20</v>
      </c>
      <c r="AK261" s="59">
        <v>16</v>
      </c>
      <c r="AL261" s="58">
        <v>33</v>
      </c>
      <c r="AM261" s="59">
        <v>38</v>
      </c>
      <c r="AN261" s="59">
        <v>28</v>
      </c>
      <c r="AO261" s="58">
        <v>40</v>
      </c>
      <c r="AP261" s="59">
        <v>42</v>
      </c>
      <c r="AQ261" s="59">
        <v>38</v>
      </c>
      <c r="AR261" s="58">
        <v>58.5</v>
      </c>
      <c r="AS261" s="59">
        <v>62</v>
      </c>
      <c r="AT261" s="59">
        <v>55</v>
      </c>
      <c r="AU261" s="58">
        <v>20</v>
      </c>
      <c r="AV261" s="59">
        <v>22</v>
      </c>
      <c r="AW261" s="59">
        <v>18</v>
      </c>
      <c r="AX261" s="58">
        <v>31.5</v>
      </c>
      <c r="AY261" s="59">
        <v>35</v>
      </c>
      <c r="AZ261" s="59">
        <v>28</v>
      </c>
      <c r="BA261" s="58">
        <v>84</v>
      </c>
      <c r="BB261" s="59">
        <v>88</v>
      </c>
      <c r="BC261" s="59">
        <v>80</v>
      </c>
      <c r="BD261" s="58">
        <v>19</v>
      </c>
      <c r="BE261" s="59">
        <v>20</v>
      </c>
      <c r="BF261" s="59">
        <v>18</v>
      </c>
      <c r="BG261" s="58">
        <v>32</v>
      </c>
      <c r="BH261" s="59">
        <v>34</v>
      </c>
      <c r="BI261" s="59">
        <v>30</v>
      </c>
      <c r="BJ261" s="58">
        <v>29</v>
      </c>
      <c r="BK261" s="59">
        <v>34</v>
      </c>
      <c r="BL261" s="59">
        <v>24</v>
      </c>
      <c r="BM261" s="58">
        <v>67.5</v>
      </c>
      <c r="BN261" s="59">
        <v>70</v>
      </c>
      <c r="BO261" s="59">
        <v>65</v>
      </c>
      <c r="BP261" s="58">
        <v>226</v>
      </c>
      <c r="BQ261" s="59">
        <v>227</v>
      </c>
      <c r="BR261" s="59">
        <v>225</v>
      </c>
    </row>
    <row r="262" spans="1:70" x14ac:dyDescent="0.25">
      <c r="A262" s="57">
        <v>44343</v>
      </c>
      <c r="B262" s="58">
        <v>180</v>
      </c>
      <c r="C262" s="59">
        <v>185</v>
      </c>
      <c r="D262" s="59">
        <v>175</v>
      </c>
      <c r="E262" s="58">
        <v>59</v>
      </c>
      <c r="F262" s="59">
        <v>62</v>
      </c>
      <c r="G262" s="59">
        <v>56</v>
      </c>
      <c r="H262" s="58">
        <v>180</v>
      </c>
      <c r="I262" s="59">
        <v>185</v>
      </c>
      <c r="J262" s="59">
        <v>175</v>
      </c>
      <c r="K262" s="58">
        <v>125</v>
      </c>
      <c r="L262" s="59">
        <v>130</v>
      </c>
      <c r="M262" s="59">
        <v>120</v>
      </c>
      <c r="N262" s="58">
        <v>132.5</v>
      </c>
      <c r="O262" s="59">
        <v>150</v>
      </c>
      <c r="P262" s="59">
        <v>115</v>
      </c>
      <c r="Q262" s="58">
        <v>140</v>
      </c>
      <c r="R262" s="59">
        <v>145</v>
      </c>
      <c r="S262" s="59">
        <v>135</v>
      </c>
      <c r="T262" s="58">
        <v>112.5</v>
      </c>
      <c r="U262" s="59">
        <v>120</v>
      </c>
      <c r="V262" s="59">
        <v>105</v>
      </c>
      <c r="W262" s="58">
        <v>101.5</v>
      </c>
      <c r="X262" s="59">
        <v>105</v>
      </c>
      <c r="Y262" s="59">
        <v>98</v>
      </c>
      <c r="Z262" s="58">
        <v>115</v>
      </c>
      <c r="AA262" s="59">
        <v>120</v>
      </c>
      <c r="AB262" s="59">
        <v>110</v>
      </c>
      <c r="AC262" s="58">
        <v>115</v>
      </c>
      <c r="AD262" s="59">
        <v>120</v>
      </c>
      <c r="AE262" s="59">
        <v>110</v>
      </c>
      <c r="AF262" s="58">
        <v>82</v>
      </c>
      <c r="AG262" s="59">
        <v>87</v>
      </c>
      <c r="AH262" s="59">
        <v>77</v>
      </c>
      <c r="AI262" s="58">
        <v>18</v>
      </c>
      <c r="AJ262" s="59">
        <v>20</v>
      </c>
      <c r="AK262" s="59">
        <v>16</v>
      </c>
      <c r="AL262" s="58">
        <v>34</v>
      </c>
      <c r="AM262" s="59">
        <v>40</v>
      </c>
      <c r="AN262" s="59">
        <v>28</v>
      </c>
      <c r="AO262" s="58">
        <v>37</v>
      </c>
      <c r="AP262" s="59">
        <v>39</v>
      </c>
      <c r="AQ262" s="59">
        <v>35</v>
      </c>
      <c r="AR262" s="58">
        <v>52.5</v>
      </c>
      <c r="AS262" s="59">
        <v>55</v>
      </c>
      <c r="AT262" s="59">
        <v>50</v>
      </c>
      <c r="AU262" s="58">
        <v>19.5</v>
      </c>
      <c r="AV262" s="59">
        <v>22</v>
      </c>
      <c r="AW262" s="59">
        <v>17</v>
      </c>
      <c r="AX262" s="58">
        <v>31.5</v>
      </c>
      <c r="AY262" s="59">
        <v>35</v>
      </c>
      <c r="AZ262" s="59">
        <v>28</v>
      </c>
      <c r="BA262" s="58">
        <v>70</v>
      </c>
      <c r="BB262" s="59">
        <v>75</v>
      </c>
      <c r="BC262" s="59">
        <v>65</v>
      </c>
      <c r="BD262" s="58">
        <v>17</v>
      </c>
      <c r="BE262" s="59">
        <v>18</v>
      </c>
      <c r="BF262" s="59">
        <v>16</v>
      </c>
      <c r="BG262" s="58">
        <v>28.5</v>
      </c>
      <c r="BH262" s="59">
        <v>30</v>
      </c>
      <c r="BI262" s="59">
        <v>27</v>
      </c>
      <c r="BJ262" s="58">
        <v>28</v>
      </c>
      <c r="BK262" s="59">
        <v>33</v>
      </c>
      <c r="BL262" s="59">
        <v>23</v>
      </c>
      <c r="BM262" s="58">
        <v>61.5</v>
      </c>
      <c r="BN262" s="59">
        <v>65</v>
      </c>
      <c r="BO262" s="59">
        <v>58</v>
      </c>
      <c r="BP262" s="58">
        <v>216.5</v>
      </c>
      <c r="BQ262" s="59">
        <v>219</v>
      </c>
      <c r="BR262" s="59">
        <v>214</v>
      </c>
    </row>
    <row r="263" spans="1:70" x14ac:dyDescent="0.25">
      <c r="A263" s="57">
        <v>44336</v>
      </c>
      <c r="B263" s="58">
        <v>167.5</v>
      </c>
      <c r="C263" s="59">
        <v>170</v>
      </c>
      <c r="D263" s="59">
        <v>165</v>
      </c>
      <c r="E263" s="58">
        <v>59</v>
      </c>
      <c r="F263" s="59">
        <v>62</v>
      </c>
      <c r="G263" s="59">
        <v>56</v>
      </c>
      <c r="H263" s="58">
        <v>169</v>
      </c>
      <c r="I263" s="59">
        <v>170</v>
      </c>
      <c r="J263" s="59">
        <v>168</v>
      </c>
      <c r="K263" s="58">
        <v>125</v>
      </c>
      <c r="L263" s="59">
        <v>130</v>
      </c>
      <c r="M263" s="59">
        <v>120</v>
      </c>
      <c r="N263" s="58">
        <v>132.5</v>
      </c>
      <c r="O263" s="59">
        <v>150</v>
      </c>
      <c r="P263" s="59">
        <v>115</v>
      </c>
      <c r="Q263" s="58">
        <v>140</v>
      </c>
      <c r="R263" s="59">
        <v>145</v>
      </c>
      <c r="S263" s="59">
        <v>135</v>
      </c>
      <c r="T263" s="58">
        <v>112</v>
      </c>
      <c r="U263" s="59">
        <v>119</v>
      </c>
      <c r="V263" s="59">
        <v>105</v>
      </c>
      <c r="W263" s="58">
        <v>101.5</v>
      </c>
      <c r="X263" s="59">
        <v>105</v>
      </c>
      <c r="Y263" s="59">
        <v>98</v>
      </c>
      <c r="Z263" s="58">
        <v>115</v>
      </c>
      <c r="AA263" s="59">
        <v>120</v>
      </c>
      <c r="AB263" s="59">
        <v>110</v>
      </c>
      <c r="AC263" s="58">
        <v>105</v>
      </c>
      <c r="AD263" s="59">
        <v>110</v>
      </c>
      <c r="AE263" s="59">
        <v>100</v>
      </c>
      <c r="AF263" s="58">
        <v>82</v>
      </c>
      <c r="AG263" s="59">
        <v>87</v>
      </c>
      <c r="AH263" s="59">
        <v>77</v>
      </c>
      <c r="AI263" s="58">
        <v>18</v>
      </c>
      <c r="AJ263" s="59">
        <v>20</v>
      </c>
      <c r="AK263" s="59">
        <v>16</v>
      </c>
      <c r="AL263" s="58">
        <v>34</v>
      </c>
      <c r="AM263" s="59">
        <v>40</v>
      </c>
      <c r="AN263" s="59">
        <v>28</v>
      </c>
      <c r="AO263" s="58">
        <v>37</v>
      </c>
      <c r="AP263" s="59">
        <v>39</v>
      </c>
      <c r="AQ263" s="59">
        <v>35</v>
      </c>
      <c r="AR263" s="58">
        <v>52.5</v>
      </c>
      <c r="AS263" s="59">
        <v>55</v>
      </c>
      <c r="AT263" s="59">
        <v>50</v>
      </c>
      <c r="AU263" s="58">
        <v>19.5</v>
      </c>
      <c r="AV263" s="59">
        <v>22</v>
      </c>
      <c r="AW263" s="59">
        <v>17</v>
      </c>
      <c r="AX263" s="58">
        <v>31.5</v>
      </c>
      <c r="AY263" s="59">
        <v>35</v>
      </c>
      <c r="AZ263" s="59">
        <v>28</v>
      </c>
      <c r="BA263" s="58">
        <v>70</v>
      </c>
      <c r="BB263" s="59">
        <v>75</v>
      </c>
      <c r="BC263" s="59">
        <v>65</v>
      </c>
      <c r="BD263" s="58">
        <v>17</v>
      </c>
      <c r="BE263" s="59">
        <v>18</v>
      </c>
      <c r="BF263" s="59">
        <v>16</v>
      </c>
      <c r="BG263" s="58">
        <v>28.5</v>
      </c>
      <c r="BH263" s="59">
        <v>30</v>
      </c>
      <c r="BI263" s="59">
        <v>27</v>
      </c>
      <c r="BJ263" s="58">
        <v>28</v>
      </c>
      <c r="BK263" s="59">
        <v>33</v>
      </c>
      <c r="BL263" s="59">
        <v>23</v>
      </c>
      <c r="BM263" s="58">
        <v>61.5</v>
      </c>
      <c r="BN263" s="59">
        <v>65</v>
      </c>
      <c r="BO263" s="59">
        <v>58</v>
      </c>
      <c r="BP263" s="58">
        <v>216.5</v>
      </c>
      <c r="BQ263" s="59">
        <v>219</v>
      </c>
      <c r="BR263" s="59">
        <v>214</v>
      </c>
    </row>
    <row r="264" spans="1:70" x14ac:dyDescent="0.25">
      <c r="A264" s="57">
        <v>44329</v>
      </c>
      <c r="B264" s="58">
        <v>167.5</v>
      </c>
      <c r="C264" s="59">
        <v>170</v>
      </c>
      <c r="D264" s="59">
        <v>165</v>
      </c>
      <c r="E264" s="58">
        <v>59</v>
      </c>
      <c r="F264" s="59">
        <v>62</v>
      </c>
      <c r="G264" s="59">
        <v>56</v>
      </c>
      <c r="H264" s="58">
        <v>169</v>
      </c>
      <c r="I264" s="59">
        <v>170</v>
      </c>
      <c r="J264" s="59">
        <v>168</v>
      </c>
      <c r="K264" s="58">
        <v>125</v>
      </c>
      <c r="L264" s="59">
        <v>130</v>
      </c>
      <c r="M264" s="59">
        <v>120</v>
      </c>
      <c r="N264" s="58">
        <v>132.5</v>
      </c>
      <c r="O264" s="59">
        <v>150</v>
      </c>
      <c r="P264" s="59">
        <v>115</v>
      </c>
      <c r="Q264" s="58">
        <v>140</v>
      </c>
      <c r="R264" s="59">
        <v>145</v>
      </c>
      <c r="S264" s="59">
        <v>135</v>
      </c>
      <c r="T264" s="58">
        <v>112</v>
      </c>
      <c r="U264" s="59">
        <v>119</v>
      </c>
      <c r="V264" s="59">
        <v>105</v>
      </c>
      <c r="W264" s="58">
        <v>91.5</v>
      </c>
      <c r="X264" s="59">
        <v>98</v>
      </c>
      <c r="Y264" s="59">
        <v>85</v>
      </c>
      <c r="Z264" s="58">
        <v>115</v>
      </c>
      <c r="AA264" s="59">
        <v>120</v>
      </c>
      <c r="AB264" s="59">
        <v>110</v>
      </c>
      <c r="AC264" s="58">
        <v>105</v>
      </c>
      <c r="AD264" s="59">
        <v>110</v>
      </c>
      <c r="AE264" s="59">
        <v>100</v>
      </c>
      <c r="AF264" s="58">
        <v>82</v>
      </c>
      <c r="AG264" s="59">
        <v>87</v>
      </c>
      <c r="AH264" s="59">
        <v>77</v>
      </c>
      <c r="AI264" s="58">
        <v>18</v>
      </c>
      <c r="AJ264" s="59">
        <v>20</v>
      </c>
      <c r="AK264" s="59">
        <v>16</v>
      </c>
      <c r="AL264" s="58">
        <v>34</v>
      </c>
      <c r="AM264" s="59">
        <v>40</v>
      </c>
      <c r="AN264" s="59">
        <v>28</v>
      </c>
      <c r="AO264" s="58">
        <v>37</v>
      </c>
      <c r="AP264" s="59">
        <v>39</v>
      </c>
      <c r="AQ264" s="59">
        <v>35</v>
      </c>
      <c r="AR264" s="58">
        <v>52.5</v>
      </c>
      <c r="AS264" s="59">
        <v>55</v>
      </c>
      <c r="AT264" s="59">
        <v>50</v>
      </c>
      <c r="AU264" s="58">
        <v>19.5</v>
      </c>
      <c r="AV264" s="59">
        <v>22</v>
      </c>
      <c r="AW264" s="59">
        <v>17</v>
      </c>
      <c r="AX264" s="58">
        <v>31.5</v>
      </c>
      <c r="AY264" s="59">
        <v>35</v>
      </c>
      <c r="AZ264" s="59">
        <v>28</v>
      </c>
      <c r="BA264" s="58">
        <v>70</v>
      </c>
      <c r="BB264" s="59">
        <v>75</v>
      </c>
      <c r="BC264" s="59">
        <v>65</v>
      </c>
      <c r="BD264" s="58">
        <v>17</v>
      </c>
      <c r="BE264" s="59">
        <v>18</v>
      </c>
      <c r="BF264" s="59">
        <v>16</v>
      </c>
      <c r="BG264" s="58">
        <v>28.5</v>
      </c>
      <c r="BH264" s="59">
        <v>30</v>
      </c>
      <c r="BI264" s="59">
        <v>27</v>
      </c>
      <c r="BJ264" s="58">
        <v>28</v>
      </c>
      <c r="BK264" s="59">
        <v>33</v>
      </c>
      <c r="BL264" s="59">
        <v>23</v>
      </c>
      <c r="BM264" s="58">
        <v>61.5</v>
      </c>
      <c r="BN264" s="59">
        <v>65</v>
      </c>
      <c r="BO264" s="59">
        <v>58</v>
      </c>
      <c r="BP264" s="58">
        <v>215</v>
      </c>
      <c r="BQ264" s="59">
        <v>216</v>
      </c>
      <c r="BR264" s="59">
        <v>214</v>
      </c>
    </row>
    <row r="265" spans="1:70" x14ac:dyDescent="0.25">
      <c r="A265" s="57">
        <v>44322</v>
      </c>
      <c r="B265" s="58">
        <v>167.5</v>
      </c>
      <c r="C265" s="59">
        <v>170</v>
      </c>
      <c r="D265" s="59">
        <v>165</v>
      </c>
      <c r="E265" s="58">
        <v>59</v>
      </c>
      <c r="F265" s="59">
        <v>62</v>
      </c>
      <c r="G265" s="59">
        <v>56</v>
      </c>
      <c r="H265" s="58">
        <v>159.5</v>
      </c>
      <c r="I265" s="59">
        <v>167</v>
      </c>
      <c r="J265" s="59">
        <v>152</v>
      </c>
      <c r="K265" s="58">
        <v>122</v>
      </c>
      <c r="L265" s="59">
        <v>126</v>
      </c>
      <c r="M265" s="59">
        <v>118</v>
      </c>
      <c r="N265" s="58">
        <v>132.5</v>
      </c>
      <c r="O265" s="59">
        <v>150</v>
      </c>
      <c r="P265" s="59">
        <v>115</v>
      </c>
      <c r="Q265" s="58">
        <v>140</v>
      </c>
      <c r="R265" s="59">
        <v>145</v>
      </c>
      <c r="S265" s="59">
        <v>135</v>
      </c>
      <c r="T265" s="58">
        <v>112</v>
      </c>
      <c r="U265" s="59">
        <v>119</v>
      </c>
      <c r="V265" s="59">
        <v>105</v>
      </c>
      <c r="W265" s="58">
        <v>91.5</v>
      </c>
      <c r="X265" s="59">
        <v>98</v>
      </c>
      <c r="Y265" s="59">
        <v>85</v>
      </c>
      <c r="Z265" s="58">
        <v>115</v>
      </c>
      <c r="AA265" s="59">
        <v>120</v>
      </c>
      <c r="AB265" s="59">
        <v>110</v>
      </c>
      <c r="AC265" s="58">
        <v>105</v>
      </c>
      <c r="AD265" s="59">
        <v>110</v>
      </c>
      <c r="AE265" s="59">
        <v>100</v>
      </c>
      <c r="AF265" s="58">
        <v>82</v>
      </c>
      <c r="AG265" s="59">
        <v>87</v>
      </c>
      <c r="AH265" s="59">
        <v>77</v>
      </c>
      <c r="AI265" s="58">
        <v>18</v>
      </c>
      <c r="AJ265" s="59">
        <v>20</v>
      </c>
      <c r="AK265" s="59">
        <v>16</v>
      </c>
      <c r="AL265" s="58">
        <v>34</v>
      </c>
      <c r="AM265" s="59">
        <v>40</v>
      </c>
      <c r="AN265" s="59">
        <v>28</v>
      </c>
      <c r="AO265" s="58">
        <v>37</v>
      </c>
      <c r="AP265" s="59">
        <v>39</v>
      </c>
      <c r="AQ265" s="59">
        <v>35</v>
      </c>
      <c r="AR265" s="58">
        <v>52.5</v>
      </c>
      <c r="AS265" s="59">
        <v>55</v>
      </c>
      <c r="AT265" s="59">
        <v>50</v>
      </c>
      <c r="AU265" s="58">
        <v>19.5</v>
      </c>
      <c r="AV265" s="59">
        <v>22</v>
      </c>
      <c r="AW265" s="59">
        <v>17</v>
      </c>
      <c r="AX265" s="58">
        <v>31.5</v>
      </c>
      <c r="AY265" s="59">
        <v>35</v>
      </c>
      <c r="AZ265" s="59">
        <v>28</v>
      </c>
      <c r="BA265" s="58">
        <v>70</v>
      </c>
      <c r="BB265" s="59">
        <v>75</v>
      </c>
      <c r="BC265" s="59">
        <v>65</v>
      </c>
      <c r="BD265" s="58">
        <v>17</v>
      </c>
      <c r="BE265" s="59">
        <v>18</v>
      </c>
      <c r="BF265" s="59">
        <v>16</v>
      </c>
      <c r="BG265" s="58">
        <v>28.5</v>
      </c>
      <c r="BH265" s="59">
        <v>30</v>
      </c>
      <c r="BI265" s="59">
        <v>27</v>
      </c>
      <c r="BJ265" s="58">
        <v>28</v>
      </c>
      <c r="BK265" s="59">
        <v>33</v>
      </c>
      <c r="BL265" s="59">
        <v>23</v>
      </c>
      <c r="BM265" s="58">
        <v>61.5</v>
      </c>
      <c r="BN265" s="59">
        <v>65</v>
      </c>
      <c r="BO265" s="59">
        <v>58</v>
      </c>
      <c r="BP265" s="58">
        <v>215</v>
      </c>
      <c r="BQ265" s="59">
        <v>216</v>
      </c>
      <c r="BR265" s="59">
        <v>214</v>
      </c>
    </row>
    <row r="266" spans="1:70" x14ac:dyDescent="0.25">
      <c r="A266" s="57">
        <v>44315</v>
      </c>
      <c r="B266" s="58">
        <v>162.5</v>
      </c>
      <c r="C266" s="59">
        <v>170</v>
      </c>
      <c r="D266" s="59">
        <v>155</v>
      </c>
      <c r="E266" s="58">
        <v>59</v>
      </c>
      <c r="F266" s="59">
        <v>62</v>
      </c>
      <c r="G266" s="59">
        <v>56</v>
      </c>
      <c r="H266" s="58">
        <v>155</v>
      </c>
      <c r="I266" s="59">
        <v>160</v>
      </c>
      <c r="J266" s="59">
        <v>150</v>
      </c>
      <c r="K266" s="58">
        <v>118</v>
      </c>
      <c r="L266" s="59">
        <v>126</v>
      </c>
      <c r="M266" s="59">
        <v>110</v>
      </c>
      <c r="N266" s="58">
        <v>117.5</v>
      </c>
      <c r="O266" s="59">
        <v>130</v>
      </c>
      <c r="P266" s="59">
        <v>105</v>
      </c>
      <c r="Q266" s="58">
        <v>140</v>
      </c>
      <c r="R266" s="59">
        <v>145</v>
      </c>
      <c r="S266" s="59">
        <v>135</v>
      </c>
      <c r="T266" s="58">
        <v>112</v>
      </c>
      <c r="U266" s="59">
        <v>119</v>
      </c>
      <c r="V266" s="59">
        <v>105</v>
      </c>
      <c r="W266" s="58">
        <v>90</v>
      </c>
      <c r="X266" s="59">
        <v>95</v>
      </c>
      <c r="Y266" s="59">
        <v>85</v>
      </c>
      <c r="Z266" s="58">
        <v>115</v>
      </c>
      <c r="AA266" s="59">
        <v>120</v>
      </c>
      <c r="AB266" s="59">
        <v>110</v>
      </c>
      <c r="AC266" s="58">
        <v>105</v>
      </c>
      <c r="AD266" s="59">
        <v>110</v>
      </c>
      <c r="AE266" s="59">
        <v>100</v>
      </c>
      <c r="AF266" s="58">
        <v>80</v>
      </c>
      <c r="AG266" s="59">
        <v>85</v>
      </c>
      <c r="AH266" s="59">
        <v>75</v>
      </c>
      <c r="AI266" s="58">
        <v>18</v>
      </c>
      <c r="AJ266" s="59">
        <v>20</v>
      </c>
      <c r="AK266" s="59">
        <v>16</v>
      </c>
      <c r="AL266" s="58">
        <v>34</v>
      </c>
      <c r="AM266" s="59">
        <v>40</v>
      </c>
      <c r="AN266" s="59">
        <v>28</v>
      </c>
      <c r="AO266" s="58">
        <v>37</v>
      </c>
      <c r="AP266" s="59">
        <v>39</v>
      </c>
      <c r="AQ266" s="59">
        <v>35</v>
      </c>
      <c r="AR266" s="58">
        <v>52.5</v>
      </c>
      <c r="AS266" s="59">
        <v>55</v>
      </c>
      <c r="AT266" s="59">
        <v>50</v>
      </c>
      <c r="AU266" s="58">
        <v>19.5</v>
      </c>
      <c r="AV266" s="59">
        <v>22</v>
      </c>
      <c r="AW266" s="59">
        <v>17</v>
      </c>
      <c r="AX266" s="58">
        <v>31.5</v>
      </c>
      <c r="AY266" s="59">
        <v>35</v>
      </c>
      <c r="AZ266" s="59">
        <v>28</v>
      </c>
      <c r="BA266" s="58">
        <v>66</v>
      </c>
      <c r="BB266" s="59">
        <v>67</v>
      </c>
      <c r="BC266" s="59">
        <v>65</v>
      </c>
      <c r="BD266" s="58">
        <v>17</v>
      </c>
      <c r="BE266" s="59">
        <v>18</v>
      </c>
      <c r="BF266" s="59">
        <v>16</v>
      </c>
      <c r="BG266" s="58">
        <v>28.5</v>
      </c>
      <c r="BH266" s="59">
        <v>30</v>
      </c>
      <c r="BI266" s="59">
        <v>27</v>
      </c>
      <c r="BJ266" s="58">
        <v>28</v>
      </c>
      <c r="BK266" s="59">
        <v>33</v>
      </c>
      <c r="BL266" s="59">
        <v>23</v>
      </c>
      <c r="BM266" s="58">
        <v>61.5</v>
      </c>
      <c r="BN266" s="59">
        <v>65</v>
      </c>
      <c r="BO266" s="59">
        <v>58</v>
      </c>
      <c r="BP266" s="58">
        <v>217.5</v>
      </c>
      <c r="BQ266" s="59">
        <v>220</v>
      </c>
      <c r="BR266" s="59">
        <v>215</v>
      </c>
    </row>
    <row r="267" spans="1:70" x14ac:dyDescent="0.25">
      <c r="A267" s="57">
        <v>44308</v>
      </c>
      <c r="B267" s="58">
        <v>157.5</v>
      </c>
      <c r="C267" s="59">
        <v>160</v>
      </c>
      <c r="D267" s="59">
        <v>155</v>
      </c>
      <c r="E267" s="58">
        <v>59</v>
      </c>
      <c r="F267" s="59">
        <v>62</v>
      </c>
      <c r="G267" s="59">
        <v>56</v>
      </c>
      <c r="H267" s="58">
        <v>150</v>
      </c>
      <c r="I267" s="59">
        <v>155</v>
      </c>
      <c r="J267" s="59">
        <v>145</v>
      </c>
      <c r="K267" s="58">
        <v>118</v>
      </c>
      <c r="L267" s="59">
        <v>126</v>
      </c>
      <c r="M267" s="59">
        <v>110</v>
      </c>
      <c r="N267" s="58">
        <v>117.5</v>
      </c>
      <c r="O267" s="59">
        <v>130</v>
      </c>
      <c r="P267" s="59">
        <v>105</v>
      </c>
      <c r="Q267" s="58">
        <v>140</v>
      </c>
      <c r="R267" s="59">
        <v>145</v>
      </c>
      <c r="S267" s="59">
        <v>135</v>
      </c>
      <c r="T267" s="58">
        <v>112</v>
      </c>
      <c r="U267" s="59">
        <v>119</v>
      </c>
      <c r="V267" s="59">
        <v>105</v>
      </c>
      <c r="W267" s="58">
        <v>90</v>
      </c>
      <c r="X267" s="59">
        <v>95</v>
      </c>
      <c r="Y267" s="59">
        <v>85</v>
      </c>
      <c r="Z267" s="58">
        <v>100</v>
      </c>
      <c r="AA267" s="59">
        <v>105</v>
      </c>
      <c r="AB267" s="59">
        <v>95</v>
      </c>
      <c r="AC267" s="58">
        <v>105</v>
      </c>
      <c r="AD267" s="59">
        <v>110</v>
      </c>
      <c r="AE267" s="59">
        <v>100</v>
      </c>
      <c r="AF267" s="58">
        <v>80</v>
      </c>
      <c r="AG267" s="59">
        <v>85</v>
      </c>
      <c r="AH267" s="59">
        <v>75</v>
      </c>
      <c r="AI267" s="58">
        <v>18</v>
      </c>
      <c r="AJ267" s="59">
        <v>20</v>
      </c>
      <c r="AK267" s="59">
        <v>16</v>
      </c>
      <c r="AL267" s="58">
        <v>34</v>
      </c>
      <c r="AM267" s="59">
        <v>40</v>
      </c>
      <c r="AN267" s="59">
        <v>28</v>
      </c>
      <c r="AO267" s="58">
        <v>37</v>
      </c>
      <c r="AP267" s="59">
        <v>39</v>
      </c>
      <c r="AQ267" s="59">
        <v>35</v>
      </c>
      <c r="AR267" s="58">
        <v>52.5</v>
      </c>
      <c r="AS267" s="59">
        <v>55</v>
      </c>
      <c r="AT267" s="59">
        <v>50</v>
      </c>
      <c r="AU267" s="58">
        <v>19.5</v>
      </c>
      <c r="AV267" s="59">
        <v>22</v>
      </c>
      <c r="AW267" s="59">
        <v>17</v>
      </c>
      <c r="AX267" s="58">
        <v>31.5</v>
      </c>
      <c r="AY267" s="59">
        <v>35</v>
      </c>
      <c r="AZ267" s="59">
        <v>28</v>
      </c>
      <c r="BA267" s="58">
        <v>66</v>
      </c>
      <c r="BB267" s="59">
        <v>67</v>
      </c>
      <c r="BC267" s="59">
        <v>65</v>
      </c>
      <c r="BD267" s="58">
        <v>17</v>
      </c>
      <c r="BE267" s="59">
        <v>18</v>
      </c>
      <c r="BF267" s="59">
        <v>16</v>
      </c>
      <c r="BG267" s="58">
        <v>28.5</v>
      </c>
      <c r="BH267" s="59">
        <v>30</v>
      </c>
      <c r="BI267" s="59">
        <v>27</v>
      </c>
      <c r="BJ267" s="58">
        <v>28</v>
      </c>
      <c r="BK267" s="59">
        <v>33</v>
      </c>
      <c r="BL267" s="59">
        <v>23</v>
      </c>
      <c r="BM267" s="58">
        <v>61.5</v>
      </c>
      <c r="BN267" s="59">
        <v>65</v>
      </c>
      <c r="BO267" s="59">
        <v>58</v>
      </c>
      <c r="BP267" s="58">
        <v>217.5</v>
      </c>
      <c r="BQ267" s="59">
        <v>220</v>
      </c>
      <c r="BR267" s="59">
        <v>215</v>
      </c>
    </row>
    <row r="268" spans="1:70" x14ac:dyDescent="0.25">
      <c r="A268" s="57">
        <v>44301</v>
      </c>
      <c r="B268" s="58">
        <v>157.5</v>
      </c>
      <c r="C268" s="59">
        <v>160</v>
      </c>
      <c r="D268" s="59">
        <v>155</v>
      </c>
      <c r="E268" s="58">
        <v>59</v>
      </c>
      <c r="F268" s="59">
        <v>62</v>
      </c>
      <c r="G268" s="59">
        <v>56</v>
      </c>
      <c r="H268" s="58">
        <v>147.5</v>
      </c>
      <c r="I268" s="59">
        <v>150</v>
      </c>
      <c r="J268" s="59">
        <v>145</v>
      </c>
      <c r="K268" s="58">
        <v>121</v>
      </c>
      <c r="L268" s="59">
        <v>126</v>
      </c>
      <c r="M268" s="59">
        <v>116</v>
      </c>
      <c r="N268" s="58">
        <v>117.5</v>
      </c>
      <c r="O268" s="59">
        <v>130</v>
      </c>
      <c r="P268" s="59">
        <v>105</v>
      </c>
      <c r="Q268" s="58">
        <v>140</v>
      </c>
      <c r="R268" s="59">
        <v>145</v>
      </c>
      <c r="S268" s="59">
        <v>135</v>
      </c>
      <c r="T268" s="58">
        <v>105</v>
      </c>
      <c r="U268" s="59">
        <v>115</v>
      </c>
      <c r="V268" s="59">
        <v>95</v>
      </c>
      <c r="W268" s="58">
        <v>90</v>
      </c>
      <c r="X268" s="59">
        <v>95</v>
      </c>
      <c r="Y268" s="59">
        <v>85</v>
      </c>
      <c r="Z268" s="58">
        <v>100</v>
      </c>
      <c r="AA268" s="59">
        <v>105</v>
      </c>
      <c r="AB268" s="59">
        <v>95</v>
      </c>
      <c r="AC268" s="58">
        <v>95</v>
      </c>
      <c r="AD268" s="59">
        <v>100</v>
      </c>
      <c r="AE268" s="59">
        <v>90</v>
      </c>
      <c r="AF268" s="58">
        <v>73.5</v>
      </c>
      <c r="AG268" s="59">
        <v>77</v>
      </c>
      <c r="AH268" s="59">
        <v>70</v>
      </c>
      <c r="AI268" s="58">
        <v>18</v>
      </c>
      <c r="AJ268" s="59">
        <v>20</v>
      </c>
      <c r="AK268" s="59">
        <v>16</v>
      </c>
      <c r="AL268" s="58">
        <v>34</v>
      </c>
      <c r="AM268" s="59">
        <v>40</v>
      </c>
      <c r="AN268" s="59">
        <v>28</v>
      </c>
      <c r="AO268" s="58">
        <v>37</v>
      </c>
      <c r="AP268" s="59">
        <v>39</v>
      </c>
      <c r="AQ268" s="59">
        <v>35</v>
      </c>
      <c r="AR268" s="58">
        <v>52.5</v>
      </c>
      <c r="AS268" s="59">
        <v>55</v>
      </c>
      <c r="AT268" s="59">
        <v>50</v>
      </c>
      <c r="AU268" s="58">
        <v>19.5</v>
      </c>
      <c r="AV268" s="59">
        <v>22</v>
      </c>
      <c r="AW268" s="59">
        <v>17</v>
      </c>
      <c r="AX268" s="58">
        <v>31.5</v>
      </c>
      <c r="AY268" s="59">
        <v>35</v>
      </c>
      <c r="AZ268" s="59">
        <v>28</v>
      </c>
      <c r="BA268" s="58">
        <v>66</v>
      </c>
      <c r="BB268" s="59">
        <v>67</v>
      </c>
      <c r="BC268" s="59">
        <v>65</v>
      </c>
      <c r="BD268" s="58">
        <v>17</v>
      </c>
      <c r="BE268" s="59">
        <v>18</v>
      </c>
      <c r="BF268" s="59">
        <v>16</v>
      </c>
      <c r="BG268" s="58">
        <v>28.5</v>
      </c>
      <c r="BH268" s="59">
        <v>30</v>
      </c>
      <c r="BI268" s="59">
        <v>27</v>
      </c>
      <c r="BJ268" s="58">
        <v>22.5</v>
      </c>
      <c r="BK268" s="59">
        <v>25</v>
      </c>
      <c r="BL268" s="59">
        <v>20</v>
      </c>
      <c r="BM268" s="58">
        <v>61.5</v>
      </c>
      <c r="BN268" s="59">
        <v>65</v>
      </c>
      <c r="BO268" s="59">
        <v>58</v>
      </c>
      <c r="BP268" s="58">
        <v>217.5</v>
      </c>
      <c r="BQ268" s="59">
        <v>220</v>
      </c>
      <c r="BR268" s="59">
        <v>215</v>
      </c>
    </row>
    <row r="269" spans="1:70" x14ac:dyDescent="0.25">
      <c r="A269" s="57">
        <v>44294</v>
      </c>
      <c r="B269" s="58">
        <v>157.5</v>
      </c>
      <c r="C269" s="59">
        <v>160</v>
      </c>
      <c r="D269" s="59">
        <v>155</v>
      </c>
      <c r="E269" s="58">
        <v>59</v>
      </c>
      <c r="F269" s="59">
        <v>62</v>
      </c>
      <c r="G269" s="59">
        <v>56</v>
      </c>
      <c r="H269" s="58">
        <v>147.5</v>
      </c>
      <c r="I269" s="59">
        <v>150</v>
      </c>
      <c r="J269" s="59">
        <v>145</v>
      </c>
      <c r="K269" s="58">
        <v>123</v>
      </c>
      <c r="L269" s="59">
        <v>126</v>
      </c>
      <c r="M269" s="59">
        <v>120</v>
      </c>
      <c r="N269" s="58">
        <v>117.5</v>
      </c>
      <c r="O269" s="59">
        <v>130</v>
      </c>
      <c r="P269" s="59">
        <v>105</v>
      </c>
      <c r="Q269" s="58">
        <v>135</v>
      </c>
      <c r="R269" s="59">
        <v>140</v>
      </c>
      <c r="S269" s="59">
        <v>130</v>
      </c>
      <c r="T269" s="58">
        <v>98.5</v>
      </c>
      <c r="U269" s="59">
        <v>102</v>
      </c>
      <c r="V269" s="59">
        <v>95</v>
      </c>
      <c r="W269" s="58">
        <v>90</v>
      </c>
      <c r="X269" s="59">
        <v>95</v>
      </c>
      <c r="Y269" s="59">
        <v>85</v>
      </c>
      <c r="Z269" s="58">
        <v>100</v>
      </c>
      <c r="AA269" s="59">
        <v>105</v>
      </c>
      <c r="AB269" s="59">
        <v>95</v>
      </c>
      <c r="AC269" s="58">
        <v>95</v>
      </c>
      <c r="AD269" s="59">
        <v>100</v>
      </c>
      <c r="AE269" s="59">
        <v>90</v>
      </c>
      <c r="AF269" s="58">
        <v>73.5</v>
      </c>
      <c r="AG269" s="59">
        <v>77</v>
      </c>
      <c r="AH269" s="59">
        <v>70</v>
      </c>
      <c r="AI269" s="58">
        <v>18</v>
      </c>
      <c r="AJ269" s="59">
        <v>20</v>
      </c>
      <c r="AK269" s="59">
        <v>16</v>
      </c>
      <c r="AL269" s="58">
        <v>34</v>
      </c>
      <c r="AM269" s="59">
        <v>40</v>
      </c>
      <c r="AN269" s="59">
        <v>28</v>
      </c>
      <c r="AO269" s="58">
        <v>37</v>
      </c>
      <c r="AP269" s="59">
        <v>39</v>
      </c>
      <c r="AQ269" s="59">
        <v>35</v>
      </c>
      <c r="AR269" s="58">
        <v>52.5</v>
      </c>
      <c r="AS269" s="59">
        <v>55</v>
      </c>
      <c r="AT269" s="59">
        <v>50</v>
      </c>
      <c r="AU269" s="58">
        <v>19.5</v>
      </c>
      <c r="AV269" s="59">
        <v>22</v>
      </c>
      <c r="AW269" s="59">
        <v>17</v>
      </c>
      <c r="AX269" s="58">
        <v>31.5</v>
      </c>
      <c r="AY269" s="59">
        <v>35</v>
      </c>
      <c r="AZ269" s="59">
        <v>28</v>
      </c>
      <c r="BA269" s="58">
        <v>66</v>
      </c>
      <c r="BB269" s="59">
        <v>67</v>
      </c>
      <c r="BC269" s="59">
        <v>65</v>
      </c>
      <c r="BD269" s="58">
        <v>17</v>
      </c>
      <c r="BE269" s="59">
        <v>18</v>
      </c>
      <c r="BF269" s="59">
        <v>16</v>
      </c>
      <c r="BG269" s="58">
        <v>28.5</v>
      </c>
      <c r="BH269" s="59">
        <v>30</v>
      </c>
      <c r="BI269" s="59">
        <v>27</v>
      </c>
      <c r="BJ269" s="58">
        <v>22.5</v>
      </c>
      <c r="BK269" s="59">
        <v>25</v>
      </c>
      <c r="BL269" s="59">
        <v>20</v>
      </c>
      <c r="BM269" s="58">
        <v>61.5</v>
      </c>
      <c r="BN269" s="59">
        <v>65</v>
      </c>
      <c r="BO269" s="59">
        <v>58</v>
      </c>
      <c r="BP269" s="58">
        <v>221</v>
      </c>
      <c r="BQ269" s="59">
        <v>222</v>
      </c>
      <c r="BR269" s="59">
        <v>220</v>
      </c>
    </row>
    <row r="270" spans="1:70" x14ac:dyDescent="0.25">
      <c r="A270" s="57">
        <v>44287</v>
      </c>
      <c r="B270" s="58">
        <v>157.5</v>
      </c>
      <c r="C270" s="59">
        <v>160</v>
      </c>
      <c r="D270" s="59">
        <v>155</v>
      </c>
      <c r="E270" s="58">
        <v>59</v>
      </c>
      <c r="F270" s="59">
        <v>62</v>
      </c>
      <c r="G270" s="59">
        <v>56</v>
      </c>
      <c r="H270" s="58">
        <v>147.5</v>
      </c>
      <c r="I270" s="59">
        <v>150</v>
      </c>
      <c r="J270" s="59">
        <v>145</v>
      </c>
      <c r="K270" s="58">
        <v>120</v>
      </c>
      <c r="L270" s="59">
        <v>120</v>
      </c>
      <c r="M270" s="59">
        <v>120</v>
      </c>
      <c r="N270" s="58">
        <v>117.5</v>
      </c>
      <c r="O270" s="59">
        <v>130</v>
      </c>
      <c r="P270" s="59">
        <v>105</v>
      </c>
      <c r="Q270" s="58">
        <v>135</v>
      </c>
      <c r="R270" s="59">
        <v>140</v>
      </c>
      <c r="S270" s="59">
        <v>130</v>
      </c>
      <c r="T270" s="58">
        <v>98.5</v>
      </c>
      <c r="U270" s="59">
        <v>102</v>
      </c>
      <c r="V270" s="59">
        <v>95</v>
      </c>
      <c r="W270" s="58">
        <v>90</v>
      </c>
      <c r="X270" s="59">
        <v>95</v>
      </c>
      <c r="Y270" s="59">
        <v>85</v>
      </c>
      <c r="Z270" s="58">
        <v>100</v>
      </c>
      <c r="AA270" s="59">
        <v>105</v>
      </c>
      <c r="AB270" s="59">
        <v>95</v>
      </c>
      <c r="AC270" s="58">
        <v>95</v>
      </c>
      <c r="AD270" s="59">
        <v>100</v>
      </c>
      <c r="AE270" s="59">
        <v>90</v>
      </c>
      <c r="AF270" s="58">
        <v>73.5</v>
      </c>
      <c r="AG270" s="59">
        <v>77</v>
      </c>
      <c r="AH270" s="59">
        <v>70</v>
      </c>
      <c r="AI270" s="58">
        <v>18</v>
      </c>
      <c r="AJ270" s="59">
        <v>20</v>
      </c>
      <c r="AK270" s="59">
        <v>16</v>
      </c>
      <c r="AL270" s="58">
        <v>34</v>
      </c>
      <c r="AM270" s="59">
        <v>40</v>
      </c>
      <c r="AN270" s="59">
        <v>28</v>
      </c>
      <c r="AO270" s="58">
        <v>37</v>
      </c>
      <c r="AP270" s="59">
        <v>39</v>
      </c>
      <c r="AQ270" s="59">
        <v>35</v>
      </c>
      <c r="AR270" s="58">
        <v>52.5</v>
      </c>
      <c r="AS270" s="59">
        <v>55</v>
      </c>
      <c r="AT270" s="59">
        <v>50</v>
      </c>
      <c r="AU270" s="58">
        <v>19.5</v>
      </c>
      <c r="AV270" s="59">
        <v>22</v>
      </c>
      <c r="AW270" s="59">
        <v>17</v>
      </c>
      <c r="AX270" s="58">
        <v>31.5</v>
      </c>
      <c r="AY270" s="59">
        <v>35</v>
      </c>
      <c r="AZ270" s="59">
        <v>28</v>
      </c>
      <c r="BA270" s="58">
        <v>66</v>
      </c>
      <c r="BB270" s="59">
        <v>67</v>
      </c>
      <c r="BC270" s="59">
        <v>65</v>
      </c>
      <c r="BD270" s="58">
        <v>17</v>
      </c>
      <c r="BE270" s="59">
        <v>18</v>
      </c>
      <c r="BF270" s="59">
        <v>16</v>
      </c>
      <c r="BG270" s="58">
        <v>28.5</v>
      </c>
      <c r="BH270" s="59">
        <v>30</v>
      </c>
      <c r="BI270" s="59">
        <v>27</v>
      </c>
      <c r="BJ270" s="58">
        <v>22.5</v>
      </c>
      <c r="BK270" s="59">
        <v>25</v>
      </c>
      <c r="BL270" s="59">
        <v>20</v>
      </c>
      <c r="BM270" s="58">
        <v>61.5</v>
      </c>
      <c r="BN270" s="59">
        <v>65</v>
      </c>
      <c r="BO270" s="59">
        <v>58</v>
      </c>
      <c r="BP270" s="58">
        <v>223</v>
      </c>
      <c r="BQ270" s="59">
        <v>224</v>
      </c>
      <c r="BR270" s="59">
        <v>222</v>
      </c>
    </row>
    <row r="271" spans="1:70" x14ac:dyDescent="0.25">
      <c r="A271" s="57">
        <v>44280</v>
      </c>
      <c r="B271" s="58">
        <v>150</v>
      </c>
      <c r="C271" s="59">
        <v>155</v>
      </c>
      <c r="D271" s="59">
        <v>145</v>
      </c>
      <c r="E271" s="58">
        <v>59</v>
      </c>
      <c r="F271" s="59">
        <v>62</v>
      </c>
      <c r="G271" s="59">
        <v>56</v>
      </c>
      <c r="H271" s="58">
        <v>147.5</v>
      </c>
      <c r="I271" s="59">
        <v>150</v>
      </c>
      <c r="J271" s="59">
        <v>145</v>
      </c>
      <c r="K271" s="58">
        <v>110</v>
      </c>
      <c r="L271" s="59">
        <v>120</v>
      </c>
      <c r="M271" s="59">
        <v>100</v>
      </c>
      <c r="N271" s="58">
        <v>110.5</v>
      </c>
      <c r="O271" s="59">
        <v>125</v>
      </c>
      <c r="P271" s="59">
        <v>96</v>
      </c>
      <c r="Q271" s="58">
        <v>135</v>
      </c>
      <c r="R271" s="59">
        <v>140</v>
      </c>
      <c r="S271" s="59">
        <v>130</v>
      </c>
      <c r="T271" s="58">
        <v>90</v>
      </c>
      <c r="U271" s="59">
        <v>95</v>
      </c>
      <c r="V271" s="59">
        <v>85</v>
      </c>
      <c r="W271" s="58">
        <v>85</v>
      </c>
      <c r="X271" s="59">
        <v>90</v>
      </c>
      <c r="Y271" s="59">
        <v>80</v>
      </c>
      <c r="Z271" s="58">
        <v>85</v>
      </c>
      <c r="AA271" s="59">
        <v>90</v>
      </c>
      <c r="AB271" s="59">
        <v>80</v>
      </c>
      <c r="AC271" s="58">
        <v>85</v>
      </c>
      <c r="AD271" s="59">
        <v>90</v>
      </c>
      <c r="AE271" s="59">
        <v>80</v>
      </c>
      <c r="AF271" s="58">
        <v>73.5</v>
      </c>
      <c r="AG271" s="59">
        <v>77</v>
      </c>
      <c r="AH271" s="59">
        <v>70</v>
      </c>
      <c r="AI271" s="58">
        <v>18</v>
      </c>
      <c r="AJ271" s="59">
        <v>20</v>
      </c>
      <c r="AK271" s="59">
        <v>16</v>
      </c>
      <c r="AL271" s="58">
        <v>34</v>
      </c>
      <c r="AM271" s="59">
        <v>40</v>
      </c>
      <c r="AN271" s="59">
        <v>28</v>
      </c>
      <c r="AO271" s="58">
        <v>37</v>
      </c>
      <c r="AP271" s="59">
        <v>39</v>
      </c>
      <c r="AQ271" s="59">
        <v>35</v>
      </c>
      <c r="AR271" s="58">
        <v>52.5</v>
      </c>
      <c r="AS271" s="59">
        <v>55</v>
      </c>
      <c r="AT271" s="59">
        <v>50</v>
      </c>
      <c r="AU271" s="58">
        <v>19.5</v>
      </c>
      <c r="AV271" s="59">
        <v>22</v>
      </c>
      <c r="AW271" s="59">
        <v>17</v>
      </c>
      <c r="AX271" s="58">
        <v>31.5</v>
      </c>
      <c r="AY271" s="59">
        <v>35</v>
      </c>
      <c r="AZ271" s="59">
        <v>28</v>
      </c>
      <c r="BA271" s="58">
        <v>66</v>
      </c>
      <c r="BB271" s="59">
        <v>67</v>
      </c>
      <c r="BC271" s="59">
        <v>65</v>
      </c>
      <c r="BD271" s="58">
        <v>17</v>
      </c>
      <c r="BE271" s="59">
        <v>18</v>
      </c>
      <c r="BF271" s="59">
        <v>16</v>
      </c>
      <c r="BG271" s="58">
        <v>28.5</v>
      </c>
      <c r="BH271" s="59">
        <v>30</v>
      </c>
      <c r="BI271" s="59">
        <v>27</v>
      </c>
      <c r="BJ271" s="58">
        <v>22.5</v>
      </c>
      <c r="BK271" s="59">
        <v>25</v>
      </c>
      <c r="BL271" s="59">
        <v>20</v>
      </c>
      <c r="BM271" s="58">
        <v>52.5</v>
      </c>
      <c r="BN271" s="59">
        <v>56</v>
      </c>
      <c r="BO271" s="59">
        <v>49</v>
      </c>
      <c r="BP271" s="58">
        <v>223</v>
      </c>
      <c r="BQ271" s="59">
        <v>224</v>
      </c>
      <c r="BR271" s="59">
        <v>222</v>
      </c>
    </row>
    <row r="272" spans="1:70" x14ac:dyDescent="0.25">
      <c r="A272" s="57">
        <v>44273</v>
      </c>
      <c r="B272" s="58">
        <v>142.5</v>
      </c>
      <c r="C272" s="59">
        <v>145</v>
      </c>
      <c r="D272" s="59">
        <v>140</v>
      </c>
      <c r="E272" s="58">
        <v>59</v>
      </c>
      <c r="F272" s="59">
        <v>62</v>
      </c>
      <c r="G272" s="59">
        <v>56</v>
      </c>
      <c r="H272" s="58">
        <v>147.5</v>
      </c>
      <c r="I272" s="59">
        <v>150</v>
      </c>
      <c r="J272" s="59">
        <v>145</v>
      </c>
      <c r="K272" s="58">
        <v>100</v>
      </c>
      <c r="L272" s="59">
        <v>105</v>
      </c>
      <c r="M272" s="59">
        <v>95</v>
      </c>
      <c r="N272" s="58">
        <v>110.5</v>
      </c>
      <c r="O272" s="59">
        <v>125</v>
      </c>
      <c r="P272" s="59">
        <v>96</v>
      </c>
      <c r="Q272" s="58">
        <v>135</v>
      </c>
      <c r="R272" s="59">
        <v>140</v>
      </c>
      <c r="S272" s="59">
        <v>130</v>
      </c>
      <c r="T272" s="58">
        <v>90</v>
      </c>
      <c r="U272" s="59">
        <v>95</v>
      </c>
      <c r="V272" s="59">
        <v>85</v>
      </c>
      <c r="W272" s="58">
        <v>85</v>
      </c>
      <c r="X272" s="59">
        <v>90</v>
      </c>
      <c r="Y272" s="59">
        <v>80</v>
      </c>
      <c r="Z272" s="58">
        <v>85</v>
      </c>
      <c r="AA272" s="59">
        <v>90</v>
      </c>
      <c r="AB272" s="59">
        <v>80</v>
      </c>
      <c r="AC272" s="58">
        <v>85</v>
      </c>
      <c r="AD272" s="59">
        <v>90</v>
      </c>
      <c r="AE272" s="59">
        <v>80</v>
      </c>
      <c r="AF272" s="58">
        <v>70</v>
      </c>
      <c r="AG272" s="59">
        <v>70</v>
      </c>
      <c r="AH272" s="59">
        <v>70</v>
      </c>
      <c r="AI272" s="58">
        <v>18</v>
      </c>
      <c r="AJ272" s="59">
        <v>20</v>
      </c>
      <c r="AK272" s="59">
        <v>16</v>
      </c>
      <c r="AL272" s="58">
        <v>34</v>
      </c>
      <c r="AM272" s="59">
        <v>40</v>
      </c>
      <c r="AN272" s="59">
        <v>28</v>
      </c>
      <c r="AO272" s="58">
        <v>37</v>
      </c>
      <c r="AP272" s="59">
        <v>39</v>
      </c>
      <c r="AQ272" s="59">
        <v>35</v>
      </c>
      <c r="AR272" s="58">
        <v>52.5</v>
      </c>
      <c r="AS272" s="59">
        <v>55</v>
      </c>
      <c r="AT272" s="59">
        <v>50</v>
      </c>
      <c r="AU272" s="58">
        <v>19.5</v>
      </c>
      <c r="AV272" s="59">
        <v>22</v>
      </c>
      <c r="AW272" s="59">
        <v>17</v>
      </c>
      <c r="AX272" s="58">
        <v>31.5</v>
      </c>
      <c r="AY272" s="59">
        <v>35</v>
      </c>
      <c r="AZ272" s="59">
        <v>28</v>
      </c>
      <c r="BA272" s="58">
        <v>66</v>
      </c>
      <c r="BB272" s="59">
        <v>67</v>
      </c>
      <c r="BC272" s="59">
        <v>65</v>
      </c>
      <c r="BD272" s="58">
        <v>17</v>
      </c>
      <c r="BE272" s="59">
        <v>18</v>
      </c>
      <c r="BF272" s="59">
        <v>16</v>
      </c>
      <c r="BG272" s="58">
        <v>28.5</v>
      </c>
      <c r="BH272" s="59">
        <v>30</v>
      </c>
      <c r="BI272" s="59">
        <v>27</v>
      </c>
      <c r="BJ272" s="58">
        <v>22.5</v>
      </c>
      <c r="BK272" s="59">
        <v>25</v>
      </c>
      <c r="BL272" s="59">
        <v>20</v>
      </c>
      <c r="BM272" s="58">
        <v>52.5</v>
      </c>
      <c r="BN272" s="59">
        <v>56</v>
      </c>
      <c r="BO272" s="59">
        <v>49</v>
      </c>
      <c r="BP272" s="58">
        <v>227</v>
      </c>
      <c r="BQ272" s="59">
        <v>232</v>
      </c>
      <c r="BR272" s="59">
        <v>222</v>
      </c>
    </row>
    <row r="273" spans="1:70" x14ac:dyDescent="0.25">
      <c r="A273" s="57">
        <v>44266</v>
      </c>
      <c r="B273" s="58">
        <v>142.5</v>
      </c>
      <c r="C273" s="59">
        <v>145</v>
      </c>
      <c r="D273" s="59">
        <v>140</v>
      </c>
      <c r="E273" s="58">
        <v>59</v>
      </c>
      <c r="F273" s="59">
        <v>62</v>
      </c>
      <c r="G273" s="59">
        <v>56</v>
      </c>
      <c r="H273" s="58">
        <v>147.5</v>
      </c>
      <c r="I273" s="59">
        <v>150</v>
      </c>
      <c r="J273" s="59">
        <v>145</v>
      </c>
      <c r="K273" s="58">
        <v>100</v>
      </c>
      <c r="L273" s="59">
        <v>105</v>
      </c>
      <c r="M273" s="59">
        <v>95</v>
      </c>
      <c r="N273" s="58">
        <v>110.5</v>
      </c>
      <c r="O273" s="59">
        <v>125</v>
      </c>
      <c r="P273" s="59">
        <v>96</v>
      </c>
      <c r="Q273" s="58">
        <v>135</v>
      </c>
      <c r="R273" s="59">
        <v>140</v>
      </c>
      <c r="S273" s="59">
        <v>130</v>
      </c>
      <c r="T273" s="58">
        <v>90</v>
      </c>
      <c r="U273" s="59">
        <v>95</v>
      </c>
      <c r="V273" s="59">
        <v>85</v>
      </c>
      <c r="W273" s="58">
        <v>75</v>
      </c>
      <c r="X273" s="59">
        <v>80</v>
      </c>
      <c r="Y273" s="59">
        <v>70</v>
      </c>
      <c r="Z273" s="58">
        <v>85</v>
      </c>
      <c r="AA273" s="59">
        <v>90</v>
      </c>
      <c r="AB273" s="59">
        <v>80</v>
      </c>
      <c r="AC273" s="58">
        <v>85</v>
      </c>
      <c r="AD273" s="59">
        <v>90</v>
      </c>
      <c r="AE273" s="59">
        <v>80</v>
      </c>
      <c r="AF273" s="58">
        <v>65</v>
      </c>
      <c r="AG273" s="59">
        <v>70</v>
      </c>
      <c r="AH273" s="59">
        <v>60</v>
      </c>
      <c r="AI273" s="58">
        <v>18</v>
      </c>
      <c r="AJ273" s="59">
        <v>20</v>
      </c>
      <c r="AK273" s="59">
        <v>16</v>
      </c>
      <c r="AL273" s="58">
        <v>34</v>
      </c>
      <c r="AM273" s="59">
        <v>40</v>
      </c>
      <c r="AN273" s="59">
        <v>28</v>
      </c>
      <c r="AO273" s="58">
        <v>37</v>
      </c>
      <c r="AP273" s="59">
        <v>39</v>
      </c>
      <c r="AQ273" s="59">
        <v>35</v>
      </c>
      <c r="AR273" s="58">
        <v>52.5</v>
      </c>
      <c r="AS273" s="59">
        <v>55</v>
      </c>
      <c r="AT273" s="59">
        <v>50</v>
      </c>
      <c r="AU273" s="58">
        <v>19.5</v>
      </c>
      <c r="AV273" s="59">
        <v>22</v>
      </c>
      <c r="AW273" s="59">
        <v>17</v>
      </c>
      <c r="AX273" s="58">
        <v>31.5</v>
      </c>
      <c r="AY273" s="59">
        <v>35</v>
      </c>
      <c r="AZ273" s="59">
        <v>28</v>
      </c>
      <c r="BA273" s="58">
        <v>66</v>
      </c>
      <c r="BB273" s="59">
        <v>67</v>
      </c>
      <c r="BC273" s="59">
        <v>65</v>
      </c>
      <c r="BD273" s="58">
        <v>17</v>
      </c>
      <c r="BE273" s="59">
        <v>18</v>
      </c>
      <c r="BF273" s="59">
        <v>16</v>
      </c>
      <c r="BG273" s="58">
        <v>28.5</v>
      </c>
      <c r="BH273" s="59">
        <v>30</v>
      </c>
      <c r="BI273" s="59">
        <v>27</v>
      </c>
      <c r="BJ273" s="58">
        <v>22.5</v>
      </c>
      <c r="BK273" s="59">
        <v>25</v>
      </c>
      <c r="BL273" s="59">
        <v>20</v>
      </c>
      <c r="BM273" s="58">
        <v>52.5</v>
      </c>
      <c r="BN273" s="59">
        <v>56</v>
      </c>
      <c r="BO273" s="59">
        <v>49</v>
      </c>
      <c r="BP273" s="58">
        <v>231</v>
      </c>
      <c r="BQ273" s="59">
        <v>232</v>
      </c>
      <c r="BR273" s="59">
        <v>230</v>
      </c>
    </row>
    <row r="274" spans="1:70" x14ac:dyDescent="0.25">
      <c r="A274" s="57">
        <v>44259</v>
      </c>
      <c r="B274" s="58">
        <v>130</v>
      </c>
      <c r="C274" s="59">
        <v>135</v>
      </c>
      <c r="D274" s="59">
        <v>125</v>
      </c>
      <c r="E274" s="58">
        <v>59</v>
      </c>
      <c r="F274" s="59">
        <v>62</v>
      </c>
      <c r="G274" s="59">
        <v>56</v>
      </c>
      <c r="H274" s="58">
        <v>130</v>
      </c>
      <c r="I274" s="59">
        <v>135</v>
      </c>
      <c r="J274" s="59">
        <v>125</v>
      </c>
      <c r="K274" s="58">
        <v>100</v>
      </c>
      <c r="L274" s="59">
        <v>105</v>
      </c>
      <c r="M274" s="59">
        <v>95</v>
      </c>
      <c r="N274" s="58">
        <v>110.5</v>
      </c>
      <c r="O274" s="59">
        <v>125</v>
      </c>
      <c r="P274" s="59">
        <v>96</v>
      </c>
      <c r="Q274" s="58">
        <v>100</v>
      </c>
      <c r="R274" s="59">
        <v>110</v>
      </c>
      <c r="S274" s="59">
        <v>90</v>
      </c>
      <c r="T274" s="58">
        <v>80</v>
      </c>
      <c r="U274" s="59">
        <v>85</v>
      </c>
      <c r="V274" s="59">
        <v>75</v>
      </c>
      <c r="W274" s="58">
        <v>75</v>
      </c>
      <c r="X274" s="59">
        <v>80</v>
      </c>
      <c r="Y274" s="59">
        <v>70</v>
      </c>
      <c r="Z274" s="58">
        <v>85</v>
      </c>
      <c r="AA274" s="59">
        <v>90</v>
      </c>
      <c r="AB274" s="59">
        <v>80</v>
      </c>
      <c r="AC274" s="58">
        <v>85</v>
      </c>
      <c r="AD274" s="59">
        <v>90</v>
      </c>
      <c r="AE274" s="59">
        <v>80</v>
      </c>
      <c r="AF274" s="58">
        <v>64</v>
      </c>
      <c r="AG274" s="59">
        <v>68</v>
      </c>
      <c r="AH274" s="59">
        <v>60</v>
      </c>
      <c r="AI274" s="58">
        <v>18</v>
      </c>
      <c r="AJ274" s="59">
        <v>20</v>
      </c>
      <c r="AK274" s="59">
        <v>16</v>
      </c>
      <c r="AL274" s="58">
        <v>34</v>
      </c>
      <c r="AM274" s="59">
        <v>40</v>
      </c>
      <c r="AN274" s="59">
        <v>28</v>
      </c>
      <c r="AO274" s="58">
        <v>37</v>
      </c>
      <c r="AP274" s="59">
        <v>39</v>
      </c>
      <c r="AQ274" s="59">
        <v>35</v>
      </c>
      <c r="AR274" s="58">
        <v>52.5</v>
      </c>
      <c r="AS274" s="59">
        <v>55</v>
      </c>
      <c r="AT274" s="59">
        <v>50</v>
      </c>
      <c r="AU274" s="58">
        <v>19.5</v>
      </c>
      <c r="AV274" s="59">
        <v>22</v>
      </c>
      <c r="AW274" s="59">
        <v>17</v>
      </c>
      <c r="AX274" s="58">
        <v>31.5</v>
      </c>
      <c r="AY274" s="59">
        <v>35</v>
      </c>
      <c r="AZ274" s="59">
        <v>28</v>
      </c>
      <c r="BA274" s="58">
        <v>59.5</v>
      </c>
      <c r="BB274" s="59">
        <v>62</v>
      </c>
      <c r="BC274" s="59">
        <v>57</v>
      </c>
      <c r="BD274" s="58">
        <v>17</v>
      </c>
      <c r="BE274" s="59">
        <v>18</v>
      </c>
      <c r="BF274" s="59">
        <v>16</v>
      </c>
      <c r="BG274" s="58">
        <v>28.5</v>
      </c>
      <c r="BH274" s="59">
        <v>30</v>
      </c>
      <c r="BI274" s="59">
        <v>27</v>
      </c>
      <c r="BJ274" s="58">
        <v>22.5</v>
      </c>
      <c r="BK274" s="59">
        <v>25</v>
      </c>
      <c r="BL274" s="59">
        <v>20</v>
      </c>
      <c r="BM274" s="58">
        <v>52.5</v>
      </c>
      <c r="BN274" s="59">
        <v>56</v>
      </c>
      <c r="BO274" s="59">
        <v>49</v>
      </c>
      <c r="BP274" s="58">
        <v>231</v>
      </c>
      <c r="BQ274" s="59">
        <v>232</v>
      </c>
      <c r="BR274" s="59">
        <v>230</v>
      </c>
    </row>
    <row r="275" spans="1:70" x14ac:dyDescent="0.25">
      <c r="A275" s="57">
        <v>44252</v>
      </c>
      <c r="B275" s="58">
        <v>130</v>
      </c>
      <c r="C275" s="59">
        <v>135</v>
      </c>
      <c r="D275" s="59">
        <v>125</v>
      </c>
      <c r="E275" s="58">
        <v>59</v>
      </c>
      <c r="F275" s="59">
        <v>62</v>
      </c>
      <c r="G275" s="59">
        <v>56</v>
      </c>
      <c r="H275" s="58">
        <v>105</v>
      </c>
      <c r="I275" s="59">
        <v>110</v>
      </c>
      <c r="J275" s="59">
        <v>100</v>
      </c>
      <c r="K275" s="58">
        <v>100</v>
      </c>
      <c r="L275" s="59">
        <v>105</v>
      </c>
      <c r="M275" s="59">
        <v>95</v>
      </c>
      <c r="N275" s="58">
        <v>60</v>
      </c>
      <c r="O275" s="59">
        <v>70</v>
      </c>
      <c r="P275" s="59">
        <v>50</v>
      </c>
      <c r="Q275" s="58">
        <v>82.5</v>
      </c>
      <c r="R275" s="59">
        <v>85</v>
      </c>
      <c r="S275" s="59">
        <v>80</v>
      </c>
      <c r="T275" s="58">
        <v>80</v>
      </c>
      <c r="U275" s="59">
        <v>85</v>
      </c>
      <c r="V275" s="59">
        <v>75</v>
      </c>
      <c r="W275" s="58">
        <v>75</v>
      </c>
      <c r="X275" s="59">
        <v>80</v>
      </c>
      <c r="Y275" s="59">
        <v>70</v>
      </c>
      <c r="Z275" s="58">
        <v>55</v>
      </c>
      <c r="AA275" s="59">
        <v>60</v>
      </c>
      <c r="AB275" s="59">
        <v>50</v>
      </c>
      <c r="AC275" s="58">
        <v>55</v>
      </c>
      <c r="AD275" s="59">
        <v>60</v>
      </c>
      <c r="AE275" s="59">
        <v>50</v>
      </c>
      <c r="AF275" s="58">
        <v>55</v>
      </c>
      <c r="AG275" s="59">
        <v>60</v>
      </c>
      <c r="AH275" s="59">
        <v>50</v>
      </c>
      <c r="AI275" s="58">
        <v>18</v>
      </c>
      <c r="AJ275" s="59">
        <v>20</v>
      </c>
      <c r="AK275" s="59">
        <v>16</v>
      </c>
      <c r="AL275" s="58">
        <v>34</v>
      </c>
      <c r="AM275" s="59">
        <v>40</v>
      </c>
      <c r="AN275" s="59">
        <v>28</v>
      </c>
      <c r="AO275" s="58">
        <v>37</v>
      </c>
      <c r="AP275" s="59">
        <v>39</v>
      </c>
      <c r="AQ275" s="59">
        <v>35</v>
      </c>
      <c r="AR275" s="58">
        <v>52.5</v>
      </c>
      <c r="AS275" s="59">
        <v>55</v>
      </c>
      <c r="AT275" s="59">
        <v>50</v>
      </c>
      <c r="AU275" s="58">
        <v>19.5</v>
      </c>
      <c r="AV275" s="59">
        <v>22</v>
      </c>
      <c r="AW275" s="59">
        <v>17</v>
      </c>
      <c r="AX275" s="58">
        <v>31.5</v>
      </c>
      <c r="AY275" s="59">
        <v>35</v>
      </c>
      <c r="AZ275" s="59">
        <v>28</v>
      </c>
      <c r="BA275" s="58">
        <v>59.5</v>
      </c>
      <c r="BB275" s="59">
        <v>62</v>
      </c>
      <c r="BC275" s="59">
        <v>57</v>
      </c>
      <c r="BD275" s="58">
        <v>17</v>
      </c>
      <c r="BE275" s="59">
        <v>18</v>
      </c>
      <c r="BF275" s="59">
        <v>16</v>
      </c>
      <c r="BG275" s="58">
        <v>28.5</v>
      </c>
      <c r="BH275" s="59">
        <v>30</v>
      </c>
      <c r="BI275" s="59">
        <v>27</v>
      </c>
      <c r="BJ275" s="58">
        <v>22.5</v>
      </c>
      <c r="BK275" s="59">
        <v>25</v>
      </c>
      <c r="BL275" s="59">
        <v>20</v>
      </c>
      <c r="BM275" s="58">
        <v>52.5</v>
      </c>
      <c r="BN275" s="59">
        <v>56</v>
      </c>
      <c r="BO275" s="59">
        <v>49</v>
      </c>
      <c r="BP275" s="58">
        <v>217.5</v>
      </c>
      <c r="BQ275" s="59">
        <v>220</v>
      </c>
      <c r="BR275" s="59">
        <v>215</v>
      </c>
    </row>
    <row r="276" spans="1:70" x14ac:dyDescent="0.25">
      <c r="A276" s="57">
        <v>44245</v>
      </c>
      <c r="B276" s="58">
        <v>130</v>
      </c>
      <c r="C276" s="59">
        <v>135</v>
      </c>
      <c r="D276" s="59">
        <v>125</v>
      </c>
      <c r="E276" s="58">
        <v>59</v>
      </c>
      <c r="F276" s="59">
        <v>62</v>
      </c>
      <c r="G276" s="59">
        <v>56</v>
      </c>
      <c r="H276" s="58">
        <v>105</v>
      </c>
      <c r="I276" s="59">
        <v>110</v>
      </c>
      <c r="J276" s="59">
        <v>100</v>
      </c>
      <c r="K276" s="58">
        <v>80</v>
      </c>
      <c r="L276" s="59">
        <v>85</v>
      </c>
      <c r="M276" s="59">
        <v>75</v>
      </c>
      <c r="N276" s="58">
        <v>60</v>
      </c>
      <c r="O276" s="59">
        <v>70</v>
      </c>
      <c r="P276" s="59">
        <v>50</v>
      </c>
      <c r="Q276" s="58">
        <v>82.5</v>
      </c>
      <c r="R276" s="59">
        <v>85</v>
      </c>
      <c r="S276" s="59">
        <v>80</v>
      </c>
      <c r="T276" s="58">
        <v>80</v>
      </c>
      <c r="U276" s="59">
        <v>85</v>
      </c>
      <c r="V276" s="59">
        <v>75</v>
      </c>
      <c r="W276" s="58">
        <v>65</v>
      </c>
      <c r="X276" s="59">
        <v>70</v>
      </c>
      <c r="Y276" s="59">
        <v>60</v>
      </c>
      <c r="Z276" s="58">
        <v>55</v>
      </c>
      <c r="AA276" s="59">
        <v>60</v>
      </c>
      <c r="AB276" s="59">
        <v>50</v>
      </c>
      <c r="AC276" s="58">
        <v>55</v>
      </c>
      <c r="AD276" s="59">
        <v>60</v>
      </c>
      <c r="AE276" s="59">
        <v>50</v>
      </c>
      <c r="AF276" s="58">
        <v>55</v>
      </c>
      <c r="AG276" s="59">
        <v>60</v>
      </c>
      <c r="AH276" s="59">
        <v>50</v>
      </c>
      <c r="AI276" s="58">
        <v>17.5</v>
      </c>
      <c r="AJ276" s="59">
        <v>20</v>
      </c>
      <c r="AK276" s="59">
        <v>15</v>
      </c>
      <c r="AL276" s="58">
        <v>34</v>
      </c>
      <c r="AM276" s="59">
        <v>40</v>
      </c>
      <c r="AN276" s="59">
        <v>28</v>
      </c>
      <c r="AO276" s="58">
        <v>35.5</v>
      </c>
      <c r="AP276" s="59">
        <v>38</v>
      </c>
      <c r="AQ276" s="59">
        <v>33</v>
      </c>
      <c r="AR276" s="58">
        <v>52.5</v>
      </c>
      <c r="AS276" s="59">
        <v>55</v>
      </c>
      <c r="AT276" s="59">
        <v>50</v>
      </c>
      <c r="AU276" s="58">
        <v>19.5</v>
      </c>
      <c r="AV276" s="59">
        <v>22</v>
      </c>
      <c r="AW276" s="59">
        <v>17</v>
      </c>
      <c r="AX276" s="58">
        <v>31</v>
      </c>
      <c r="AY276" s="59">
        <v>35</v>
      </c>
      <c r="AZ276" s="59">
        <v>27</v>
      </c>
      <c r="BA276" s="58">
        <v>58.5</v>
      </c>
      <c r="BB276" s="59">
        <v>61</v>
      </c>
      <c r="BC276" s="59">
        <v>56</v>
      </c>
      <c r="BD276" s="58">
        <v>17</v>
      </c>
      <c r="BE276" s="59">
        <v>18</v>
      </c>
      <c r="BF276" s="59">
        <v>16</v>
      </c>
      <c r="BG276" s="58">
        <v>28.5</v>
      </c>
      <c r="BH276" s="59">
        <v>30</v>
      </c>
      <c r="BI276" s="59">
        <v>27</v>
      </c>
      <c r="BJ276" s="58">
        <v>22.5</v>
      </c>
      <c r="BK276" s="59">
        <v>25</v>
      </c>
      <c r="BL276" s="59">
        <v>20</v>
      </c>
      <c r="BM276" s="58">
        <v>52.5</v>
      </c>
      <c r="BN276" s="59">
        <v>56</v>
      </c>
      <c r="BO276" s="59">
        <v>49</v>
      </c>
      <c r="BP276" s="58">
        <v>193.5</v>
      </c>
      <c r="BQ276" s="59">
        <v>196</v>
      </c>
      <c r="BR276" s="59">
        <v>191</v>
      </c>
    </row>
    <row r="277" spans="1:70" x14ac:dyDescent="0.25">
      <c r="A277" s="57">
        <v>44238</v>
      </c>
      <c r="B277" s="58">
        <v>120</v>
      </c>
      <c r="C277" s="59">
        <v>125</v>
      </c>
      <c r="D277" s="59">
        <v>115</v>
      </c>
      <c r="E277" s="58">
        <v>59</v>
      </c>
      <c r="F277" s="59">
        <v>62</v>
      </c>
      <c r="G277" s="59">
        <v>56</v>
      </c>
      <c r="H277" s="58">
        <v>105</v>
      </c>
      <c r="I277" s="59">
        <v>110</v>
      </c>
      <c r="J277" s="59">
        <v>100</v>
      </c>
      <c r="K277" s="58">
        <v>80</v>
      </c>
      <c r="L277" s="59">
        <v>85</v>
      </c>
      <c r="M277" s="59">
        <v>75</v>
      </c>
      <c r="N277" s="58">
        <v>60</v>
      </c>
      <c r="O277" s="59">
        <v>70</v>
      </c>
      <c r="P277" s="59">
        <v>50</v>
      </c>
      <c r="Q277" s="58">
        <v>82.5</v>
      </c>
      <c r="R277" s="59">
        <v>85</v>
      </c>
      <c r="S277" s="59">
        <v>80</v>
      </c>
      <c r="T277" s="58">
        <v>80</v>
      </c>
      <c r="U277" s="59">
        <v>85</v>
      </c>
      <c r="V277" s="59">
        <v>75</v>
      </c>
      <c r="W277" s="58">
        <v>65</v>
      </c>
      <c r="X277" s="59">
        <v>70</v>
      </c>
      <c r="Y277" s="59">
        <v>60</v>
      </c>
      <c r="Z277" s="58">
        <v>55</v>
      </c>
      <c r="AA277" s="59">
        <v>60</v>
      </c>
      <c r="AB277" s="59">
        <v>50</v>
      </c>
      <c r="AC277" s="58">
        <v>55</v>
      </c>
      <c r="AD277" s="59">
        <v>60</v>
      </c>
      <c r="AE277" s="59">
        <v>50</v>
      </c>
      <c r="AF277" s="58">
        <v>45</v>
      </c>
      <c r="AG277" s="59">
        <v>50</v>
      </c>
      <c r="AH277" s="59">
        <v>40</v>
      </c>
      <c r="AI277" s="58">
        <v>17.5</v>
      </c>
      <c r="AJ277" s="59">
        <v>20</v>
      </c>
      <c r="AK277" s="59">
        <v>15</v>
      </c>
      <c r="AL277" s="58">
        <v>34</v>
      </c>
      <c r="AM277" s="59">
        <v>40</v>
      </c>
      <c r="AN277" s="59">
        <v>28</v>
      </c>
      <c r="AO277" s="58">
        <v>35.5</v>
      </c>
      <c r="AP277" s="59">
        <v>38</v>
      </c>
      <c r="AQ277" s="59">
        <v>33</v>
      </c>
      <c r="AR277" s="58">
        <v>52.5</v>
      </c>
      <c r="AS277" s="59">
        <v>55</v>
      </c>
      <c r="AT277" s="59">
        <v>50</v>
      </c>
      <c r="AU277" s="58">
        <v>19.5</v>
      </c>
      <c r="AV277" s="59">
        <v>22</v>
      </c>
      <c r="AW277" s="59">
        <v>17</v>
      </c>
      <c r="AX277" s="58">
        <v>31</v>
      </c>
      <c r="AY277" s="59">
        <v>35</v>
      </c>
      <c r="AZ277" s="59">
        <v>27</v>
      </c>
      <c r="BA277" s="58">
        <v>58.5</v>
      </c>
      <c r="BB277" s="59">
        <v>61</v>
      </c>
      <c r="BC277" s="59">
        <v>56</v>
      </c>
      <c r="BD277" s="58">
        <v>17</v>
      </c>
      <c r="BE277" s="59">
        <v>18</v>
      </c>
      <c r="BF277" s="59">
        <v>16</v>
      </c>
      <c r="BG277" s="58">
        <v>28.5</v>
      </c>
      <c r="BH277" s="59">
        <v>30</v>
      </c>
      <c r="BI277" s="59">
        <v>27</v>
      </c>
      <c r="BJ277" s="58">
        <v>22.5</v>
      </c>
      <c r="BK277" s="59">
        <v>25</v>
      </c>
      <c r="BL277" s="59">
        <v>20</v>
      </c>
      <c r="BM277" s="58">
        <v>52.5</v>
      </c>
      <c r="BN277" s="59">
        <v>56</v>
      </c>
      <c r="BO277" s="59">
        <v>49</v>
      </c>
      <c r="BP277" s="58">
        <v>172.5</v>
      </c>
      <c r="BQ277" s="59">
        <v>174</v>
      </c>
      <c r="BR277" s="59">
        <v>171</v>
      </c>
    </row>
    <row r="278" spans="1:70" x14ac:dyDescent="0.25">
      <c r="A278" s="57">
        <v>44231</v>
      </c>
      <c r="B278" s="58">
        <v>115</v>
      </c>
      <c r="C278" s="59">
        <v>120</v>
      </c>
      <c r="D278" s="59">
        <v>110</v>
      </c>
      <c r="E278" s="58">
        <v>59</v>
      </c>
      <c r="F278" s="59">
        <v>62</v>
      </c>
      <c r="G278" s="59">
        <v>56</v>
      </c>
      <c r="H278" s="58">
        <v>105</v>
      </c>
      <c r="I278" s="59">
        <v>110</v>
      </c>
      <c r="J278" s="59">
        <v>100</v>
      </c>
      <c r="K278" s="58">
        <v>80</v>
      </c>
      <c r="L278" s="59">
        <v>85</v>
      </c>
      <c r="M278" s="59">
        <v>75</v>
      </c>
      <c r="N278" s="58">
        <v>60</v>
      </c>
      <c r="O278" s="59">
        <v>70</v>
      </c>
      <c r="P278" s="59">
        <v>50</v>
      </c>
      <c r="Q278" s="58">
        <v>75</v>
      </c>
      <c r="R278" s="59">
        <v>80</v>
      </c>
      <c r="S278" s="59">
        <v>70</v>
      </c>
      <c r="T278" s="58">
        <v>80</v>
      </c>
      <c r="U278" s="59">
        <v>85</v>
      </c>
      <c r="V278" s="59">
        <v>75</v>
      </c>
      <c r="W278" s="58">
        <v>57.5</v>
      </c>
      <c r="X278" s="59">
        <v>65</v>
      </c>
      <c r="Y278" s="59">
        <v>50</v>
      </c>
      <c r="Z278" s="58">
        <v>40</v>
      </c>
      <c r="AA278" s="59">
        <v>45</v>
      </c>
      <c r="AB278" s="59">
        <v>35</v>
      </c>
      <c r="AC278" s="58">
        <v>32.5</v>
      </c>
      <c r="AD278" s="59">
        <v>35</v>
      </c>
      <c r="AE278" s="59">
        <v>30</v>
      </c>
      <c r="AF278" s="58">
        <v>45</v>
      </c>
      <c r="AG278" s="59">
        <v>50</v>
      </c>
      <c r="AH278" s="59">
        <v>40</v>
      </c>
      <c r="AI278" s="58">
        <v>17.5</v>
      </c>
      <c r="AJ278" s="59">
        <v>20</v>
      </c>
      <c r="AK278" s="59">
        <v>15</v>
      </c>
      <c r="AL278" s="58">
        <v>34</v>
      </c>
      <c r="AM278" s="59">
        <v>40</v>
      </c>
      <c r="AN278" s="59">
        <v>28</v>
      </c>
      <c r="AO278" s="58">
        <v>35.5</v>
      </c>
      <c r="AP278" s="59">
        <v>38</v>
      </c>
      <c r="AQ278" s="59">
        <v>33</v>
      </c>
      <c r="AR278" s="58">
        <v>52.5</v>
      </c>
      <c r="AS278" s="59">
        <v>55</v>
      </c>
      <c r="AT278" s="59">
        <v>50</v>
      </c>
      <c r="AU278" s="58">
        <v>19.5</v>
      </c>
      <c r="AV278" s="59">
        <v>22</v>
      </c>
      <c r="AW278" s="59">
        <v>17</v>
      </c>
      <c r="AX278" s="58">
        <v>31</v>
      </c>
      <c r="AY278" s="59">
        <v>35</v>
      </c>
      <c r="AZ278" s="59">
        <v>27</v>
      </c>
      <c r="BA278" s="58">
        <v>58.5</v>
      </c>
      <c r="BB278" s="59">
        <v>61</v>
      </c>
      <c r="BC278" s="59">
        <v>56</v>
      </c>
      <c r="BD278" s="58">
        <v>17</v>
      </c>
      <c r="BE278" s="59">
        <v>18</v>
      </c>
      <c r="BF278" s="59">
        <v>16</v>
      </c>
      <c r="BG278" s="58">
        <v>28.5</v>
      </c>
      <c r="BH278" s="59">
        <v>30</v>
      </c>
      <c r="BI278" s="59">
        <v>27</v>
      </c>
      <c r="BJ278" s="58">
        <v>22.5</v>
      </c>
      <c r="BK278" s="59">
        <v>25</v>
      </c>
      <c r="BL278" s="59">
        <v>20</v>
      </c>
      <c r="BM278" s="58">
        <v>52.5</v>
      </c>
      <c r="BN278" s="59">
        <v>56</v>
      </c>
      <c r="BO278" s="59">
        <v>49</v>
      </c>
      <c r="BP278" s="58">
        <v>166.5</v>
      </c>
      <c r="BQ278" s="59">
        <v>169</v>
      </c>
      <c r="BR278" s="59">
        <v>164</v>
      </c>
    </row>
    <row r="279" spans="1:70" x14ac:dyDescent="0.25">
      <c r="A279" s="57">
        <v>44224</v>
      </c>
      <c r="B279" s="58">
        <v>115</v>
      </c>
      <c r="C279" s="59">
        <v>120</v>
      </c>
      <c r="D279" s="59">
        <v>110</v>
      </c>
      <c r="E279" s="58">
        <v>59</v>
      </c>
      <c r="F279" s="59">
        <v>62</v>
      </c>
      <c r="G279" s="59">
        <v>56</v>
      </c>
      <c r="H279" s="58">
        <v>105</v>
      </c>
      <c r="I279" s="59">
        <v>110</v>
      </c>
      <c r="J279" s="59">
        <v>100</v>
      </c>
      <c r="K279" s="58">
        <v>72.5</v>
      </c>
      <c r="L279" s="59">
        <v>80</v>
      </c>
      <c r="M279" s="59">
        <v>65</v>
      </c>
      <c r="N279" s="58">
        <v>60</v>
      </c>
      <c r="O279" s="59">
        <v>70</v>
      </c>
      <c r="P279" s="59">
        <v>50</v>
      </c>
      <c r="Q279" s="58">
        <v>75</v>
      </c>
      <c r="R279" s="59">
        <v>80</v>
      </c>
      <c r="S279" s="59">
        <v>70</v>
      </c>
      <c r="T279" s="58">
        <v>72.5</v>
      </c>
      <c r="U279" s="59">
        <v>80</v>
      </c>
      <c r="V279" s="59">
        <v>65</v>
      </c>
      <c r="W279" s="58">
        <v>52.5</v>
      </c>
      <c r="X279" s="59">
        <v>65</v>
      </c>
      <c r="Y279" s="59">
        <v>40</v>
      </c>
      <c r="Z279" s="58">
        <v>40</v>
      </c>
      <c r="AA279" s="59">
        <v>45</v>
      </c>
      <c r="AB279" s="59">
        <v>35</v>
      </c>
      <c r="AC279" s="58">
        <v>32.5</v>
      </c>
      <c r="AD279" s="59">
        <v>35</v>
      </c>
      <c r="AE279" s="59">
        <v>30</v>
      </c>
      <c r="AF279" s="58">
        <v>45</v>
      </c>
      <c r="AG279" s="59">
        <v>50</v>
      </c>
      <c r="AH279" s="59">
        <v>40</v>
      </c>
      <c r="AI279" s="58">
        <v>17.5</v>
      </c>
      <c r="AJ279" s="59">
        <v>20</v>
      </c>
      <c r="AK279" s="59">
        <v>15</v>
      </c>
      <c r="AL279" s="58">
        <v>34</v>
      </c>
      <c r="AM279" s="59">
        <v>40</v>
      </c>
      <c r="AN279" s="59">
        <v>28</v>
      </c>
      <c r="AO279" s="58">
        <v>35.5</v>
      </c>
      <c r="AP279" s="59">
        <v>38</v>
      </c>
      <c r="AQ279" s="59">
        <v>33</v>
      </c>
      <c r="AR279" s="58">
        <v>52.5</v>
      </c>
      <c r="AS279" s="59">
        <v>55</v>
      </c>
      <c r="AT279" s="59">
        <v>50</v>
      </c>
      <c r="AU279" s="58">
        <v>19.5</v>
      </c>
      <c r="AV279" s="59">
        <v>22</v>
      </c>
      <c r="AW279" s="59">
        <v>17</v>
      </c>
      <c r="AX279" s="58">
        <v>31</v>
      </c>
      <c r="AY279" s="59">
        <v>35</v>
      </c>
      <c r="AZ279" s="59">
        <v>27</v>
      </c>
      <c r="BA279" s="58">
        <v>58.5</v>
      </c>
      <c r="BB279" s="59">
        <v>61</v>
      </c>
      <c r="BC279" s="59">
        <v>56</v>
      </c>
      <c r="BD279" s="58">
        <v>17</v>
      </c>
      <c r="BE279" s="59">
        <v>18</v>
      </c>
      <c r="BF279" s="59">
        <v>16</v>
      </c>
      <c r="BG279" s="58">
        <v>28.5</v>
      </c>
      <c r="BH279" s="59">
        <v>30</v>
      </c>
      <c r="BI279" s="59">
        <v>27</v>
      </c>
      <c r="BJ279" s="58">
        <v>22.5</v>
      </c>
      <c r="BK279" s="59">
        <v>25</v>
      </c>
      <c r="BL279" s="59">
        <v>20</v>
      </c>
      <c r="BM279" s="58">
        <v>52.5</v>
      </c>
      <c r="BN279" s="59">
        <v>56</v>
      </c>
      <c r="BO279" s="59">
        <v>49</v>
      </c>
      <c r="BP279" s="58">
        <v>157.5</v>
      </c>
      <c r="BQ279" s="59">
        <v>159</v>
      </c>
      <c r="BR279" s="59">
        <v>156</v>
      </c>
    </row>
    <row r="280" spans="1:70" x14ac:dyDescent="0.25">
      <c r="A280" s="57">
        <v>44217</v>
      </c>
      <c r="B280" s="58">
        <v>115</v>
      </c>
      <c r="C280" s="59">
        <v>120</v>
      </c>
      <c r="D280" s="59">
        <v>110</v>
      </c>
      <c r="E280" s="58">
        <v>59</v>
      </c>
      <c r="F280" s="59">
        <v>62</v>
      </c>
      <c r="G280" s="59">
        <v>56</v>
      </c>
      <c r="H280" s="58">
        <v>105</v>
      </c>
      <c r="I280" s="59">
        <v>110</v>
      </c>
      <c r="J280" s="59">
        <v>100</v>
      </c>
      <c r="K280" s="58">
        <v>57.5</v>
      </c>
      <c r="L280" s="59">
        <v>65</v>
      </c>
      <c r="M280" s="59">
        <v>50</v>
      </c>
      <c r="N280" s="58">
        <v>45</v>
      </c>
      <c r="O280" s="59">
        <v>50</v>
      </c>
      <c r="P280" s="59">
        <v>40</v>
      </c>
      <c r="Q280" s="58">
        <v>75</v>
      </c>
      <c r="R280" s="59">
        <v>80</v>
      </c>
      <c r="S280" s="59">
        <v>70</v>
      </c>
      <c r="T280" s="58">
        <v>55</v>
      </c>
      <c r="U280" s="59">
        <v>60</v>
      </c>
      <c r="V280" s="59">
        <v>50</v>
      </c>
      <c r="W280" s="58">
        <v>52.5</v>
      </c>
      <c r="X280" s="59">
        <v>65</v>
      </c>
      <c r="Y280" s="59">
        <v>40</v>
      </c>
      <c r="Z280" s="58">
        <v>32.5</v>
      </c>
      <c r="AA280" s="59">
        <v>35</v>
      </c>
      <c r="AB280" s="59">
        <v>30</v>
      </c>
      <c r="AC280" s="58">
        <v>32.5</v>
      </c>
      <c r="AD280" s="59">
        <v>35</v>
      </c>
      <c r="AE280" s="59">
        <v>30</v>
      </c>
      <c r="AF280" s="58">
        <v>27.5</v>
      </c>
      <c r="AG280" s="59">
        <v>35</v>
      </c>
      <c r="AH280" s="59">
        <v>20</v>
      </c>
      <c r="AI280" s="58">
        <v>17.5</v>
      </c>
      <c r="AJ280" s="59">
        <v>20</v>
      </c>
      <c r="AK280" s="59">
        <v>15</v>
      </c>
      <c r="AL280" s="58">
        <v>34</v>
      </c>
      <c r="AM280" s="59">
        <v>40</v>
      </c>
      <c r="AN280" s="59">
        <v>28</v>
      </c>
      <c r="AO280" s="58">
        <v>33.5</v>
      </c>
      <c r="AP280" s="59">
        <v>36</v>
      </c>
      <c r="AQ280" s="59">
        <v>31</v>
      </c>
      <c r="AR280" s="58">
        <v>52.5</v>
      </c>
      <c r="AS280" s="59">
        <v>55</v>
      </c>
      <c r="AT280" s="59">
        <v>50</v>
      </c>
      <c r="AU280" s="58">
        <v>19.5</v>
      </c>
      <c r="AV280" s="59">
        <v>22</v>
      </c>
      <c r="AW280" s="59">
        <v>17</v>
      </c>
      <c r="AX280" s="58">
        <v>31</v>
      </c>
      <c r="AY280" s="59">
        <v>35</v>
      </c>
      <c r="AZ280" s="59">
        <v>27</v>
      </c>
      <c r="BA280" s="58">
        <v>58</v>
      </c>
      <c r="BB280" s="59">
        <v>60</v>
      </c>
      <c r="BC280" s="59">
        <v>56</v>
      </c>
      <c r="BD280" s="58">
        <v>17</v>
      </c>
      <c r="BE280" s="59">
        <v>18</v>
      </c>
      <c r="BF280" s="59">
        <v>16</v>
      </c>
      <c r="BG280" s="58">
        <v>28</v>
      </c>
      <c r="BH280" s="59">
        <v>30</v>
      </c>
      <c r="BI280" s="59">
        <v>26</v>
      </c>
      <c r="BJ280" s="58">
        <v>22.5</v>
      </c>
      <c r="BK280" s="59">
        <v>25</v>
      </c>
      <c r="BL280" s="59">
        <v>20</v>
      </c>
      <c r="BM280" s="58">
        <v>52.5</v>
      </c>
      <c r="BN280" s="59">
        <v>56</v>
      </c>
      <c r="BO280" s="59">
        <v>49</v>
      </c>
      <c r="BP280" s="58">
        <v>137.5</v>
      </c>
      <c r="BQ280" s="59">
        <v>140</v>
      </c>
      <c r="BR280" s="59">
        <v>135</v>
      </c>
    </row>
    <row r="281" spans="1:70" x14ac:dyDescent="0.25">
      <c r="A281" s="57">
        <v>44210</v>
      </c>
      <c r="B281" s="58">
        <v>115</v>
      </c>
      <c r="C281" s="59">
        <v>120</v>
      </c>
      <c r="D281" s="59">
        <v>110</v>
      </c>
      <c r="E281" s="58">
        <v>59</v>
      </c>
      <c r="F281" s="59">
        <v>62</v>
      </c>
      <c r="G281" s="59">
        <v>56</v>
      </c>
      <c r="H281" s="58">
        <v>105</v>
      </c>
      <c r="I281" s="59">
        <v>110</v>
      </c>
      <c r="J281" s="59">
        <v>100</v>
      </c>
      <c r="K281" s="58">
        <v>57.5</v>
      </c>
      <c r="L281" s="59">
        <v>65</v>
      </c>
      <c r="M281" s="59">
        <v>50</v>
      </c>
      <c r="N281" s="58">
        <v>45</v>
      </c>
      <c r="O281" s="59">
        <v>50</v>
      </c>
      <c r="P281" s="59">
        <v>40</v>
      </c>
      <c r="Q281" s="58">
        <v>72.5</v>
      </c>
      <c r="R281" s="59">
        <v>75</v>
      </c>
      <c r="S281" s="59">
        <v>70</v>
      </c>
      <c r="T281" s="58">
        <v>55</v>
      </c>
      <c r="U281" s="59">
        <v>60</v>
      </c>
      <c r="V281" s="59">
        <v>50</v>
      </c>
      <c r="W281" s="58">
        <v>52.5</v>
      </c>
      <c r="X281" s="59">
        <v>65</v>
      </c>
      <c r="Y281" s="59">
        <v>40</v>
      </c>
      <c r="Z281" s="58">
        <v>27.5</v>
      </c>
      <c r="AA281" s="59">
        <v>30</v>
      </c>
      <c r="AB281" s="59">
        <v>25</v>
      </c>
      <c r="AC281" s="58">
        <v>31</v>
      </c>
      <c r="AD281" s="59">
        <v>35</v>
      </c>
      <c r="AE281" s="59">
        <v>27</v>
      </c>
      <c r="AF281" s="58">
        <v>20</v>
      </c>
      <c r="AG281" s="59">
        <v>25</v>
      </c>
      <c r="AH281" s="59">
        <v>15</v>
      </c>
      <c r="AI281" s="58">
        <v>17.5</v>
      </c>
      <c r="AJ281" s="59">
        <v>20</v>
      </c>
      <c r="AK281" s="59">
        <v>15</v>
      </c>
      <c r="AL281" s="58">
        <v>34</v>
      </c>
      <c r="AM281" s="59">
        <v>40</v>
      </c>
      <c r="AN281" s="59">
        <v>28</v>
      </c>
      <c r="AO281" s="58">
        <v>33.5</v>
      </c>
      <c r="AP281" s="59">
        <v>36</v>
      </c>
      <c r="AQ281" s="59">
        <v>31</v>
      </c>
      <c r="AR281" s="58">
        <v>51.5</v>
      </c>
      <c r="AS281" s="59">
        <v>54</v>
      </c>
      <c r="AT281" s="59">
        <v>49</v>
      </c>
      <c r="AU281" s="58">
        <v>19.5</v>
      </c>
      <c r="AV281" s="59">
        <v>22</v>
      </c>
      <c r="AW281" s="59">
        <v>17</v>
      </c>
      <c r="AX281" s="58">
        <v>31</v>
      </c>
      <c r="AY281" s="59">
        <v>35</v>
      </c>
      <c r="AZ281" s="59">
        <v>27</v>
      </c>
      <c r="BA281" s="58">
        <v>57</v>
      </c>
      <c r="BB281" s="59">
        <v>59</v>
      </c>
      <c r="BC281" s="59">
        <v>55</v>
      </c>
      <c r="BD281" s="58">
        <v>17</v>
      </c>
      <c r="BE281" s="59">
        <v>18</v>
      </c>
      <c r="BF281" s="59">
        <v>16</v>
      </c>
      <c r="BG281" s="58">
        <v>28</v>
      </c>
      <c r="BH281" s="59">
        <v>30</v>
      </c>
      <c r="BI281" s="59">
        <v>26</v>
      </c>
      <c r="BJ281" s="58">
        <v>22.5</v>
      </c>
      <c r="BK281" s="59">
        <v>25</v>
      </c>
      <c r="BL281" s="59">
        <v>20</v>
      </c>
      <c r="BM281" s="58">
        <v>52.5</v>
      </c>
      <c r="BN281" s="59">
        <v>56</v>
      </c>
      <c r="BO281" s="59">
        <v>49</v>
      </c>
      <c r="BP281" s="58">
        <v>126</v>
      </c>
      <c r="BQ281" s="59">
        <v>130</v>
      </c>
      <c r="BR281" s="59">
        <v>122</v>
      </c>
    </row>
    <row r="282" spans="1:70" x14ac:dyDescent="0.25">
      <c r="A282" s="57">
        <v>44203</v>
      </c>
      <c r="B282" s="58">
        <v>75</v>
      </c>
      <c r="C282" s="59">
        <v>80</v>
      </c>
      <c r="D282" s="59">
        <v>70</v>
      </c>
      <c r="E282" s="58">
        <v>59</v>
      </c>
      <c r="F282" s="59">
        <v>62</v>
      </c>
      <c r="G282" s="59">
        <v>56</v>
      </c>
      <c r="H282" s="58">
        <v>82.5</v>
      </c>
      <c r="I282" s="59">
        <v>85</v>
      </c>
      <c r="J282" s="59">
        <v>80</v>
      </c>
      <c r="K282" s="58">
        <v>46.5</v>
      </c>
      <c r="L282" s="59">
        <v>50</v>
      </c>
      <c r="M282" s="59">
        <v>43</v>
      </c>
      <c r="N282" s="58">
        <v>45</v>
      </c>
      <c r="O282" s="59">
        <v>50</v>
      </c>
      <c r="P282" s="59">
        <v>40</v>
      </c>
      <c r="Q282" s="58">
        <v>70</v>
      </c>
      <c r="R282" s="59">
        <v>70</v>
      </c>
      <c r="S282" s="59">
        <v>70</v>
      </c>
      <c r="T282" s="58">
        <v>42.5</v>
      </c>
      <c r="U282" s="59">
        <v>45</v>
      </c>
      <c r="V282" s="59">
        <v>40</v>
      </c>
      <c r="W282" s="58">
        <v>20</v>
      </c>
      <c r="X282" s="59">
        <v>25</v>
      </c>
      <c r="Y282" s="59">
        <v>15</v>
      </c>
      <c r="Z282" s="58">
        <v>27.5</v>
      </c>
      <c r="AA282" s="59">
        <v>30</v>
      </c>
      <c r="AB282" s="59">
        <v>25</v>
      </c>
      <c r="AC282" s="58">
        <v>28.5</v>
      </c>
      <c r="AD282" s="59">
        <v>30</v>
      </c>
      <c r="AE282" s="59">
        <v>27</v>
      </c>
      <c r="AF282" s="58">
        <v>15</v>
      </c>
      <c r="AG282" s="59">
        <v>20</v>
      </c>
      <c r="AH282" s="59">
        <v>10</v>
      </c>
      <c r="AI282" s="58">
        <v>17.5</v>
      </c>
      <c r="AJ282" s="59">
        <v>20</v>
      </c>
      <c r="AK282" s="59">
        <v>15</v>
      </c>
      <c r="AL282" s="58">
        <v>31</v>
      </c>
      <c r="AM282" s="59">
        <v>35</v>
      </c>
      <c r="AN282" s="59">
        <v>27</v>
      </c>
      <c r="AO282" s="58">
        <v>33</v>
      </c>
      <c r="AP282" s="59">
        <v>35</v>
      </c>
      <c r="AQ282" s="59">
        <v>31</v>
      </c>
      <c r="AR282" s="58">
        <v>51.5</v>
      </c>
      <c r="AS282" s="59">
        <v>54</v>
      </c>
      <c r="AT282" s="59">
        <v>49</v>
      </c>
      <c r="AU282" s="58">
        <v>18.5</v>
      </c>
      <c r="AV282" s="59">
        <v>22</v>
      </c>
      <c r="AW282" s="59">
        <v>15</v>
      </c>
      <c r="AX282" s="58">
        <v>31</v>
      </c>
      <c r="AY282" s="59">
        <v>35</v>
      </c>
      <c r="AZ282" s="59">
        <v>27</v>
      </c>
      <c r="BA282" s="58">
        <v>55</v>
      </c>
      <c r="BB282" s="59">
        <v>57</v>
      </c>
      <c r="BC282" s="59">
        <v>53</v>
      </c>
      <c r="BD282" s="58">
        <v>17</v>
      </c>
      <c r="BE282" s="59">
        <v>18</v>
      </c>
      <c r="BF282" s="59">
        <v>16</v>
      </c>
      <c r="BG282" s="58">
        <v>25</v>
      </c>
      <c r="BH282" s="59">
        <v>26</v>
      </c>
      <c r="BI282" s="59">
        <v>24</v>
      </c>
      <c r="BJ282" s="58">
        <v>21.5</v>
      </c>
      <c r="BK282" s="59">
        <v>25</v>
      </c>
      <c r="BL282" s="59">
        <v>18</v>
      </c>
      <c r="BM282" s="58">
        <v>51.5</v>
      </c>
      <c r="BN282" s="59">
        <v>55</v>
      </c>
      <c r="BO282" s="59">
        <v>48</v>
      </c>
      <c r="BP282" s="58">
        <v>114.5</v>
      </c>
      <c r="BQ282" s="59">
        <v>118</v>
      </c>
      <c r="BR282" s="59">
        <v>111</v>
      </c>
    </row>
    <row r="283" spans="1:70" x14ac:dyDescent="0.25">
      <c r="A283" s="57">
        <v>44188</v>
      </c>
      <c r="B283" s="58">
        <v>65</v>
      </c>
      <c r="C283" s="59">
        <v>70</v>
      </c>
      <c r="D283" s="59">
        <v>60</v>
      </c>
      <c r="E283" s="58">
        <v>59</v>
      </c>
      <c r="F283" s="59">
        <v>62</v>
      </c>
      <c r="G283" s="59">
        <v>56</v>
      </c>
      <c r="H283" s="58">
        <v>76.5</v>
      </c>
      <c r="I283" s="59">
        <v>80</v>
      </c>
      <c r="J283" s="59">
        <v>73</v>
      </c>
      <c r="K283" s="58">
        <v>46.5</v>
      </c>
      <c r="L283" s="59">
        <v>50</v>
      </c>
      <c r="M283" s="59">
        <v>43</v>
      </c>
      <c r="N283" s="58">
        <v>45</v>
      </c>
      <c r="O283" s="59">
        <v>50</v>
      </c>
      <c r="P283" s="59">
        <v>40</v>
      </c>
      <c r="Q283" s="58">
        <v>57.5</v>
      </c>
      <c r="R283" s="59">
        <v>60</v>
      </c>
      <c r="S283" s="59">
        <v>55</v>
      </c>
      <c r="T283" s="58">
        <v>41.5</v>
      </c>
      <c r="U283" s="59">
        <v>45</v>
      </c>
      <c r="V283" s="59">
        <v>38</v>
      </c>
      <c r="W283" s="58">
        <v>17.5</v>
      </c>
      <c r="X283" s="59">
        <v>20</v>
      </c>
      <c r="Y283" s="59">
        <v>15</v>
      </c>
      <c r="Z283" s="58">
        <v>27.5</v>
      </c>
      <c r="AA283" s="59">
        <v>30</v>
      </c>
      <c r="AB283" s="59">
        <v>25</v>
      </c>
      <c r="AC283" s="58">
        <v>28.5</v>
      </c>
      <c r="AD283" s="59">
        <v>30</v>
      </c>
      <c r="AE283" s="59">
        <v>27</v>
      </c>
      <c r="AF283" s="58">
        <v>15</v>
      </c>
      <c r="AG283" s="59">
        <v>20</v>
      </c>
      <c r="AH283" s="59">
        <v>10</v>
      </c>
      <c r="AI283" s="58">
        <v>17.5</v>
      </c>
      <c r="AJ283" s="59">
        <v>20</v>
      </c>
      <c r="AK283" s="59">
        <v>15</v>
      </c>
      <c r="AL283" s="58">
        <v>31</v>
      </c>
      <c r="AM283" s="59">
        <v>35</v>
      </c>
      <c r="AN283" s="59">
        <v>27</v>
      </c>
      <c r="AO283" s="58">
        <v>33</v>
      </c>
      <c r="AP283" s="59">
        <v>35</v>
      </c>
      <c r="AQ283" s="59">
        <v>31</v>
      </c>
      <c r="AR283" s="58">
        <v>51.5</v>
      </c>
      <c r="AS283" s="59">
        <v>54</v>
      </c>
      <c r="AT283" s="59">
        <v>49</v>
      </c>
      <c r="AU283" s="58">
        <v>18.5</v>
      </c>
      <c r="AV283" s="59">
        <v>22</v>
      </c>
      <c r="AW283" s="59">
        <v>15</v>
      </c>
      <c r="AX283" s="58">
        <v>31</v>
      </c>
      <c r="AY283" s="59">
        <v>35</v>
      </c>
      <c r="AZ283" s="59">
        <v>27</v>
      </c>
      <c r="BA283" s="58">
        <v>55</v>
      </c>
      <c r="BB283" s="59">
        <v>57</v>
      </c>
      <c r="BC283" s="59">
        <v>53</v>
      </c>
      <c r="BD283" s="58">
        <v>17</v>
      </c>
      <c r="BE283" s="59">
        <v>18</v>
      </c>
      <c r="BF283" s="59">
        <v>16</v>
      </c>
      <c r="BG283" s="58">
        <v>25</v>
      </c>
      <c r="BH283" s="59">
        <v>26</v>
      </c>
      <c r="BI283" s="59">
        <v>24</v>
      </c>
      <c r="BJ283" s="58">
        <v>21.5</v>
      </c>
      <c r="BK283" s="59">
        <v>25</v>
      </c>
      <c r="BL283" s="59">
        <v>18</v>
      </c>
      <c r="BM283" s="58">
        <v>51.5</v>
      </c>
      <c r="BN283" s="59">
        <v>55</v>
      </c>
      <c r="BO283" s="59">
        <v>48</v>
      </c>
      <c r="BP283" s="58">
        <v>114.5</v>
      </c>
      <c r="BQ283" s="59">
        <v>118</v>
      </c>
      <c r="BR283" s="59">
        <v>111</v>
      </c>
    </row>
    <row r="284" spans="1:70" x14ac:dyDescent="0.25">
      <c r="A284" s="57">
        <v>44182</v>
      </c>
      <c r="B284" s="58">
        <v>65</v>
      </c>
      <c r="C284" s="59">
        <v>70</v>
      </c>
      <c r="D284" s="59">
        <v>60</v>
      </c>
      <c r="E284" s="58">
        <v>59</v>
      </c>
      <c r="F284" s="59">
        <v>62</v>
      </c>
      <c r="G284" s="59">
        <v>56</v>
      </c>
      <c r="H284" s="58">
        <v>76.5</v>
      </c>
      <c r="I284" s="59">
        <v>80</v>
      </c>
      <c r="J284" s="59">
        <v>73</v>
      </c>
      <c r="K284" s="58">
        <v>46.5</v>
      </c>
      <c r="L284" s="59">
        <v>50</v>
      </c>
      <c r="M284" s="59">
        <v>43</v>
      </c>
      <c r="N284" s="58">
        <v>45</v>
      </c>
      <c r="O284" s="59">
        <v>50</v>
      </c>
      <c r="P284" s="59">
        <v>40</v>
      </c>
      <c r="Q284" s="58">
        <v>57.5</v>
      </c>
      <c r="R284" s="59">
        <v>60</v>
      </c>
      <c r="S284" s="59">
        <v>55</v>
      </c>
      <c r="T284" s="58">
        <v>40</v>
      </c>
      <c r="U284" s="59">
        <v>45</v>
      </c>
      <c r="V284" s="59">
        <v>35</v>
      </c>
      <c r="W284" s="58">
        <v>17.5</v>
      </c>
      <c r="X284" s="59">
        <v>20</v>
      </c>
      <c r="Y284" s="59">
        <v>15</v>
      </c>
      <c r="Z284" s="58">
        <v>27.5</v>
      </c>
      <c r="AA284" s="59">
        <v>30</v>
      </c>
      <c r="AB284" s="59">
        <v>25</v>
      </c>
      <c r="AC284" s="58">
        <v>28.5</v>
      </c>
      <c r="AD284" s="59">
        <v>30</v>
      </c>
      <c r="AE284" s="59">
        <v>27</v>
      </c>
      <c r="AF284" s="58">
        <v>15</v>
      </c>
      <c r="AG284" s="59">
        <v>20</v>
      </c>
      <c r="AH284" s="59">
        <v>10</v>
      </c>
      <c r="AI284" s="58">
        <v>17.5</v>
      </c>
      <c r="AJ284" s="59">
        <v>20</v>
      </c>
      <c r="AK284" s="59">
        <v>15</v>
      </c>
      <c r="AL284" s="58">
        <v>31</v>
      </c>
      <c r="AM284" s="59">
        <v>35</v>
      </c>
      <c r="AN284" s="59">
        <v>27</v>
      </c>
      <c r="AO284" s="58">
        <v>33</v>
      </c>
      <c r="AP284" s="59">
        <v>35</v>
      </c>
      <c r="AQ284" s="59">
        <v>31</v>
      </c>
      <c r="AR284" s="58">
        <v>51.5</v>
      </c>
      <c r="AS284" s="59">
        <v>54</v>
      </c>
      <c r="AT284" s="59">
        <v>49</v>
      </c>
      <c r="AU284" s="58">
        <v>18.5</v>
      </c>
      <c r="AV284" s="59">
        <v>22</v>
      </c>
      <c r="AW284" s="59">
        <v>15</v>
      </c>
      <c r="AX284" s="58">
        <v>31</v>
      </c>
      <c r="AY284" s="59">
        <v>35</v>
      </c>
      <c r="AZ284" s="59">
        <v>27</v>
      </c>
      <c r="BA284" s="58">
        <v>55</v>
      </c>
      <c r="BB284" s="59">
        <v>57</v>
      </c>
      <c r="BC284" s="59">
        <v>53</v>
      </c>
      <c r="BD284" s="58">
        <v>17</v>
      </c>
      <c r="BE284" s="59">
        <v>18</v>
      </c>
      <c r="BF284" s="59">
        <v>16</v>
      </c>
      <c r="BG284" s="58">
        <v>25</v>
      </c>
      <c r="BH284" s="59">
        <v>26</v>
      </c>
      <c r="BI284" s="59">
        <v>24</v>
      </c>
      <c r="BJ284" s="58">
        <v>21.5</v>
      </c>
      <c r="BK284" s="59">
        <v>25</v>
      </c>
      <c r="BL284" s="59">
        <v>18</v>
      </c>
      <c r="BM284" s="58">
        <v>51.5</v>
      </c>
      <c r="BN284" s="59">
        <v>55</v>
      </c>
      <c r="BO284" s="59">
        <v>48</v>
      </c>
      <c r="BP284" s="58">
        <v>114.5</v>
      </c>
      <c r="BQ284" s="59">
        <v>118</v>
      </c>
      <c r="BR284" s="59">
        <v>111</v>
      </c>
    </row>
    <row r="285" spans="1:70" x14ac:dyDescent="0.25">
      <c r="A285" s="57">
        <v>44175</v>
      </c>
      <c r="B285" s="58">
        <v>65</v>
      </c>
      <c r="C285" s="59">
        <v>70</v>
      </c>
      <c r="D285" s="59">
        <v>60</v>
      </c>
      <c r="E285" s="58">
        <v>59</v>
      </c>
      <c r="F285" s="59">
        <v>62</v>
      </c>
      <c r="G285" s="59">
        <v>56</v>
      </c>
      <c r="H285" s="58">
        <v>72.5</v>
      </c>
      <c r="I285" s="59">
        <v>75</v>
      </c>
      <c r="J285" s="59">
        <v>70</v>
      </c>
      <c r="K285" s="58">
        <v>31.5</v>
      </c>
      <c r="L285" s="59">
        <v>35</v>
      </c>
      <c r="M285" s="59">
        <v>28</v>
      </c>
      <c r="N285" s="58">
        <v>45</v>
      </c>
      <c r="O285" s="59">
        <v>50</v>
      </c>
      <c r="P285" s="59">
        <v>40</v>
      </c>
      <c r="Q285" s="58">
        <v>57.5</v>
      </c>
      <c r="R285" s="59">
        <v>60</v>
      </c>
      <c r="S285" s="59">
        <v>55</v>
      </c>
      <c r="T285" s="58">
        <v>32.5</v>
      </c>
      <c r="U285" s="59">
        <v>35</v>
      </c>
      <c r="V285" s="59">
        <v>30</v>
      </c>
      <c r="W285" s="58">
        <v>17.5</v>
      </c>
      <c r="X285" s="59">
        <v>20</v>
      </c>
      <c r="Y285" s="59">
        <v>15</v>
      </c>
      <c r="Z285" s="58">
        <v>27.5</v>
      </c>
      <c r="AA285" s="59">
        <v>30</v>
      </c>
      <c r="AB285" s="59">
        <v>25</v>
      </c>
      <c r="AC285" s="58">
        <v>26</v>
      </c>
      <c r="AD285" s="59">
        <v>27</v>
      </c>
      <c r="AE285" s="59">
        <v>25</v>
      </c>
      <c r="AF285" s="58">
        <v>12.5</v>
      </c>
      <c r="AG285" s="59">
        <v>15</v>
      </c>
      <c r="AH285" s="59">
        <v>10</v>
      </c>
      <c r="AI285" s="58">
        <v>17.5</v>
      </c>
      <c r="AJ285" s="59">
        <v>20</v>
      </c>
      <c r="AK285" s="59">
        <v>15</v>
      </c>
      <c r="AL285" s="58">
        <v>31</v>
      </c>
      <c r="AM285" s="59">
        <v>35</v>
      </c>
      <c r="AN285" s="59">
        <v>27</v>
      </c>
      <c r="AO285" s="58">
        <v>33</v>
      </c>
      <c r="AP285" s="59">
        <v>35</v>
      </c>
      <c r="AQ285" s="59">
        <v>31</v>
      </c>
      <c r="AR285" s="58">
        <v>51.5</v>
      </c>
      <c r="AS285" s="59">
        <v>54</v>
      </c>
      <c r="AT285" s="59">
        <v>49</v>
      </c>
      <c r="AU285" s="58">
        <v>18.5</v>
      </c>
      <c r="AV285" s="59">
        <v>22</v>
      </c>
      <c r="AW285" s="59">
        <v>15</v>
      </c>
      <c r="AX285" s="58">
        <v>31</v>
      </c>
      <c r="AY285" s="59">
        <v>35</v>
      </c>
      <c r="AZ285" s="59">
        <v>27</v>
      </c>
      <c r="BA285" s="58">
        <v>55</v>
      </c>
      <c r="BB285" s="59">
        <v>57</v>
      </c>
      <c r="BC285" s="59">
        <v>53</v>
      </c>
      <c r="BD285" s="58">
        <v>17</v>
      </c>
      <c r="BE285" s="59">
        <v>18</v>
      </c>
      <c r="BF285" s="59">
        <v>16</v>
      </c>
      <c r="BG285" s="58">
        <v>25</v>
      </c>
      <c r="BH285" s="59">
        <v>26</v>
      </c>
      <c r="BI285" s="59">
        <v>24</v>
      </c>
      <c r="BJ285" s="58">
        <v>21.5</v>
      </c>
      <c r="BK285" s="59">
        <v>25</v>
      </c>
      <c r="BL285" s="59">
        <v>18</v>
      </c>
      <c r="BM285" s="58">
        <v>51.5</v>
      </c>
      <c r="BN285" s="59">
        <v>55</v>
      </c>
      <c r="BO285" s="59">
        <v>48</v>
      </c>
      <c r="BP285" s="58">
        <v>107</v>
      </c>
      <c r="BQ285" s="59">
        <v>110</v>
      </c>
      <c r="BR285" s="59">
        <v>104</v>
      </c>
    </row>
    <row r="286" spans="1:70" x14ac:dyDescent="0.25">
      <c r="A286" s="57">
        <v>44168</v>
      </c>
      <c r="B286" s="58">
        <v>62.5</v>
      </c>
      <c r="C286" s="59">
        <v>65</v>
      </c>
      <c r="D286" s="59">
        <v>60</v>
      </c>
      <c r="E286" s="58">
        <v>59</v>
      </c>
      <c r="F286" s="59">
        <v>62</v>
      </c>
      <c r="G286" s="59">
        <v>56</v>
      </c>
      <c r="H286" s="58">
        <v>58.5</v>
      </c>
      <c r="I286" s="59">
        <v>62</v>
      </c>
      <c r="J286" s="59">
        <v>55</v>
      </c>
      <c r="K286" s="58">
        <v>31.5</v>
      </c>
      <c r="L286" s="59">
        <v>35</v>
      </c>
      <c r="M286" s="59">
        <v>28</v>
      </c>
      <c r="N286" s="58">
        <v>45</v>
      </c>
      <c r="O286" s="59">
        <v>50</v>
      </c>
      <c r="P286" s="59">
        <v>40</v>
      </c>
      <c r="Q286" s="58">
        <v>57.5</v>
      </c>
      <c r="R286" s="59">
        <v>60</v>
      </c>
      <c r="S286" s="59">
        <v>55</v>
      </c>
      <c r="T286" s="58">
        <v>30.5</v>
      </c>
      <c r="U286" s="59">
        <v>35</v>
      </c>
      <c r="V286" s="59">
        <v>26</v>
      </c>
      <c r="W286" s="58">
        <v>7.5</v>
      </c>
      <c r="X286" s="59">
        <v>10</v>
      </c>
      <c r="Y286" s="59">
        <v>5</v>
      </c>
      <c r="Z286" s="58">
        <v>27.5</v>
      </c>
      <c r="AA286" s="59">
        <v>30</v>
      </c>
      <c r="AB286" s="59">
        <v>25</v>
      </c>
      <c r="AC286" s="58">
        <v>24.5</v>
      </c>
      <c r="AD286" s="59">
        <v>27</v>
      </c>
      <c r="AE286" s="59">
        <v>22</v>
      </c>
      <c r="AF286" s="58">
        <v>6</v>
      </c>
      <c r="AG286" s="59">
        <v>9</v>
      </c>
      <c r="AH286" s="59">
        <v>3</v>
      </c>
      <c r="AI286" s="58">
        <v>17.5</v>
      </c>
      <c r="AJ286" s="59">
        <v>20</v>
      </c>
      <c r="AK286" s="59">
        <v>15</v>
      </c>
      <c r="AL286" s="58">
        <v>31</v>
      </c>
      <c r="AM286" s="59">
        <v>35</v>
      </c>
      <c r="AN286" s="59">
        <v>27</v>
      </c>
      <c r="AO286" s="58">
        <v>33</v>
      </c>
      <c r="AP286" s="59">
        <v>35</v>
      </c>
      <c r="AQ286" s="59">
        <v>31</v>
      </c>
      <c r="AR286" s="58">
        <v>51.5</v>
      </c>
      <c r="AS286" s="59">
        <v>54</v>
      </c>
      <c r="AT286" s="59">
        <v>49</v>
      </c>
      <c r="AU286" s="58">
        <v>18.5</v>
      </c>
      <c r="AV286" s="59">
        <v>22</v>
      </c>
      <c r="AW286" s="59">
        <v>15</v>
      </c>
      <c r="AX286" s="58">
        <v>31</v>
      </c>
      <c r="AY286" s="59">
        <v>35</v>
      </c>
      <c r="AZ286" s="59">
        <v>27</v>
      </c>
      <c r="BA286" s="58">
        <v>55</v>
      </c>
      <c r="BB286" s="59">
        <v>57</v>
      </c>
      <c r="BC286" s="59">
        <v>53</v>
      </c>
      <c r="BD286" s="58">
        <v>17</v>
      </c>
      <c r="BE286" s="59">
        <v>18</v>
      </c>
      <c r="BF286" s="59">
        <v>16</v>
      </c>
      <c r="BG286" s="58">
        <v>25</v>
      </c>
      <c r="BH286" s="59">
        <v>26</v>
      </c>
      <c r="BI286" s="59">
        <v>24</v>
      </c>
      <c r="BJ286" s="58">
        <v>21.5</v>
      </c>
      <c r="BK286" s="59">
        <v>25</v>
      </c>
      <c r="BL286" s="59">
        <v>18</v>
      </c>
      <c r="BM286" s="58">
        <v>51.5</v>
      </c>
      <c r="BN286" s="59">
        <v>55</v>
      </c>
      <c r="BO286" s="59">
        <v>48</v>
      </c>
      <c r="BP286" s="58">
        <v>107</v>
      </c>
      <c r="BQ286" s="59">
        <v>110</v>
      </c>
      <c r="BR286" s="59">
        <v>104</v>
      </c>
    </row>
    <row r="287" spans="1:70" x14ac:dyDescent="0.25">
      <c r="A287" s="57">
        <v>44161</v>
      </c>
      <c r="B287" s="58">
        <v>62.5</v>
      </c>
      <c r="C287" s="59">
        <v>65</v>
      </c>
      <c r="D287" s="59">
        <v>60</v>
      </c>
      <c r="E287" s="58">
        <v>71</v>
      </c>
      <c r="F287" s="59">
        <v>74</v>
      </c>
      <c r="G287" s="59">
        <v>68</v>
      </c>
      <c r="H287" s="58">
        <v>58.5</v>
      </c>
      <c r="I287" s="59">
        <v>62</v>
      </c>
      <c r="J287" s="59">
        <v>55</v>
      </c>
      <c r="K287" s="58">
        <v>31.5</v>
      </c>
      <c r="L287" s="59">
        <v>35</v>
      </c>
      <c r="M287" s="59">
        <v>28</v>
      </c>
      <c r="N287" s="58">
        <v>45</v>
      </c>
      <c r="O287" s="59">
        <v>50</v>
      </c>
      <c r="P287" s="59">
        <v>40</v>
      </c>
      <c r="Q287" s="58">
        <v>57.5</v>
      </c>
      <c r="R287" s="59">
        <v>60</v>
      </c>
      <c r="S287" s="59">
        <v>55</v>
      </c>
      <c r="T287" s="58">
        <v>30.5</v>
      </c>
      <c r="U287" s="59">
        <v>35</v>
      </c>
      <c r="V287" s="59">
        <v>26</v>
      </c>
      <c r="W287" s="58">
        <v>7.5</v>
      </c>
      <c r="X287" s="59">
        <v>10</v>
      </c>
      <c r="Y287" s="59">
        <v>5</v>
      </c>
      <c r="Z287" s="58">
        <v>27.5</v>
      </c>
      <c r="AA287" s="59">
        <v>30</v>
      </c>
      <c r="AB287" s="59">
        <v>25</v>
      </c>
      <c r="AC287" s="58">
        <v>24.5</v>
      </c>
      <c r="AD287" s="59">
        <v>27</v>
      </c>
      <c r="AE287" s="59">
        <v>22</v>
      </c>
      <c r="AF287" s="58">
        <v>6</v>
      </c>
      <c r="AG287" s="59">
        <v>9</v>
      </c>
      <c r="AH287" s="59">
        <v>3</v>
      </c>
      <c r="AI287" s="58">
        <v>17.5</v>
      </c>
      <c r="AJ287" s="59">
        <v>20</v>
      </c>
      <c r="AK287" s="59">
        <v>15</v>
      </c>
      <c r="AL287" s="58">
        <v>31</v>
      </c>
      <c r="AM287" s="59">
        <v>35</v>
      </c>
      <c r="AN287" s="59">
        <v>27</v>
      </c>
      <c r="AO287" s="58">
        <v>33</v>
      </c>
      <c r="AP287" s="59">
        <v>35</v>
      </c>
      <c r="AQ287" s="59">
        <v>31</v>
      </c>
      <c r="AR287" s="58">
        <v>51.5</v>
      </c>
      <c r="AS287" s="59">
        <v>54</v>
      </c>
      <c r="AT287" s="59">
        <v>49</v>
      </c>
      <c r="AU287" s="58">
        <v>18.5</v>
      </c>
      <c r="AV287" s="59">
        <v>22</v>
      </c>
      <c r="AW287" s="59">
        <v>15</v>
      </c>
      <c r="AX287" s="58">
        <v>31</v>
      </c>
      <c r="AY287" s="59">
        <v>35</v>
      </c>
      <c r="AZ287" s="59">
        <v>27</v>
      </c>
      <c r="BA287" s="58">
        <v>55</v>
      </c>
      <c r="BB287" s="59">
        <v>57</v>
      </c>
      <c r="BC287" s="59">
        <v>53</v>
      </c>
      <c r="BD287" s="58">
        <v>17</v>
      </c>
      <c r="BE287" s="59">
        <v>18</v>
      </c>
      <c r="BF287" s="59">
        <v>16</v>
      </c>
      <c r="BG287" s="58">
        <v>25</v>
      </c>
      <c r="BH287" s="59">
        <v>26</v>
      </c>
      <c r="BI287" s="59">
        <v>24</v>
      </c>
      <c r="BJ287" s="58">
        <v>21.5</v>
      </c>
      <c r="BK287" s="59">
        <v>25</v>
      </c>
      <c r="BL287" s="59">
        <v>18</v>
      </c>
      <c r="BM287" s="58">
        <v>51.5</v>
      </c>
      <c r="BN287" s="59">
        <v>55</v>
      </c>
      <c r="BO287" s="59">
        <v>48</v>
      </c>
      <c r="BP287" s="58">
        <v>102</v>
      </c>
      <c r="BQ287" s="59">
        <v>104</v>
      </c>
      <c r="BR287" s="59">
        <v>100</v>
      </c>
    </row>
    <row r="288" spans="1:70" x14ac:dyDescent="0.25">
      <c r="A288" s="57">
        <v>44154</v>
      </c>
      <c r="B288" s="58">
        <v>60</v>
      </c>
      <c r="C288" s="59">
        <v>62</v>
      </c>
      <c r="D288" s="59">
        <v>58</v>
      </c>
      <c r="E288" s="58">
        <v>71</v>
      </c>
      <c r="F288" s="59">
        <v>74</v>
      </c>
      <c r="G288" s="59">
        <v>68</v>
      </c>
      <c r="H288" s="58">
        <v>55</v>
      </c>
      <c r="I288" s="59">
        <v>60</v>
      </c>
      <c r="J288" s="59">
        <v>50</v>
      </c>
      <c r="K288" s="58">
        <v>27.5</v>
      </c>
      <c r="L288" s="59">
        <v>30</v>
      </c>
      <c r="M288" s="59">
        <v>25</v>
      </c>
      <c r="N288" s="58">
        <v>42.5</v>
      </c>
      <c r="O288" s="59">
        <v>45</v>
      </c>
      <c r="P288" s="59">
        <v>40</v>
      </c>
      <c r="Q288" s="58">
        <v>54.5</v>
      </c>
      <c r="R288" s="59">
        <v>57</v>
      </c>
      <c r="S288" s="59">
        <v>52</v>
      </c>
      <c r="T288" s="58">
        <v>27</v>
      </c>
      <c r="U288" s="59">
        <v>32</v>
      </c>
      <c r="V288" s="59">
        <v>22</v>
      </c>
      <c r="W288" s="58">
        <v>2.5</v>
      </c>
      <c r="X288" s="59">
        <v>5</v>
      </c>
      <c r="Y288" s="59">
        <v>0</v>
      </c>
      <c r="Z288" s="58">
        <v>22.5</v>
      </c>
      <c r="AA288" s="59">
        <v>25</v>
      </c>
      <c r="AB288" s="59">
        <v>20</v>
      </c>
      <c r="AC288" s="58">
        <v>21.5</v>
      </c>
      <c r="AD288" s="59">
        <v>24</v>
      </c>
      <c r="AE288" s="59">
        <v>19</v>
      </c>
      <c r="AF288" s="58">
        <v>1.5</v>
      </c>
      <c r="AG288" s="59">
        <v>3</v>
      </c>
      <c r="AH288" s="59">
        <v>0</v>
      </c>
      <c r="AI288" s="58">
        <v>17.5</v>
      </c>
      <c r="AJ288" s="59">
        <v>20</v>
      </c>
      <c r="AK288" s="59">
        <v>15</v>
      </c>
      <c r="AL288" s="58">
        <v>31</v>
      </c>
      <c r="AM288" s="59">
        <v>35</v>
      </c>
      <c r="AN288" s="59">
        <v>27</v>
      </c>
      <c r="AO288" s="58">
        <v>33</v>
      </c>
      <c r="AP288" s="59">
        <v>35</v>
      </c>
      <c r="AQ288" s="59">
        <v>31</v>
      </c>
      <c r="AR288" s="58">
        <v>51.5</v>
      </c>
      <c r="AS288" s="59">
        <v>54</v>
      </c>
      <c r="AT288" s="59">
        <v>49</v>
      </c>
      <c r="AU288" s="58">
        <v>18.5</v>
      </c>
      <c r="AV288" s="59">
        <v>22</v>
      </c>
      <c r="AW288" s="59">
        <v>15</v>
      </c>
      <c r="AX288" s="58">
        <v>31</v>
      </c>
      <c r="AY288" s="59">
        <v>35</v>
      </c>
      <c r="AZ288" s="59">
        <v>27</v>
      </c>
      <c r="BA288" s="58">
        <v>55</v>
      </c>
      <c r="BB288" s="59">
        <v>57</v>
      </c>
      <c r="BC288" s="59">
        <v>53</v>
      </c>
      <c r="BD288" s="58">
        <v>17</v>
      </c>
      <c r="BE288" s="59">
        <v>18</v>
      </c>
      <c r="BF288" s="59">
        <v>16</v>
      </c>
      <c r="BG288" s="58">
        <v>25</v>
      </c>
      <c r="BH288" s="59">
        <v>26</v>
      </c>
      <c r="BI288" s="59">
        <v>24</v>
      </c>
      <c r="BJ288" s="58">
        <v>21.5</v>
      </c>
      <c r="BK288" s="59">
        <v>25</v>
      </c>
      <c r="BL288" s="59">
        <v>18</v>
      </c>
      <c r="BM288" s="58">
        <v>51.5</v>
      </c>
      <c r="BN288" s="59">
        <v>55</v>
      </c>
      <c r="BO288" s="59">
        <v>48</v>
      </c>
      <c r="BP288" s="58">
        <v>102</v>
      </c>
      <c r="BQ288" s="59">
        <v>104</v>
      </c>
      <c r="BR288" s="59">
        <v>100</v>
      </c>
    </row>
    <row r="289" spans="1:70" x14ac:dyDescent="0.25">
      <c r="A289" s="57">
        <v>44147</v>
      </c>
      <c r="B289" s="58">
        <v>58</v>
      </c>
      <c r="C289" s="59">
        <v>60</v>
      </c>
      <c r="D289" s="59">
        <v>56</v>
      </c>
      <c r="E289" s="58">
        <v>71</v>
      </c>
      <c r="F289" s="59">
        <v>74</v>
      </c>
      <c r="G289" s="59">
        <v>68</v>
      </c>
      <c r="H289" s="58">
        <v>43</v>
      </c>
      <c r="I289" s="59">
        <v>48</v>
      </c>
      <c r="J289" s="59">
        <v>38</v>
      </c>
      <c r="K289" s="58">
        <v>27.5</v>
      </c>
      <c r="L289" s="59">
        <v>30</v>
      </c>
      <c r="M289" s="59">
        <v>25</v>
      </c>
      <c r="N289" s="58">
        <v>41</v>
      </c>
      <c r="O289" s="59">
        <v>45</v>
      </c>
      <c r="P289" s="59">
        <v>37</v>
      </c>
      <c r="Q289" s="58">
        <v>52.5</v>
      </c>
      <c r="R289" s="59">
        <v>55</v>
      </c>
      <c r="S289" s="59">
        <v>50</v>
      </c>
      <c r="T289" s="58">
        <v>27</v>
      </c>
      <c r="U289" s="59">
        <v>32</v>
      </c>
      <c r="V289" s="59">
        <v>22</v>
      </c>
      <c r="W289" s="58">
        <v>0.5</v>
      </c>
      <c r="X289" s="59">
        <v>3</v>
      </c>
      <c r="Y289" s="59">
        <v>-2</v>
      </c>
      <c r="Z289" s="58">
        <v>17.5</v>
      </c>
      <c r="AA289" s="59">
        <v>20</v>
      </c>
      <c r="AB289" s="59">
        <v>15</v>
      </c>
      <c r="AC289" s="58">
        <v>19.5</v>
      </c>
      <c r="AD289" s="59">
        <v>22</v>
      </c>
      <c r="AE289" s="59">
        <v>17</v>
      </c>
      <c r="AF289" s="58">
        <v>-1</v>
      </c>
      <c r="AG289" s="59">
        <v>2</v>
      </c>
      <c r="AH289" s="59">
        <v>-4</v>
      </c>
      <c r="AI289" s="58">
        <v>17.5</v>
      </c>
      <c r="AJ289" s="59">
        <v>20</v>
      </c>
      <c r="AK289" s="59">
        <v>15</v>
      </c>
      <c r="AL289" s="58">
        <v>31</v>
      </c>
      <c r="AM289" s="59">
        <v>35</v>
      </c>
      <c r="AN289" s="59">
        <v>27</v>
      </c>
      <c r="AO289" s="58">
        <v>33</v>
      </c>
      <c r="AP289" s="59">
        <v>35</v>
      </c>
      <c r="AQ289" s="59">
        <v>31</v>
      </c>
      <c r="AR289" s="58">
        <v>51.5</v>
      </c>
      <c r="AS289" s="59">
        <v>54</v>
      </c>
      <c r="AT289" s="59">
        <v>49</v>
      </c>
      <c r="AU289" s="58">
        <v>18.5</v>
      </c>
      <c r="AV289" s="59">
        <v>22</v>
      </c>
      <c r="AW289" s="59">
        <v>15</v>
      </c>
      <c r="AX289" s="58">
        <v>31</v>
      </c>
      <c r="AY289" s="59">
        <v>35</v>
      </c>
      <c r="AZ289" s="59">
        <v>27</v>
      </c>
      <c r="BA289" s="58">
        <v>55</v>
      </c>
      <c r="BB289" s="59">
        <v>57</v>
      </c>
      <c r="BC289" s="59">
        <v>53</v>
      </c>
      <c r="BD289" s="58">
        <v>17</v>
      </c>
      <c r="BE289" s="59">
        <v>18</v>
      </c>
      <c r="BF289" s="59">
        <v>16</v>
      </c>
      <c r="BG289" s="58">
        <v>25</v>
      </c>
      <c r="BH289" s="59">
        <v>26</v>
      </c>
      <c r="BI289" s="59">
        <v>24</v>
      </c>
      <c r="BJ289" s="58">
        <v>21.5</v>
      </c>
      <c r="BK289" s="59">
        <v>25</v>
      </c>
      <c r="BL289" s="59">
        <v>18</v>
      </c>
      <c r="BM289" s="58">
        <v>51.5</v>
      </c>
      <c r="BN289" s="59">
        <v>55</v>
      </c>
      <c r="BO289" s="59">
        <v>48</v>
      </c>
      <c r="BP289" s="58">
        <v>102</v>
      </c>
      <c r="BQ289" s="59">
        <v>104</v>
      </c>
      <c r="BR289" s="59">
        <v>100</v>
      </c>
    </row>
    <row r="290" spans="1:70" x14ac:dyDescent="0.25">
      <c r="A290" s="57">
        <v>44140</v>
      </c>
      <c r="B290" s="58">
        <v>55</v>
      </c>
      <c r="C290" s="59">
        <v>57</v>
      </c>
      <c r="D290" s="59">
        <v>53</v>
      </c>
      <c r="E290" s="58">
        <v>71</v>
      </c>
      <c r="F290" s="59">
        <v>74</v>
      </c>
      <c r="G290" s="59">
        <v>68</v>
      </c>
      <c r="H290" s="58">
        <v>40</v>
      </c>
      <c r="I290" s="59">
        <v>45</v>
      </c>
      <c r="J290" s="59">
        <v>35</v>
      </c>
      <c r="K290" s="58">
        <v>25.5</v>
      </c>
      <c r="L290" s="59">
        <v>29</v>
      </c>
      <c r="M290" s="59">
        <v>22</v>
      </c>
      <c r="N290" s="58">
        <v>35</v>
      </c>
      <c r="O290" s="59">
        <v>40</v>
      </c>
      <c r="P290" s="59">
        <v>30</v>
      </c>
      <c r="Q290" s="58">
        <v>49.5</v>
      </c>
      <c r="R290" s="59">
        <v>52</v>
      </c>
      <c r="S290" s="59">
        <v>47</v>
      </c>
      <c r="T290" s="58">
        <v>25</v>
      </c>
      <c r="U290" s="59">
        <v>30</v>
      </c>
      <c r="V290" s="59">
        <v>20</v>
      </c>
      <c r="W290" s="58">
        <v>-2.5</v>
      </c>
      <c r="X290" s="59">
        <v>0</v>
      </c>
      <c r="Y290" s="59">
        <v>-5</v>
      </c>
      <c r="Z290" s="58">
        <v>15</v>
      </c>
      <c r="AA290" s="59">
        <v>18</v>
      </c>
      <c r="AB290" s="59">
        <v>12</v>
      </c>
      <c r="AC290" s="58">
        <v>17</v>
      </c>
      <c r="AD290" s="59">
        <v>20</v>
      </c>
      <c r="AE290" s="59">
        <v>14</v>
      </c>
      <c r="AF290" s="58">
        <v>-3.5</v>
      </c>
      <c r="AG290" s="59">
        <v>-1</v>
      </c>
      <c r="AH290" s="59">
        <v>-6</v>
      </c>
      <c r="AI290" s="58">
        <v>17.5</v>
      </c>
      <c r="AJ290" s="59">
        <v>20</v>
      </c>
      <c r="AK290" s="59">
        <v>15</v>
      </c>
      <c r="AL290" s="58">
        <v>31</v>
      </c>
      <c r="AM290" s="59">
        <v>35</v>
      </c>
      <c r="AN290" s="59">
        <v>27</v>
      </c>
      <c r="AO290" s="58">
        <v>33</v>
      </c>
      <c r="AP290" s="59">
        <v>35</v>
      </c>
      <c r="AQ290" s="59">
        <v>31</v>
      </c>
      <c r="AR290" s="58">
        <v>51.5</v>
      </c>
      <c r="AS290" s="59">
        <v>54</v>
      </c>
      <c r="AT290" s="59">
        <v>49</v>
      </c>
      <c r="AU290" s="58">
        <v>18.5</v>
      </c>
      <c r="AV290" s="59">
        <v>22</v>
      </c>
      <c r="AW290" s="59">
        <v>15</v>
      </c>
      <c r="AX290" s="58">
        <v>31</v>
      </c>
      <c r="AY290" s="59">
        <v>35</v>
      </c>
      <c r="AZ290" s="59">
        <v>27</v>
      </c>
      <c r="BA290" s="58">
        <v>55</v>
      </c>
      <c r="BB290" s="59">
        <v>57</v>
      </c>
      <c r="BC290" s="59">
        <v>53</v>
      </c>
      <c r="BD290" s="58">
        <v>17</v>
      </c>
      <c r="BE290" s="59">
        <v>18</v>
      </c>
      <c r="BF290" s="59">
        <v>16</v>
      </c>
      <c r="BG290" s="58">
        <v>25</v>
      </c>
      <c r="BH290" s="59">
        <v>26</v>
      </c>
      <c r="BI290" s="59">
        <v>24</v>
      </c>
      <c r="BJ290" s="58">
        <v>21.5</v>
      </c>
      <c r="BK290" s="59">
        <v>25</v>
      </c>
      <c r="BL290" s="59">
        <v>18</v>
      </c>
      <c r="BM290" s="58">
        <v>51.5</v>
      </c>
      <c r="BN290" s="59">
        <v>55</v>
      </c>
      <c r="BO290" s="59">
        <v>48</v>
      </c>
      <c r="BP290" s="58">
        <v>94</v>
      </c>
      <c r="BQ290" s="59">
        <v>96</v>
      </c>
      <c r="BR290" s="59">
        <v>92</v>
      </c>
    </row>
    <row r="291" spans="1:70" x14ac:dyDescent="0.25">
      <c r="A291" s="57">
        <v>44133</v>
      </c>
      <c r="B291" s="58">
        <v>55</v>
      </c>
      <c r="C291" s="59">
        <v>57</v>
      </c>
      <c r="D291" s="59">
        <v>53</v>
      </c>
      <c r="E291" s="58">
        <v>71</v>
      </c>
      <c r="F291" s="59">
        <v>74</v>
      </c>
      <c r="G291" s="59">
        <v>68</v>
      </c>
      <c r="H291" s="58">
        <v>40</v>
      </c>
      <c r="I291" s="59">
        <v>45</v>
      </c>
      <c r="J291" s="59">
        <v>35</v>
      </c>
      <c r="K291" s="58">
        <v>24</v>
      </c>
      <c r="L291" s="59">
        <v>29</v>
      </c>
      <c r="M291" s="59">
        <v>19</v>
      </c>
      <c r="N291" s="58">
        <v>35</v>
      </c>
      <c r="O291" s="59">
        <v>40</v>
      </c>
      <c r="P291" s="59">
        <v>30</v>
      </c>
      <c r="Q291" s="58">
        <v>49.5</v>
      </c>
      <c r="R291" s="59">
        <v>52</v>
      </c>
      <c r="S291" s="59">
        <v>47</v>
      </c>
      <c r="T291" s="58">
        <v>25</v>
      </c>
      <c r="U291" s="59">
        <v>30</v>
      </c>
      <c r="V291" s="59">
        <v>20</v>
      </c>
      <c r="W291" s="58">
        <v>-4.5</v>
      </c>
      <c r="X291" s="59">
        <v>-1</v>
      </c>
      <c r="Y291" s="59">
        <v>-8</v>
      </c>
      <c r="Z291" s="58">
        <v>15</v>
      </c>
      <c r="AA291" s="59">
        <v>18</v>
      </c>
      <c r="AB291" s="59">
        <v>12</v>
      </c>
      <c r="AC291" s="58">
        <v>17</v>
      </c>
      <c r="AD291" s="59">
        <v>20</v>
      </c>
      <c r="AE291" s="59">
        <v>14</v>
      </c>
      <c r="AF291" s="58">
        <v>-4.5</v>
      </c>
      <c r="AG291" s="59">
        <v>-1</v>
      </c>
      <c r="AH291" s="59">
        <v>-8</v>
      </c>
      <c r="AI291" s="58">
        <v>17.5</v>
      </c>
      <c r="AJ291" s="59">
        <v>20</v>
      </c>
      <c r="AK291" s="59">
        <v>15</v>
      </c>
      <c r="AL291" s="58">
        <v>31</v>
      </c>
      <c r="AM291" s="59">
        <v>35</v>
      </c>
      <c r="AN291" s="59">
        <v>27</v>
      </c>
      <c r="AO291" s="58">
        <v>33</v>
      </c>
      <c r="AP291" s="59">
        <v>35</v>
      </c>
      <c r="AQ291" s="59">
        <v>31</v>
      </c>
      <c r="AR291" s="58">
        <v>51.5</v>
      </c>
      <c r="AS291" s="59">
        <v>54</v>
      </c>
      <c r="AT291" s="59">
        <v>49</v>
      </c>
      <c r="AU291" s="58">
        <v>20.5</v>
      </c>
      <c r="AV291" s="59">
        <v>24</v>
      </c>
      <c r="AW291" s="59">
        <v>17</v>
      </c>
      <c r="AX291" s="58">
        <v>31</v>
      </c>
      <c r="AY291" s="59">
        <v>35</v>
      </c>
      <c r="AZ291" s="59">
        <v>27</v>
      </c>
      <c r="BA291" s="58">
        <v>55</v>
      </c>
      <c r="BB291" s="59">
        <v>57</v>
      </c>
      <c r="BC291" s="59">
        <v>53</v>
      </c>
      <c r="BD291" s="58">
        <v>17</v>
      </c>
      <c r="BE291" s="59">
        <v>18</v>
      </c>
      <c r="BF291" s="59">
        <v>16</v>
      </c>
      <c r="BG291" s="58">
        <v>24.5</v>
      </c>
      <c r="BH291" s="59">
        <v>26</v>
      </c>
      <c r="BI291" s="59">
        <v>23</v>
      </c>
      <c r="BJ291" s="58">
        <v>21.5</v>
      </c>
      <c r="BK291" s="59">
        <v>25</v>
      </c>
      <c r="BL291" s="59">
        <v>18</v>
      </c>
      <c r="BM291" s="58">
        <v>51.5</v>
      </c>
      <c r="BN291" s="59">
        <v>55</v>
      </c>
      <c r="BO291" s="59">
        <v>48</v>
      </c>
      <c r="BP291" s="58">
        <v>94</v>
      </c>
      <c r="BQ291" s="59">
        <v>96</v>
      </c>
      <c r="BR291" s="59">
        <v>92</v>
      </c>
    </row>
    <row r="292" spans="1:70" x14ac:dyDescent="0.25">
      <c r="A292" s="57">
        <v>44126</v>
      </c>
      <c r="B292" s="58">
        <v>55</v>
      </c>
      <c r="C292" s="59">
        <v>57</v>
      </c>
      <c r="D292" s="59">
        <v>53</v>
      </c>
      <c r="E292" s="58">
        <v>71</v>
      </c>
      <c r="F292" s="59">
        <v>74</v>
      </c>
      <c r="G292" s="59">
        <v>68</v>
      </c>
      <c r="H292" s="58">
        <v>40</v>
      </c>
      <c r="I292" s="59">
        <v>45</v>
      </c>
      <c r="J292" s="59">
        <v>35</v>
      </c>
      <c r="K292" s="58">
        <v>22</v>
      </c>
      <c r="L292" s="59">
        <v>27</v>
      </c>
      <c r="M292" s="59">
        <v>17</v>
      </c>
      <c r="N292" s="58">
        <v>35</v>
      </c>
      <c r="O292" s="59">
        <v>40</v>
      </c>
      <c r="P292" s="59">
        <v>30</v>
      </c>
      <c r="Q292" s="58">
        <v>49.5</v>
      </c>
      <c r="R292" s="59">
        <v>52</v>
      </c>
      <c r="S292" s="59">
        <v>47</v>
      </c>
      <c r="T292" s="58">
        <v>23.5</v>
      </c>
      <c r="U292" s="59">
        <v>27</v>
      </c>
      <c r="V292" s="59">
        <v>20</v>
      </c>
      <c r="W292" s="58">
        <v>-5.5</v>
      </c>
      <c r="X292" s="59">
        <v>-3</v>
      </c>
      <c r="Y292" s="59">
        <v>-8</v>
      </c>
      <c r="Z292" s="58">
        <v>15</v>
      </c>
      <c r="AA292" s="59">
        <v>18</v>
      </c>
      <c r="AB292" s="59">
        <v>12</v>
      </c>
      <c r="AC292" s="58">
        <v>17</v>
      </c>
      <c r="AD292" s="59">
        <v>20</v>
      </c>
      <c r="AE292" s="59">
        <v>14</v>
      </c>
      <c r="AF292" s="58">
        <v>-5.5</v>
      </c>
      <c r="AG292" s="59">
        <v>-3</v>
      </c>
      <c r="AH292" s="59">
        <v>-8</v>
      </c>
      <c r="AI292" s="58">
        <v>17.5</v>
      </c>
      <c r="AJ292" s="59">
        <v>20</v>
      </c>
      <c r="AK292" s="59">
        <v>15</v>
      </c>
      <c r="AL292" s="58">
        <v>31</v>
      </c>
      <c r="AM292" s="59">
        <v>35</v>
      </c>
      <c r="AN292" s="59">
        <v>27</v>
      </c>
      <c r="AO292" s="58">
        <v>33</v>
      </c>
      <c r="AP292" s="59">
        <v>35</v>
      </c>
      <c r="AQ292" s="59">
        <v>31</v>
      </c>
      <c r="AR292" s="58">
        <v>51.5</v>
      </c>
      <c r="AS292" s="59">
        <v>54</v>
      </c>
      <c r="AT292" s="59">
        <v>49</v>
      </c>
      <c r="AU292" s="58">
        <v>20.5</v>
      </c>
      <c r="AV292" s="59">
        <v>24</v>
      </c>
      <c r="AW292" s="59">
        <v>17</v>
      </c>
      <c r="AX292" s="58">
        <v>31</v>
      </c>
      <c r="AY292" s="59">
        <v>35</v>
      </c>
      <c r="AZ292" s="59">
        <v>27</v>
      </c>
      <c r="BA292" s="58">
        <v>55</v>
      </c>
      <c r="BB292" s="59">
        <v>57</v>
      </c>
      <c r="BC292" s="59">
        <v>53</v>
      </c>
      <c r="BD292" s="58">
        <v>17</v>
      </c>
      <c r="BE292" s="59">
        <v>18</v>
      </c>
      <c r="BF292" s="59">
        <v>16</v>
      </c>
      <c r="BG292" s="58">
        <v>24.5</v>
      </c>
      <c r="BH292" s="59">
        <v>26</v>
      </c>
      <c r="BI292" s="59">
        <v>23</v>
      </c>
      <c r="BJ292" s="58">
        <v>21.5</v>
      </c>
      <c r="BK292" s="59">
        <v>25</v>
      </c>
      <c r="BL292" s="59">
        <v>18</v>
      </c>
      <c r="BM292" s="58">
        <v>51.5</v>
      </c>
      <c r="BN292" s="59">
        <v>55</v>
      </c>
      <c r="BO292" s="59">
        <v>48</v>
      </c>
      <c r="BP292" s="58">
        <v>82.5</v>
      </c>
      <c r="BQ292" s="59">
        <v>85</v>
      </c>
      <c r="BR292" s="59">
        <v>80</v>
      </c>
    </row>
    <row r="293" spans="1:70" x14ac:dyDescent="0.25">
      <c r="A293" s="57">
        <v>44119</v>
      </c>
      <c r="B293" s="58">
        <v>55</v>
      </c>
      <c r="C293" s="59">
        <v>57</v>
      </c>
      <c r="D293" s="59">
        <v>53</v>
      </c>
      <c r="E293" s="58">
        <v>71</v>
      </c>
      <c r="F293" s="59">
        <v>74</v>
      </c>
      <c r="G293" s="59">
        <v>68</v>
      </c>
      <c r="H293" s="58">
        <v>34.5</v>
      </c>
      <c r="I293" s="59">
        <v>37</v>
      </c>
      <c r="J293" s="59">
        <v>32</v>
      </c>
      <c r="K293" s="58">
        <v>22</v>
      </c>
      <c r="L293" s="59">
        <v>27</v>
      </c>
      <c r="M293" s="59">
        <v>17</v>
      </c>
      <c r="N293" s="58">
        <v>35</v>
      </c>
      <c r="O293" s="59">
        <v>40</v>
      </c>
      <c r="P293" s="59">
        <v>30</v>
      </c>
      <c r="Q293" s="58">
        <v>49.5</v>
      </c>
      <c r="R293" s="59">
        <v>52</v>
      </c>
      <c r="S293" s="59">
        <v>47</v>
      </c>
      <c r="T293" s="58">
        <v>23.5</v>
      </c>
      <c r="U293" s="59">
        <v>27</v>
      </c>
      <c r="V293" s="59">
        <v>20</v>
      </c>
      <c r="W293" s="58">
        <v>-5.5</v>
      </c>
      <c r="X293" s="59">
        <v>-3</v>
      </c>
      <c r="Y293" s="59">
        <v>-8</v>
      </c>
      <c r="Z293" s="58">
        <v>15</v>
      </c>
      <c r="AA293" s="59">
        <v>18</v>
      </c>
      <c r="AB293" s="59">
        <v>12</v>
      </c>
      <c r="AC293" s="58">
        <v>17</v>
      </c>
      <c r="AD293" s="59">
        <v>20</v>
      </c>
      <c r="AE293" s="59">
        <v>14</v>
      </c>
      <c r="AF293" s="58">
        <v>-5.5</v>
      </c>
      <c r="AG293" s="59">
        <v>-3</v>
      </c>
      <c r="AH293" s="59">
        <v>-8</v>
      </c>
      <c r="AI293" s="58">
        <v>17.5</v>
      </c>
      <c r="AJ293" s="59">
        <v>20</v>
      </c>
      <c r="AK293" s="59">
        <v>15</v>
      </c>
      <c r="AL293" s="58">
        <v>31</v>
      </c>
      <c r="AM293" s="59">
        <v>35</v>
      </c>
      <c r="AN293" s="59">
        <v>27</v>
      </c>
      <c r="AO293" s="58">
        <v>33</v>
      </c>
      <c r="AP293" s="59">
        <v>35</v>
      </c>
      <c r="AQ293" s="59">
        <v>31</v>
      </c>
      <c r="AR293" s="58">
        <v>51.5</v>
      </c>
      <c r="AS293" s="59">
        <v>54</v>
      </c>
      <c r="AT293" s="59">
        <v>49</v>
      </c>
      <c r="AU293" s="58">
        <v>20.5</v>
      </c>
      <c r="AV293" s="59">
        <v>24</v>
      </c>
      <c r="AW293" s="59">
        <v>17</v>
      </c>
      <c r="AX293" s="58">
        <v>31</v>
      </c>
      <c r="AY293" s="59">
        <v>35</v>
      </c>
      <c r="AZ293" s="59">
        <v>27</v>
      </c>
      <c r="BA293" s="58">
        <v>55</v>
      </c>
      <c r="BB293" s="59">
        <v>57</v>
      </c>
      <c r="BC293" s="59">
        <v>53</v>
      </c>
      <c r="BD293" s="58">
        <v>17</v>
      </c>
      <c r="BE293" s="59">
        <v>18</v>
      </c>
      <c r="BF293" s="59">
        <v>16</v>
      </c>
      <c r="BG293" s="58">
        <v>24.5</v>
      </c>
      <c r="BH293" s="59">
        <v>26</v>
      </c>
      <c r="BI293" s="59">
        <v>23</v>
      </c>
      <c r="BJ293" s="58">
        <v>21.5</v>
      </c>
      <c r="BK293" s="59">
        <v>25</v>
      </c>
      <c r="BL293" s="59">
        <v>18</v>
      </c>
      <c r="BM293" s="58">
        <v>51.5</v>
      </c>
      <c r="BN293" s="59">
        <v>55</v>
      </c>
      <c r="BO293" s="59">
        <v>48</v>
      </c>
      <c r="BP293" s="58">
        <v>82.5</v>
      </c>
      <c r="BQ293" s="59">
        <v>85</v>
      </c>
      <c r="BR293" s="59">
        <v>80</v>
      </c>
    </row>
    <row r="294" spans="1:70" x14ac:dyDescent="0.25">
      <c r="A294" s="57">
        <v>44112</v>
      </c>
      <c r="B294" s="58">
        <v>55</v>
      </c>
      <c r="C294" s="59">
        <v>57</v>
      </c>
      <c r="D294" s="59">
        <v>53</v>
      </c>
      <c r="E294" s="58">
        <v>71</v>
      </c>
      <c r="F294" s="59">
        <v>74</v>
      </c>
      <c r="G294" s="59">
        <v>68</v>
      </c>
      <c r="H294" s="58">
        <v>32.5</v>
      </c>
      <c r="I294" s="59">
        <v>35</v>
      </c>
      <c r="J294" s="59">
        <v>30</v>
      </c>
      <c r="K294" s="58">
        <v>20.5</v>
      </c>
      <c r="L294" s="59">
        <v>27</v>
      </c>
      <c r="M294" s="59">
        <v>14</v>
      </c>
      <c r="N294" s="58">
        <v>35</v>
      </c>
      <c r="O294" s="59">
        <v>40</v>
      </c>
      <c r="P294" s="59">
        <v>30</v>
      </c>
      <c r="Q294" s="58">
        <v>49.5</v>
      </c>
      <c r="R294" s="59">
        <v>52</v>
      </c>
      <c r="S294" s="59">
        <v>47</v>
      </c>
      <c r="T294" s="58">
        <v>23</v>
      </c>
      <c r="U294" s="59">
        <v>27</v>
      </c>
      <c r="V294" s="59">
        <v>19</v>
      </c>
      <c r="W294" s="58">
        <v>-7.5</v>
      </c>
      <c r="X294" s="59">
        <v>-5</v>
      </c>
      <c r="Y294" s="59">
        <v>-10</v>
      </c>
      <c r="Z294" s="58">
        <v>15</v>
      </c>
      <c r="AA294" s="59">
        <v>18</v>
      </c>
      <c r="AB294" s="59">
        <v>12</v>
      </c>
      <c r="AC294" s="58">
        <v>17</v>
      </c>
      <c r="AD294" s="59">
        <v>20</v>
      </c>
      <c r="AE294" s="59">
        <v>14</v>
      </c>
      <c r="AF294" s="58">
        <v>-7.5</v>
      </c>
      <c r="AG294" s="59">
        <v>-5</v>
      </c>
      <c r="AH294" s="59">
        <v>-10</v>
      </c>
      <c r="AI294" s="58">
        <v>17.5</v>
      </c>
      <c r="AJ294" s="59">
        <v>20</v>
      </c>
      <c r="AK294" s="59">
        <v>15</v>
      </c>
      <c r="AL294" s="58">
        <v>31</v>
      </c>
      <c r="AM294" s="59">
        <v>35</v>
      </c>
      <c r="AN294" s="59">
        <v>27</v>
      </c>
      <c r="AO294" s="58">
        <v>33</v>
      </c>
      <c r="AP294" s="59">
        <v>35</v>
      </c>
      <c r="AQ294" s="59">
        <v>31</v>
      </c>
      <c r="AR294" s="58">
        <v>51.5</v>
      </c>
      <c r="AS294" s="59">
        <v>54</v>
      </c>
      <c r="AT294" s="59">
        <v>49</v>
      </c>
      <c r="AU294" s="58">
        <v>20.5</v>
      </c>
      <c r="AV294" s="59">
        <v>24</v>
      </c>
      <c r="AW294" s="59">
        <v>17</v>
      </c>
      <c r="AX294" s="58">
        <v>31</v>
      </c>
      <c r="AY294" s="59">
        <v>35</v>
      </c>
      <c r="AZ294" s="59">
        <v>27</v>
      </c>
      <c r="BA294" s="58">
        <v>55</v>
      </c>
      <c r="BB294" s="59">
        <v>57</v>
      </c>
      <c r="BC294" s="59">
        <v>53</v>
      </c>
      <c r="BD294" s="58">
        <v>17</v>
      </c>
      <c r="BE294" s="59">
        <v>18</v>
      </c>
      <c r="BF294" s="59">
        <v>16</v>
      </c>
      <c r="BG294" s="58">
        <v>24.5</v>
      </c>
      <c r="BH294" s="59">
        <v>26</v>
      </c>
      <c r="BI294" s="59">
        <v>23</v>
      </c>
      <c r="BJ294" s="58">
        <v>21.5</v>
      </c>
      <c r="BK294" s="59">
        <v>25</v>
      </c>
      <c r="BL294" s="59">
        <v>18</v>
      </c>
      <c r="BM294" s="58">
        <v>51.5</v>
      </c>
      <c r="BN294" s="59">
        <v>55</v>
      </c>
      <c r="BO294" s="59">
        <v>48</v>
      </c>
      <c r="BP294" s="58">
        <v>82.5</v>
      </c>
      <c r="BQ294" s="59">
        <v>85</v>
      </c>
      <c r="BR294" s="59">
        <v>80</v>
      </c>
    </row>
    <row r="295" spans="1:70" x14ac:dyDescent="0.25">
      <c r="A295" s="57">
        <v>44105</v>
      </c>
      <c r="B295" s="58">
        <v>55</v>
      </c>
      <c r="C295" s="59">
        <v>58</v>
      </c>
      <c r="D295" s="59">
        <v>52</v>
      </c>
      <c r="E295" s="58">
        <v>71</v>
      </c>
      <c r="F295" s="59">
        <v>74</v>
      </c>
      <c r="G295" s="59">
        <v>68</v>
      </c>
      <c r="H295" s="58">
        <v>32.5</v>
      </c>
      <c r="I295" s="59">
        <v>35</v>
      </c>
      <c r="J295" s="59">
        <v>30</v>
      </c>
      <c r="K295" s="58">
        <v>20.5</v>
      </c>
      <c r="L295" s="59">
        <v>27</v>
      </c>
      <c r="M295" s="59">
        <v>14</v>
      </c>
      <c r="N295" s="58">
        <v>36</v>
      </c>
      <c r="O295" s="59">
        <v>42</v>
      </c>
      <c r="P295" s="59">
        <v>30</v>
      </c>
      <c r="Q295" s="58">
        <v>51</v>
      </c>
      <c r="R295" s="59">
        <v>53</v>
      </c>
      <c r="S295" s="59">
        <v>49</v>
      </c>
      <c r="T295" s="58">
        <v>23</v>
      </c>
      <c r="U295" s="59">
        <v>27</v>
      </c>
      <c r="V295" s="59">
        <v>19</v>
      </c>
      <c r="W295" s="58">
        <v>-7.5</v>
      </c>
      <c r="X295" s="59">
        <v>-5</v>
      </c>
      <c r="Y295" s="59">
        <v>-10</v>
      </c>
      <c r="Z295" s="58">
        <v>15.5</v>
      </c>
      <c r="AA295" s="59">
        <v>19</v>
      </c>
      <c r="AB295" s="59">
        <v>12</v>
      </c>
      <c r="AC295" s="58">
        <v>18</v>
      </c>
      <c r="AD295" s="59">
        <v>22</v>
      </c>
      <c r="AE295" s="59">
        <v>14</v>
      </c>
      <c r="AF295" s="58">
        <v>-7.5</v>
      </c>
      <c r="AG295" s="59">
        <v>-5</v>
      </c>
      <c r="AH295" s="59">
        <v>-10</v>
      </c>
      <c r="AI295" s="58">
        <v>17.5</v>
      </c>
      <c r="AJ295" s="59">
        <v>20</v>
      </c>
      <c r="AK295" s="59">
        <v>15</v>
      </c>
      <c r="AL295" s="58">
        <v>31</v>
      </c>
      <c r="AM295" s="59">
        <v>35</v>
      </c>
      <c r="AN295" s="59">
        <v>27</v>
      </c>
      <c r="AO295" s="58">
        <v>33</v>
      </c>
      <c r="AP295" s="59">
        <v>35</v>
      </c>
      <c r="AQ295" s="59">
        <v>31</v>
      </c>
      <c r="AR295" s="58">
        <v>51.5</v>
      </c>
      <c r="AS295" s="59">
        <v>54</v>
      </c>
      <c r="AT295" s="59">
        <v>49</v>
      </c>
      <c r="AU295" s="58">
        <v>20.5</v>
      </c>
      <c r="AV295" s="59">
        <v>24</v>
      </c>
      <c r="AW295" s="59">
        <v>17</v>
      </c>
      <c r="AX295" s="58">
        <v>31</v>
      </c>
      <c r="AY295" s="59">
        <v>35</v>
      </c>
      <c r="AZ295" s="59">
        <v>27</v>
      </c>
      <c r="BA295" s="58">
        <v>55</v>
      </c>
      <c r="BB295" s="59">
        <v>57</v>
      </c>
      <c r="BC295" s="59">
        <v>53</v>
      </c>
      <c r="BD295" s="58">
        <v>17</v>
      </c>
      <c r="BE295" s="59">
        <v>18</v>
      </c>
      <c r="BF295" s="59">
        <v>16</v>
      </c>
      <c r="BG295" s="58">
        <v>24.5</v>
      </c>
      <c r="BH295" s="59">
        <v>26</v>
      </c>
      <c r="BI295" s="59">
        <v>23</v>
      </c>
      <c r="BJ295" s="58">
        <v>21.5</v>
      </c>
      <c r="BK295" s="59">
        <v>25</v>
      </c>
      <c r="BL295" s="59">
        <v>18</v>
      </c>
      <c r="BM295" s="58">
        <v>51.5</v>
      </c>
      <c r="BN295" s="59">
        <v>55</v>
      </c>
      <c r="BO295" s="59">
        <v>48</v>
      </c>
      <c r="BP295" s="58">
        <v>82.5</v>
      </c>
      <c r="BQ295" s="59">
        <v>85</v>
      </c>
      <c r="BR295" s="59">
        <v>80</v>
      </c>
    </row>
    <row r="296" spans="1:70" x14ac:dyDescent="0.25">
      <c r="A296" s="57">
        <v>44098</v>
      </c>
      <c r="B296" s="58">
        <v>55</v>
      </c>
      <c r="C296" s="59">
        <v>58</v>
      </c>
      <c r="D296" s="59">
        <v>52</v>
      </c>
      <c r="E296" s="58">
        <v>71</v>
      </c>
      <c r="F296" s="59">
        <v>74</v>
      </c>
      <c r="G296" s="59">
        <v>68</v>
      </c>
      <c r="H296" s="58">
        <v>32.5</v>
      </c>
      <c r="I296" s="59">
        <v>35</v>
      </c>
      <c r="J296" s="59">
        <v>30</v>
      </c>
      <c r="K296" s="58">
        <v>15</v>
      </c>
      <c r="L296" s="59">
        <v>19</v>
      </c>
      <c r="M296" s="59">
        <v>11</v>
      </c>
      <c r="N296" s="58">
        <v>36</v>
      </c>
      <c r="O296" s="59">
        <v>42</v>
      </c>
      <c r="P296" s="59">
        <v>30</v>
      </c>
      <c r="Q296" s="58">
        <v>51</v>
      </c>
      <c r="R296" s="59">
        <v>53</v>
      </c>
      <c r="S296" s="59">
        <v>49</v>
      </c>
      <c r="T296" s="58">
        <v>23</v>
      </c>
      <c r="U296" s="59">
        <v>27</v>
      </c>
      <c r="V296" s="59">
        <v>19</v>
      </c>
      <c r="W296" s="58">
        <v>-6</v>
      </c>
      <c r="X296" s="59">
        <v>-2</v>
      </c>
      <c r="Y296" s="59">
        <v>-10</v>
      </c>
      <c r="Z296" s="58">
        <v>15.5</v>
      </c>
      <c r="AA296" s="59">
        <v>19</v>
      </c>
      <c r="AB296" s="59">
        <v>12</v>
      </c>
      <c r="AC296" s="58">
        <v>18</v>
      </c>
      <c r="AD296" s="59">
        <v>22</v>
      </c>
      <c r="AE296" s="59">
        <v>14</v>
      </c>
      <c r="AF296" s="58">
        <v>-11.5</v>
      </c>
      <c r="AG296" s="59">
        <v>-9</v>
      </c>
      <c r="AH296" s="59">
        <v>-14</v>
      </c>
      <c r="AI296" s="58">
        <v>17.5</v>
      </c>
      <c r="AJ296" s="59">
        <v>20</v>
      </c>
      <c r="AK296" s="59">
        <v>15</v>
      </c>
      <c r="AL296" s="58">
        <v>31</v>
      </c>
      <c r="AM296" s="59">
        <v>35</v>
      </c>
      <c r="AN296" s="59">
        <v>27</v>
      </c>
      <c r="AO296" s="58">
        <v>33</v>
      </c>
      <c r="AP296" s="59">
        <v>35</v>
      </c>
      <c r="AQ296" s="59">
        <v>31</v>
      </c>
      <c r="AR296" s="58">
        <v>51.5</v>
      </c>
      <c r="AS296" s="59">
        <v>54</v>
      </c>
      <c r="AT296" s="59">
        <v>49</v>
      </c>
      <c r="AU296" s="58">
        <v>20.5</v>
      </c>
      <c r="AV296" s="59">
        <v>24</v>
      </c>
      <c r="AW296" s="59">
        <v>17</v>
      </c>
      <c r="AX296" s="58">
        <v>31</v>
      </c>
      <c r="AY296" s="59">
        <v>35</v>
      </c>
      <c r="AZ296" s="59">
        <v>27</v>
      </c>
      <c r="BA296" s="58">
        <v>55</v>
      </c>
      <c r="BB296" s="59">
        <v>57</v>
      </c>
      <c r="BC296" s="59">
        <v>53</v>
      </c>
      <c r="BD296" s="58">
        <v>17</v>
      </c>
      <c r="BE296" s="59">
        <v>18</v>
      </c>
      <c r="BF296" s="59">
        <v>16</v>
      </c>
      <c r="BG296" s="58">
        <v>25.5</v>
      </c>
      <c r="BH296" s="59">
        <v>27</v>
      </c>
      <c r="BI296" s="59">
        <v>24</v>
      </c>
      <c r="BJ296" s="58">
        <v>21.5</v>
      </c>
      <c r="BK296" s="59">
        <v>25</v>
      </c>
      <c r="BL296" s="59">
        <v>18</v>
      </c>
      <c r="BM296" s="58">
        <v>51.5</v>
      </c>
      <c r="BN296" s="59">
        <v>55</v>
      </c>
      <c r="BO296" s="59">
        <v>48</v>
      </c>
      <c r="BP296" s="58">
        <v>82.5</v>
      </c>
      <c r="BQ296" s="59">
        <v>85</v>
      </c>
      <c r="BR296" s="59">
        <v>80</v>
      </c>
    </row>
    <row r="297" spans="1:70" x14ac:dyDescent="0.25">
      <c r="A297" s="57">
        <v>44091</v>
      </c>
      <c r="B297" s="58">
        <v>55</v>
      </c>
      <c r="C297" s="59">
        <v>58</v>
      </c>
      <c r="D297" s="59">
        <v>52</v>
      </c>
      <c r="E297" s="58">
        <v>71</v>
      </c>
      <c r="F297" s="59">
        <v>74</v>
      </c>
      <c r="G297" s="59">
        <v>68</v>
      </c>
      <c r="H297" s="58">
        <v>32.5</v>
      </c>
      <c r="I297" s="59">
        <v>35</v>
      </c>
      <c r="J297" s="59">
        <v>30</v>
      </c>
      <c r="K297" s="58">
        <v>15</v>
      </c>
      <c r="L297" s="59">
        <v>19</v>
      </c>
      <c r="M297" s="59">
        <v>11</v>
      </c>
      <c r="N297" s="58">
        <v>36</v>
      </c>
      <c r="O297" s="59">
        <v>42</v>
      </c>
      <c r="P297" s="59">
        <v>30</v>
      </c>
      <c r="Q297" s="58">
        <v>51</v>
      </c>
      <c r="R297" s="59">
        <v>53</v>
      </c>
      <c r="S297" s="59">
        <v>49</v>
      </c>
      <c r="T297" s="58">
        <v>23</v>
      </c>
      <c r="U297" s="59">
        <v>27</v>
      </c>
      <c r="V297" s="59">
        <v>19</v>
      </c>
      <c r="W297" s="58">
        <v>-6</v>
      </c>
      <c r="X297" s="59">
        <v>-2</v>
      </c>
      <c r="Y297" s="59">
        <v>-10</v>
      </c>
      <c r="Z297" s="58">
        <v>15.5</v>
      </c>
      <c r="AA297" s="59">
        <v>19</v>
      </c>
      <c r="AB297" s="59">
        <v>12</v>
      </c>
      <c r="AC297" s="58">
        <v>18</v>
      </c>
      <c r="AD297" s="59">
        <v>22</v>
      </c>
      <c r="AE297" s="59">
        <v>14</v>
      </c>
      <c r="AF297" s="58">
        <v>-11.5</v>
      </c>
      <c r="AG297" s="59">
        <v>-9</v>
      </c>
      <c r="AH297" s="59">
        <v>-14</v>
      </c>
      <c r="AI297" s="58">
        <v>17.5</v>
      </c>
      <c r="AJ297" s="59">
        <v>20</v>
      </c>
      <c r="AK297" s="59">
        <v>15</v>
      </c>
      <c r="AL297" s="58">
        <v>31</v>
      </c>
      <c r="AM297" s="59">
        <v>35</v>
      </c>
      <c r="AN297" s="59">
        <v>27</v>
      </c>
      <c r="AO297" s="58">
        <v>33</v>
      </c>
      <c r="AP297" s="59">
        <v>35</v>
      </c>
      <c r="AQ297" s="59">
        <v>31</v>
      </c>
      <c r="AR297" s="58">
        <v>51.5</v>
      </c>
      <c r="AS297" s="59">
        <v>54</v>
      </c>
      <c r="AT297" s="59">
        <v>49</v>
      </c>
      <c r="AU297" s="58">
        <v>20.5</v>
      </c>
      <c r="AV297" s="59">
        <v>24</v>
      </c>
      <c r="AW297" s="59">
        <v>17</v>
      </c>
      <c r="AX297" s="58">
        <v>31</v>
      </c>
      <c r="AY297" s="59">
        <v>35</v>
      </c>
      <c r="AZ297" s="59">
        <v>27</v>
      </c>
      <c r="BA297" s="58">
        <v>55</v>
      </c>
      <c r="BB297" s="59">
        <v>57</v>
      </c>
      <c r="BC297" s="59">
        <v>53</v>
      </c>
      <c r="BD297" s="58">
        <v>17</v>
      </c>
      <c r="BE297" s="59">
        <v>18</v>
      </c>
      <c r="BF297" s="59">
        <v>16</v>
      </c>
      <c r="BG297" s="58">
        <v>25.5</v>
      </c>
      <c r="BH297" s="59">
        <v>27</v>
      </c>
      <c r="BI297" s="59">
        <v>24</v>
      </c>
      <c r="BJ297" s="58">
        <v>21.5</v>
      </c>
      <c r="BK297" s="59">
        <v>25</v>
      </c>
      <c r="BL297" s="59">
        <v>18</v>
      </c>
      <c r="BM297" s="58">
        <v>51.5</v>
      </c>
      <c r="BN297" s="59">
        <v>55</v>
      </c>
      <c r="BO297" s="59">
        <v>48</v>
      </c>
      <c r="BP297" s="58">
        <v>80.5</v>
      </c>
      <c r="BQ297" s="59">
        <v>83</v>
      </c>
      <c r="BR297" s="59">
        <v>78</v>
      </c>
    </row>
    <row r="298" spans="1:70" x14ac:dyDescent="0.25">
      <c r="A298" s="57">
        <v>44084</v>
      </c>
      <c r="B298" s="58">
        <v>53</v>
      </c>
      <c r="C298" s="59">
        <v>58</v>
      </c>
      <c r="D298" s="59">
        <v>48</v>
      </c>
      <c r="E298" s="58">
        <v>71</v>
      </c>
      <c r="F298" s="59">
        <v>74</v>
      </c>
      <c r="G298" s="59">
        <v>68</v>
      </c>
      <c r="H298" s="58">
        <v>32.5</v>
      </c>
      <c r="I298" s="59">
        <v>35</v>
      </c>
      <c r="J298" s="59">
        <v>30</v>
      </c>
      <c r="K298" s="58">
        <v>15</v>
      </c>
      <c r="L298" s="59">
        <v>19</v>
      </c>
      <c r="M298" s="59">
        <v>11</v>
      </c>
      <c r="N298" s="58">
        <v>36</v>
      </c>
      <c r="O298" s="59">
        <v>42</v>
      </c>
      <c r="P298" s="59">
        <v>30</v>
      </c>
      <c r="Q298" s="58">
        <v>48.5</v>
      </c>
      <c r="R298" s="59">
        <v>51</v>
      </c>
      <c r="S298" s="59">
        <v>46</v>
      </c>
      <c r="T298" s="58">
        <v>23</v>
      </c>
      <c r="U298" s="59">
        <v>27</v>
      </c>
      <c r="V298" s="59">
        <v>19</v>
      </c>
      <c r="W298" s="58">
        <v>-6</v>
      </c>
      <c r="X298" s="59">
        <v>-2</v>
      </c>
      <c r="Y298" s="59">
        <v>-10</v>
      </c>
      <c r="Z298" s="58">
        <v>15.5</v>
      </c>
      <c r="AA298" s="59">
        <v>19</v>
      </c>
      <c r="AB298" s="59">
        <v>12</v>
      </c>
      <c r="AC298" s="58">
        <v>18</v>
      </c>
      <c r="AD298" s="59">
        <v>22</v>
      </c>
      <c r="AE298" s="59">
        <v>14</v>
      </c>
      <c r="AF298" s="58">
        <v>-11.5</v>
      </c>
      <c r="AG298" s="59">
        <v>-9</v>
      </c>
      <c r="AH298" s="59">
        <v>-14</v>
      </c>
      <c r="AI298" s="58">
        <v>17.5</v>
      </c>
      <c r="AJ298" s="59">
        <v>20</v>
      </c>
      <c r="AK298" s="59">
        <v>15</v>
      </c>
      <c r="AL298" s="58">
        <v>31</v>
      </c>
      <c r="AM298" s="59">
        <v>35</v>
      </c>
      <c r="AN298" s="59">
        <v>27</v>
      </c>
      <c r="AO298" s="58">
        <v>33</v>
      </c>
      <c r="AP298" s="59">
        <v>35</v>
      </c>
      <c r="AQ298" s="59">
        <v>31</v>
      </c>
      <c r="AR298" s="58">
        <v>51.5</v>
      </c>
      <c r="AS298" s="59">
        <v>54</v>
      </c>
      <c r="AT298" s="59">
        <v>49</v>
      </c>
      <c r="AU298" s="58">
        <v>20.5</v>
      </c>
      <c r="AV298" s="59">
        <v>24</v>
      </c>
      <c r="AW298" s="59">
        <v>17</v>
      </c>
      <c r="AX298" s="58">
        <v>31</v>
      </c>
      <c r="AY298" s="59">
        <v>35</v>
      </c>
      <c r="AZ298" s="59">
        <v>27</v>
      </c>
      <c r="BA298" s="58">
        <v>55</v>
      </c>
      <c r="BB298" s="59">
        <v>57</v>
      </c>
      <c r="BC298" s="59">
        <v>53</v>
      </c>
      <c r="BD298" s="58">
        <v>17</v>
      </c>
      <c r="BE298" s="59">
        <v>18</v>
      </c>
      <c r="BF298" s="59">
        <v>16</v>
      </c>
      <c r="BG298" s="58">
        <v>25.5</v>
      </c>
      <c r="BH298" s="59">
        <v>27</v>
      </c>
      <c r="BI298" s="59">
        <v>24</v>
      </c>
      <c r="BJ298" s="58">
        <v>21.5</v>
      </c>
      <c r="BK298" s="59">
        <v>25</v>
      </c>
      <c r="BL298" s="59">
        <v>18</v>
      </c>
      <c r="BM298" s="58">
        <v>51.5</v>
      </c>
      <c r="BN298" s="59">
        <v>55</v>
      </c>
      <c r="BO298" s="59">
        <v>48</v>
      </c>
      <c r="BP298" s="58">
        <v>80.5</v>
      </c>
      <c r="BQ298" s="59">
        <v>83</v>
      </c>
      <c r="BR298" s="59">
        <v>78</v>
      </c>
    </row>
    <row r="299" spans="1:70" x14ac:dyDescent="0.25">
      <c r="A299" s="57">
        <v>44077</v>
      </c>
      <c r="B299" s="58">
        <v>49</v>
      </c>
      <c r="C299" s="59">
        <v>52</v>
      </c>
      <c r="D299" s="59">
        <v>46</v>
      </c>
      <c r="E299" s="58">
        <v>71</v>
      </c>
      <c r="F299" s="59">
        <v>74</v>
      </c>
      <c r="G299" s="59">
        <v>68</v>
      </c>
      <c r="H299" s="58">
        <v>27.5</v>
      </c>
      <c r="I299" s="59">
        <v>30</v>
      </c>
      <c r="J299" s="59">
        <v>25</v>
      </c>
      <c r="K299" s="58">
        <v>14</v>
      </c>
      <c r="L299" s="59">
        <v>19</v>
      </c>
      <c r="M299" s="59">
        <v>9</v>
      </c>
      <c r="N299" s="58">
        <v>33.5</v>
      </c>
      <c r="O299" s="59">
        <v>42</v>
      </c>
      <c r="P299" s="59">
        <v>25</v>
      </c>
      <c r="Q299" s="58">
        <v>42.5</v>
      </c>
      <c r="R299" s="59">
        <v>45</v>
      </c>
      <c r="S299" s="59">
        <v>40</v>
      </c>
      <c r="T299" s="58">
        <v>13</v>
      </c>
      <c r="U299" s="59">
        <v>17</v>
      </c>
      <c r="V299" s="59">
        <v>9</v>
      </c>
      <c r="W299" s="58">
        <v>-6</v>
      </c>
      <c r="X299" s="59">
        <v>-2</v>
      </c>
      <c r="Y299" s="59">
        <v>-10</v>
      </c>
      <c r="Z299" s="58">
        <v>10.5</v>
      </c>
      <c r="AA299" s="59">
        <v>14</v>
      </c>
      <c r="AB299" s="59">
        <v>7</v>
      </c>
      <c r="AC299" s="58">
        <v>13</v>
      </c>
      <c r="AD299" s="59">
        <v>17</v>
      </c>
      <c r="AE299" s="59">
        <v>9</v>
      </c>
      <c r="AF299" s="58">
        <v>-12.5</v>
      </c>
      <c r="AG299" s="59">
        <v>-10</v>
      </c>
      <c r="AH299" s="59">
        <v>-15</v>
      </c>
      <c r="AI299" s="58">
        <v>17.5</v>
      </c>
      <c r="AJ299" s="59">
        <v>20</v>
      </c>
      <c r="AK299" s="59">
        <v>15</v>
      </c>
      <c r="AL299" s="58">
        <v>31</v>
      </c>
      <c r="AM299" s="59">
        <v>35</v>
      </c>
      <c r="AN299" s="59">
        <v>27</v>
      </c>
      <c r="AO299" s="58">
        <v>33</v>
      </c>
      <c r="AP299" s="59">
        <v>35</v>
      </c>
      <c r="AQ299" s="59">
        <v>31</v>
      </c>
      <c r="AR299" s="58">
        <v>51.5</v>
      </c>
      <c r="AS299" s="59">
        <v>54</v>
      </c>
      <c r="AT299" s="59">
        <v>49</v>
      </c>
      <c r="AU299" s="58">
        <v>20.5</v>
      </c>
      <c r="AV299" s="59">
        <v>24</v>
      </c>
      <c r="AW299" s="59">
        <v>17</v>
      </c>
      <c r="AX299" s="58">
        <v>31</v>
      </c>
      <c r="AY299" s="59">
        <v>35</v>
      </c>
      <c r="AZ299" s="59">
        <v>27</v>
      </c>
      <c r="BA299" s="58">
        <v>55</v>
      </c>
      <c r="BB299" s="59">
        <v>57</v>
      </c>
      <c r="BC299" s="59">
        <v>53</v>
      </c>
      <c r="BD299" s="58">
        <v>17</v>
      </c>
      <c r="BE299" s="59">
        <v>18</v>
      </c>
      <c r="BF299" s="59">
        <v>16</v>
      </c>
      <c r="BG299" s="58">
        <v>25.5</v>
      </c>
      <c r="BH299" s="59">
        <v>27</v>
      </c>
      <c r="BI299" s="59">
        <v>24</v>
      </c>
      <c r="BJ299" s="58">
        <v>21.5</v>
      </c>
      <c r="BK299" s="59">
        <v>25</v>
      </c>
      <c r="BL299" s="59">
        <v>18</v>
      </c>
      <c r="BM299" s="58">
        <v>51.5</v>
      </c>
      <c r="BN299" s="59">
        <v>55</v>
      </c>
      <c r="BO299" s="59">
        <v>48</v>
      </c>
      <c r="BP299" s="58">
        <v>80.5</v>
      </c>
      <c r="BQ299" s="59">
        <v>83</v>
      </c>
      <c r="BR299" s="59">
        <v>78</v>
      </c>
    </row>
    <row r="300" spans="1:70" x14ac:dyDescent="0.25">
      <c r="A300" s="57">
        <v>44070</v>
      </c>
      <c r="B300" s="58">
        <v>49</v>
      </c>
      <c r="C300" s="59">
        <v>52</v>
      </c>
      <c r="D300" s="59">
        <v>46</v>
      </c>
      <c r="E300" s="58">
        <v>71</v>
      </c>
      <c r="F300" s="59">
        <v>74</v>
      </c>
      <c r="G300" s="59">
        <v>68</v>
      </c>
      <c r="H300" s="58">
        <v>27.5</v>
      </c>
      <c r="I300" s="59">
        <v>30</v>
      </c>
      <c r="J300" s="59">
        <v>25</v>
      </c>
      <c r="K300" s="58">
        <v>11</v>
      </c>
      <c r="L300" s="59">
        <v>15</v>
      </c>
      <c r="M300" s="59">
        <v>7</v>
      </c>
      <c r="N300" s="58">
        <v>33.5</v>
      </c>
      <c r="O300" s="59">
        <v>42</v>
      </c>
      <c r="P300" s="59">
        <v>25</v>
      </c>
      <c r="Q300" s="58">
        <v>42.5</v>
      </c>
      <c r="R300" s="59">
        <v>45</v>
      </c>
      <c r="S300" s="59">
        <v>40</v>
      </c>
      <c r="T300" s="58">
        <v>13</v>
      </c>
      <c r="U300" s="59">
        <v>17</v>
      </c>
      <c r="V300" s="59">
        <v>9</v>
      </c>
      <c r="W300" s="58">
        <v>-7</v>
      </c>
      <c r="X300" s="59">
        <v>-2</v>
      </c>
      <c r="Y300" s="59">
        <v>-12</v>
      </c>
      <c r="Z300" s="58">
        <v>10.5</v>
      </c>
      <c r="AA300" s="59">
        <v>14</v>
      </c>
      <c r="AB300" s="59">
        <v>7</v>
      </c>
      <c r="AC300" s="58">
        <v>13</v>
      </c>
      <c r="AD300" s="59">
        <v>17</v>
      </c>
      <c r="AE300" s="59">
        <v>9</v>
      </c>
      <c r="AF300" s="58">
        <v>-15</v>
      </c>
      <c r="AG300" s="59">
        <v>-10</v>
      </c>
      <c r="AH300" s="59">
        <v>-20</v>
      </c>
      <c r="AI300" s="58">
        <v>17.5</v>
      </c>
      <c r="AJ300" s="59">
        <v>20</v>
      </c>
      <c r="AK300" s="59">
        <v>15</v>
      </c>
      <c r="AL300" s="58">
        <v>35</v>
      </c>
      <c r="AM300" s="59">
        <v>40</v>
      </c>
      <c r="AN300" s="59">
        <v>30</v>
      </c>
      <c r="AO300" s="58">
        <v>35</v>
      </c>
      <c r="AP300" s="59">
        <v>37</v>
      </c>
      <c r="AQ300" s="59">
        <v>33</v>
      </c>
      <c r="AR300" s="58">
        <v>51.5</v>
      </c>
      <c r="AS300" s="59">
        <v>54</v>
      </c>
      <c r="AT300" s="59">
        <v>49</v>
      </c>
      <c r="AU300" s="58">
        <v>18.5</v>
      </c>
      <c r="AV300" s="59">
        <v>21</v>
      </c>
      <c r="AW300" s="59">
        <v>16</v>
      </c>
      <c r="AX300" s="58">
        <v>31</v>
      </c>
      <c r="AY300" s="59">
        <v>35</v>
      </c>
      <c r="AZ300" s="59">
        <v>27</v>
      </c>
      <c r="BA300" s="58">
        <v>56</v>
      </c>
      <c r="BB300" s="59">
        <v>59</v>
      </c>
      <c r="BC300" s="59">
        <v>53</v>
      </c>
      <c r="BD300" s="58">
        <v>17</v>
      </c>
      <c r="BE300" s="59">
        <v>18</v>
      </c>
      <c r="BF300" s="59">
        <v>16</v>
      </c>
      <c r="BG300" s="58">
        <v>25.5</v>
      </c>
      <c r="BH300" s="59">
        <v>27</v>
      </c>
      <c r="BI300" s="59">
        <v>24</v>
      </c>
      <c r="BJ300" s="58">
        <v>22</v>
      </c>
      <c r="BK300" s="59">
        <v>26</v>
      </c>
      <c r="BL300" s="59">
        <v>18</v>
      </c>
      <c r="BM300" s="58">
        <v>57.5</v>
      </c>
      <c r="BN300" s="59">
        <v>60</v>
      </c>
      <c r="BO300" s="59">
        <v>55</v>
      </c>
      <c r="BP300" s="58">
        <v>76</v>
      </c>
      <c r="BQ300" s="59">
        <v>78</v>
      </c>
      <c r="BR300" s="59">
        <v>74</v>
      </c>
    </row>
    <row r="301" spans="1:70" x14ac:dyDescent="0.25">
      <c r="A301" s="57">
        <v>44063</v>
      </c>
      <c r="B301" s="58">
        <v>49</v>
      </c>
      <c r="C301" s="59">
        <v>52</v>
      </c>
      <c r="D301" s="59">
        <v>46</v>
      </c>
      <c r="E301" s="58">
        <v>71</v>
      </c>
      <c r="F301" s="59">
        <v>74</v>
      </c>
      <c r="G301" s="59">
        <v>68</v>
      </c>
      <c r="H301" s="58">
        <v>27.5</v>
      </c>
      <c r="I301" s="59">
        <v>30</v>
      </c>
      <c r="J301" s="59">
        <v>25</v>
      </c>
      <c r="K301" s="58">
        <v>11</v>
      </c>
      <c r="L301" s="59">
        <v>15</v>
      </c>
      <c r="M301" s="59">
        <v>7</v>
      </c>
      <c r="N301" s="58">
        <v>33.5</v>
      </c>
      <c r="O301" s="59">
        <v>42</v>
      </c>
      <c r="P301" s="59">
        <v>25</v>
      </c>
      <c r="Q301" s="58">
        <v>42.5</v>
      </c>
      <c r="R301" s="59">
        <v>45</v>
      </c>
      <c r="S301" s="59">
        <v>40</v>
      </c>
      <c r="T301" s="58">
        <v>13</v>
      </c>
      <c r="U301" s="59">
        <v>17</v>
      </c>
      <c r="V301" s="59">
        <v>9</v>
      </c>
      <c r="W301" s="58">
        <v>-7</v>
      </c>
      <c r="X301" s="59">
        <v>-2</v>
      </c>
      <c r="Y301" s="59">
        <v>-12</v>
      </c>
      <c r="Z301" s="58">
        <v>10.5</v>
      </c>
      <c r="AA301" s="59">
        <v>14</v>
      </c>
      <c r="AB301" s="59">
        <v>7</v>
      </c>
      <c r="AC301" s="58">
        <v>13</v>
      </c>
      <c r="AD301" s="59">
        <v>17</v>
      </c>
      <c r="AE301" s="59">
        <v>9</v>
      </c>
      <c r="AF301" s="58">
        <v>-15</v>
      </c>
      <c r="AG301" s="59">
        <v>-10</v>
      </c>
      <c r="AH301" s="59">
        <v>-20</v>
      </c>
      <c r="AI301" s="58">
        <v>17.5</v>
      </c>
      <c r="AJ301" s="59">
        <v>20</v>
      </c>
      <c r="AK301" s="59">
        <v>15</v>
      </c>
      <c r="AL301" s="58">
        <v>35</v>
      </c>
      <c r="AM301" s="59">
        <v>40</v>
      </c>
      <c r="AN301" s="59">
        <v>30</v>
      </c>
      <c r="AO301" s="58">
        <v>35</v>
      </c>
      <c r="AP301" s="59">
        <v>37</v>
      </c>
      <c r="AQ301" s="59">
        <v>33</v>
      </c>
      <c r="AR301" s="58">
        <v>51.5</v>
      </c>
      <c r="AS301" s="59">
        <v>54</v>
      </c>
      <c r="AT301" s="59">
        <v>49</v>
      </c>
      <c r="AU301" s="58">
        <v>18.5</v>
      </c>
      <c r="AV301" s="59">
        <v>21</v>
      </c>
      <c r="AW301" s="59">
        <v>16</v>
      </c>
      <c r="AX301" s="58">
        <v>31</v>
      </c>
      <c r="AY301" s="59">
        <v>35</v>
      </c>
      <c r="AZ301" s="59">
        <v>27</v>
      </c>
      <c r="BA301" s="58">
        <v>56</v>
      </c>
      <c r="BB301" s="59">
        <v>59</v>
      </c>
      <c r="BC301" s="59">
        <v>53</v>
      </c>
      <c r="BD301" s="58">
        <v>17</v>
      </c>
      <c r="BE301" s="59">
        <v>18</v>
      </c>
      <c r="BF301" s="59">
        <v>16</v>
      </c>
      <c r="BG301" s="58">
        <v>25.5</v>
      </c>
      <c r="BH301" s="59">
        <v>27</v>
      </c>
      <c r="BI301" s="59">
        <v>24</v>
      </c>
      <c r="BJ301" s="58">
        <v>22</v>
      </c>
      <c r="BK301" s="59">
        <v>26</v>
      </c>
      <c r="BL301" s="59">
        <v>18</v>
      </c>
      <c r="BM301" s="58">
        <v>57.5</v>
      </c>
      <c r="BN301" s="59">
        <v>60</v>
      </c>
      <c r="BO301" s="59">
        <v>55</v>
      </c>
      <c r="BP301" s="58">
        <v>72.5</v>
      </c>
      <c r="BQ301" s="59">
        <v>74</v>
      </c>
      <c r="BR301" s="59">
        <v>71</v>
      </c>
    </row>
    <row r="302" spans="1:70" x14ac:dyDescent="0.25">
      <c r="A302" s="57">
        <v>44056</v>
      </c>
      <c r="B302" s="58">
        <v>49</v>
      </c>
      <c r="C302" s="59">
        <v>52</v>
      </c>
      <c r="D302" s="59">
        <v>46</v>
      </c>
      <c r="E302" s="58">
        <v>71</v>
      </c>
      <c r="F302" s="59">
        <v>74</v>
      </c>
      <c r="G302" s="59">
        <v>68</v>
      </c>
      <c r="H302" s="58">
        <v>25.5</v>
      </c>
      <c r="I302" s="59">
        <v>28</v>
      </c>
      <c r="J302" s="59">
        <v>23</v>
      </c>
      <c r="K302" s="58">
        <v>8</v>
      </c>
      <c r="L302" s="59">
        <v>12</v>
      </c>
      <c r="M302" s="59">
        <v>4</v>
      </c>
      <c r="N302" s="58">
        <v>33.5</v>
      </c>
      <c r="O302" s="59">
        <v>42</v>
      </c>
      <c r="P302" s="59">
        <v>25</v>
      </c>
      <c r="Q302" s="58">
        <v>42.5</v>
      </c>
      <c r="R302" s="59">
        <v>45</v>
      </c>
      <c r="S302" s="59">
        <v>40</v>
      </c>
      <c r="T302" s="58">
        <v>9</v>
      </c>
      <c r="U302" s="59">
        <v>13</v>
      </c>
      <c r="V302" s="59">
        <v>5</v>
      </c>
      <c r="W302" s="58">
        <v>-6</v>
      </c>
      <c r="X302" s="59">
        <v>0</v>
      </c>
      <c r="Y302" s="59">
        <v>-12</v>
      </c>
      <c r="Z302" s="58">
        <v>10.5</v>
      </c>
      <c r="AA302" s="59">
        <v>14</v>
      </c>
      <c r="AB302" s="59">
        <v>7</v>
      </c>
      <c r="AC302" s="58">
        <v>13</v>
      </c>
      <c r="AD302" s="59">
        <v>17</v>
      </c>
      <c r="AE302" s="59">
        <v>9</v>
      </c>
      <c r="AF302" s="58">
        <v>-17</v>
      </c>
      <c r="AG302" s="59">
        <v>-12</v>
      </c>
      <c r="AH302" s="59">
        <v>-22</v>
      </c>
      <c r="AI302" s="58">
        <v>17.5</v>
      </c>
      <c r="AJ302" s="59">
        <v>20</v>
      </c>
      <c r="AK302" s="59">
        <v>15</v>
      </c>
      <c r="AL302" s="58">
        <v>35</v>
      </c>
      <c r="AM302" s="59">
        <v>40</v>
      </c>
      <c r="AN302" s="59">
        <v>30</v>
      </c>
      <c r="AO302" s="58">
        <v>35</v>
      </c>
      <c r="AP302" s="59">
        <v>37</v>
      </c>
      <c r="AQ302" s="59">
        <v>33</v>
      </c>
      <c r="AR302" s="58">
        <v>51.5</v>
      </c>
      <c r="AS302" s="59">
        <v>54</v>
      </c>
      <c r="AT302" s="59">
        <v>49</v>
      </c>
      <c r="AU302" s="58">
        <v>18.5</v>
      </c>
      <c r="AV302" s="59">
        <v>21</v>
      </c>
      <c r="AW302" s="59">
        <v>16</v>
      </c>
      <c r="AX302" s="58">
        <v>31</v>
      </c>
      <c r="AY302" s="59">
        <v>35</v>
      </c>
      <c r="AZ302" s="59">
        <v>27</v>
      </c>
      <c r="BA302" s="58">
        <v>56</v>
      </c>
      <c r="BB302" s="59">
        <v>59</v>
      </c>
      <c r="BC302" s="59">
        <v>53</v>
      </c>
      <c r="BD302" s="58">
        <v>17</v>
      </c>
      <c r="BE302" s="59">
        <v>18</v>
      </c>
      <c r="BF302" s="59">
        <v>16</v>
      </c>
      <c r="BG302" s="58">
        <v>25.5</v>
      </c>
      <c r="BH302" s="59">
        <v>27</v>
      </c>
      <c r="BI302" s="59">
        <v>24</v>
      </c>
      <c r="BJ302" s="58">
        <v>22</v>
      </c>
      <c r="BK302" s="59">
        <v>26</v>
      </c>
      <c r="BL302" s="59">
        <v>18</v>
      </c>
      <c r="BM302" s="58">
        <v>57.5</v>
      </c>
      <c r="BN302" s="59">
        <v>60</v>
      </c>
      <c r="BO302" s="59">
        <v>55</v>
      </c>
      <c r="BP302" s="58">
        <v>72.5</v>
      </c>
      <c r="BQ302" s="59">
        <v>74</v>
      </c>
      <c r="BR302" s="59">
        <v>71</v>
      </c>
    </row>
    <row r="303" spans="1:70" x14ac:dyDescent="0.25">
      <c r="A303" s="57">
        <v>44049</v>
      </c>
      <c r="B303" s="58">
        <v>49</v>
      </c>
      <c r="C303" s="59">
        <v>52</v>
      </c>
      <c r="D303" s="59">
        <v>46</v>
      </c>
      <c r="E303" s="58">
        <v>71</v>
      </c>
      <c r="F303" s="59">
        <v>74</v>
      </c>
      <c r="G303" s="59">
        <v>68</v>
      </c>
      <c r="H303" s="58">
        <v>25.5</v>
      </c>
      <c r="I303" s="59">
        <v>28</v>
      </c>
      <c r="J303" s="59">
        <v>23</v>
      </c>
      <c r="K303" s="58">
        <v>8</v>
      </c>
      <c r="L303" s="59">
        <v>12</v>
      </c>
      <c r="M303" s="59">
        <v>4</v>
      </c>
      <c r="N303" s="58">
        <v>33.5</v>
      </c>
      <c r="O303" s="59">
        <v>42</v>
      </c>
      <c r="P303" s="59">
        <v>25</v>
      </c>
      <c r="Q303" s="58">
        <v>42.5</v>
      </c>
      <c r="R303" s="59">
        <v>45</v>
      </c>
      <c r="S303" s="59">
        <v>40</v>
      </c>
      <c r="T303" s="58">
        <v>9</v>
      </c>
      <c r="U303" s="59">
        <v>13</v>
      </c>
      <c r="V303" s="59">
        <v>5</v>
      </c>
      <c r="W303" s="58">
        <v>-6</v>
      </c>
      <c r="X303" s="59">
        <v>0</v>
      </c>
      <c r="Y303" s="59">
        <v>-12</v>
      </c>
      <c r="Z303" s="58">
        <v>10.5</v>
      </c>
      <c r="AA303" s="59">
        <v>14</v>
      </c>
      <c r="AB303" s="59">
        <v>7</v>
      </c>
      <c r="AC303" s="58">
        <v>13</v>
      </c>
      <c r="AD303" s="59">
        <v>17</v>
      </c>
      <c r="AE303" s="59">
        <v>9</v>
      </c>
      <c r="AF303" s="58">
        <v>-17</v>
      </c>
      <c r="AG303" s="59">
        <v>-12</v>
      </c>
      <c r="AH303" s="59">
        <v>-22</v>
      </c>
      <c r="AI303" s="58">
        <v>17.5</v>
      </c>
      <c r="AJ303" s="59">
        <v>20</v>
      </c>
      <c r="AK303" s="59">
        <v>15</v>
      </c>
      <c r="AL303" s="58">
        <v>35</v>
      </c>
      <c r="AM303" s="59">
        <v>40</v>
      </c>
      <c r="AN303" s="59">
        <v>30</v>
      </c>
      <c r="AO303" s="58">
        <v>35</v>
      </c>
      <c r="AP303" s="59">
        <v>37</v>
      </c>
      <c r="AQ303" s="59">
        <v>33</v>
      </c>
      <c r="AR303" s="58">
        <v>51.5</v>
      </c>
      <c r="AS303" s="59">
        <v>54</v>
      </c>
      <c r="AT303" s="59">
        <v>49</v>
      </c>
      <c r="AU303" s="58">
        <v>18.5</v>
      </c>
      <c r="AV303" s="59">
        <v>21</v>
      </c>
      <c r="AW303" s="59">
        <v>16</v>
      </c>
      <c r="AX303" s="58">
        <v>31</v>
      </c>
      <c r="AY303" s="59">
        <v>35</v>
      </c>
      <c r="AZ303" s="59">
        <v>27</v>
      </c>
      <c r="BA303" s="58">
        <v>56</v>
      </c>
      <c r="BB303" s="59">
        <v>59</v>
      </c>
      <c r="BC303" s="59">
        <v>53</v>
      </c>
      <c r="BD303" s="58">
        <v>17</v>
      </c>
      <c r="BE303" s="59">
        <v>18</v>
      </c>
      <c r="BF303" s="59">
        <v>16</v>
      </c>
      <c r="BG303" s="58">
        <v>25.5</v>
      </c>
      <c r="BH303" s="59">
        <v>27</v>
      </c>
      <c r="BI303" s="59">
        <v>24</v>
      </c>
      <c r="BJ303" s="58">
        <v>22</v>
      </c>
      <c r="BK303" s="59">
        <v>26</v>
      </c>
      <c r="BL303" s="59">
        <v>18</v>
      </c>
      <c r="BM303" s="58">
        <v>57.5</v>
      </c>
      <c r="BN303" s="59">
        <v>60</v>
      </c>
      <c r="BO303" s="59">
        <v>55</v>
      </c>
      <c r="BP303" s="58">
        <v>72.5</v>
      </c>
      <c r="BQ303" s="59">
        <v>74</v>
      </c>
      <c r="BR303" s="59">
        <v>71</v>
      </c>
    </row>
    <row r="304" spans="1:70" x14ac:dyDescent="0.25">
      <c r="A304" s="57">
        <v>44042</v>
      </c>
      <c r="B304" s="58">
        <v>46.5</v>
      </c>
      <c r="C304" s="59">
        <v>49</v>
      </c>
      <c r="D304" s="59">
        <v>44</v>
      </c>
      <c r="E304" s="58">
        <v>71</v>
      </c>
      <c r="F304" s="59">
        <v>74</v>
      </c>
      <c r="G304" s="59">
        <v>68</v>
      </c>
      <c r="H304" s="58">
        <v>21.5</v>
      </c>
      <c r="I304" s="59">
        <v>25</v>
      </c>
      <c r="J304" s="59">
        <v>18</v>
      </c>
      <c r="K304" s="58">
        <v>8</v>
      </c>
      <c r="L304" s="59">
        <v>12</v>
      </c>
      <c r="M304" s="59">
        <v>4</v>
      </c>
      <c r="N304" s="58">
        <v>33.5</v>
      </c>
      <c r="O304" s="59">
        <v>42</v>
      </c>
      <c r="P304" s="59">
        <v>25</v>
      </c>
      <c r="Q304" s="58">
        <v>42.5</v>
      </c>
      <c r="R304" s="59">
        <v>45</v>
      </c>
      <c r="S304" s="59">
        <v>40</v>
      </c>
      <c r="T304" s="58">
        <v>9</v>
      </c>
      <c r="U304" s="59">
        <v>13</v>
      </c>
      <c r="V304" s="59">
        <v>5</v>
      </c>
      <c r="W304" s="58">
        <v>-6</v>
      </c>
      <c r="X304" s="59">
        <v>0</v>
      </c>
      <c r="Y304" s="59">
        <v>-12</v>
      </c>
      <c r="Z304" s="58">
        <v>8.5</v>
      </c>
      <c r="AA304" s="59">
        <v>12</v>
      </c>
      <c r="AB304" s="59">
        <v>5</v>
      </c>
      <c r="AC304" s="58">
        <v>11</v>
      </c>
      <c r="AD304" s="59">
        <v>15</v>
      </c>
      <c r="AE304" s="59">
        <v>7</v>
      </c>
      <c r="AF304" s="58">
        <v>-17</v>
      </c>
      <c r="AG304" s="59">
        <v>-12</v>
      </c>
      <c r="AH304" s="59">
        <v>-22</v>
      </c>
      <c r="AI304" s="58">
        <v>17.5</v>
      </c>
      <c r="AJ304" s="59">
        <v>20</v>
      </c>
      <c r="AK304" s="59">
        <v>15</v>
      </c>
      <c r="AL304" s="58">
        <v>35</v>
      </c>
      <c r="AM304" s="59">
        <v>40</v>
      </c>
      <c r="AN304" s="59">
        <v>30</v>
      </c>
      <c r="AO304" s="58">
        <v>36</v>
      </c>
      <c r="AP304" s="59">
        <v>38</v>
      </c>
      <c r="AQ304" s="59">
        <v>34</v>
      </c>
      <c r="AR304" s="58">
        <v>51.5</v>
      </c>
      <c r="AS304" s="59">
        <v>54</v>
      </c>
      <c r="AT304" s="59">
        <v>49</v>
      </c>
      <c r="AU304" s="58">
        <v>18.5</v>
      </c>
      <c r="AV304" s="59">
        <v>21</v>
      </c>
      <c r="AW304" s="59">
        <v>16</v>
      </c>
      <c r="AX304" s="58">
        <v>33.5</v>
      </c>
      <c r="AY304" s="59">
        <v>38</v>
      </c>
      <c r="AZ304" s="59">
        <v>29</v>
      </c>
      <c r="BA304" s="58">
        <v>56</v>
      </c>
      <c r="BB304" s="59">
        <v>59</v>
      </c>
      <c r="BC304" s="59">
        <v>53</v>
      </c>
      <c r="BD304" s="58">
        <v>17</v>
      </c>
      <c r="BE304" s="59">
        <v>18</v>
      </c>
      <c r="BF304" s="59">
        <v>16</v>
      </c>
      <c r="BG304" s="58">
        <v>25.5</v>
      </c>
      <c r="BH304" s="59">
        <v>27</v>
      </c>
      <c r="BI304" s="59">
        <v>24</v>
      </c>
      <c r="BJ304" s="58">
        <v>23.5</v>
      </c>
      <c r="BK304" s="59">
        <v>27</v>
      </c>
      <c r="BL304" s="59">
        <v>20</v>
      </c>
      <c r="BM304" s="58">
        <v>57.5</v>
      </c>
      <c r="BN304" s="59">
        <v>60</v>
      </c>
      <c r="BO304" s="59">
        <v>55</v>
      </c>
      <c r="BP304" s="58">
        <v>72.5</v>
      </c>
      <c r="BQ304" s="59">
        <v>74</v>
      </c>
      <c r="BR304" s="59">
        <v>71</v>
      </c>
    </row>
    <row r="305" spans="1:70" x14ac:dyDescent="0.25">
      <c r="A305" s="57">
        <v>44035</v>
      </c>
      <c r="B305" s="58">
        <v>46.5</v>
      </c>
      <c r="C305" s="59">
        <v>49</v>
      </c>
      <c r="D305" s="59">
        <v>44</v>
      </c>
      <c r="E305" s="58">
        <v>71</v>
      </c>
      <c r="F305" s="59">
        <v>74</v>
      </c>
      <c r="G305" s="59">
        <v>68</v>
      </c>
      <c r="H305" s="58">
        <v>21.5</v>
      </c>
      <c r="I305" s="59">
        <v>25</v>
      </c>
      <c r="J305" s="59">
        <v>18</v>
      </c>
      <c r="K305" s="58">
        <v>8</v>
      </c>
      <c r="L305" s="59">
        <v>12</v>
      </c>
      <c r="M305" s="59">
        <v>4</v>
      </c>
      <c r="N305" s="58">
        <v>33.5</v>
      </c>
      <c r="O305" s="59">
        <v>42</v>
      </c>
      <c r="P305" s="59">
        <v>25</v>
      </c>
      <c r="Q305" s="58">
        <v>42.5</v>
      </c>
      <c r="R305" s="59">
        <v>45</v>
      </c>
      <c r="S305" s="59">
        <v>40</v>
      </c>
      <c r="T305" s="58">
        <v>9</v>
      </c>
      <c r="U305" s="59">
        <v>13</v>
      </c>
      <c r="V305" s="59">
        <v>5</v>
      </c>
      <c r="W305" s="58">
        <v>-6</v>
      </c>
      <c r="X305" s="59">
        <v>0</v>
      </c>
      <c r="Y305" s="59">
        <v>-12</v>
      </c>
      <c r="Z305" s="58">
        <v>8.5</v>
      </c>
      <c r="AA305" s="59">
        <v>12</v>
      </c>
      <c r="AB305" s="59">
        <v>5</v>
      </c>
      <c r="AC305" s="58">
        <v>11</v>
      </c>
      <c r="AD305" s="59">
        <v>15</v>
      </c>
      <c r="AE305" s="59">
        <v>7</v>
      </c>
      <c r="AF305" s="58">
        <v>-17</v>
      </c>
      <c r="AG305" s="59">
        <v>-12</v>
      </c>
      <c r="AH305" s="59">
        <v>-22</v>
      </c>
      <c r="AI305" s="58">
        <v>17.5</v>
      </c>
      <c r="AJ305" s="59">
        <v>20</v>
      </c>
      <c r="AK305" s="59">
        <v>15</v>
      </c>
      <c r="AL305" s="58">
        <v>35</v>
      </c>
      <c r="AM305" s="59">
        <v>40</v>
      </c>
      <c r="AN305" s="59">
        <v>30</v>
      </c>
      <c r="AO305" s="58">
        <v>36</v>
      </c>
      <c r="AP305" s="59">
        <v>38</v>
      </c>
      <c r="AQ305" s="59">
        <v>34</v>
      </c>
      <c r="AR305" s="58">
        <v>51.5</v>
      </c>
      <c r="AS305" s="59">
        <v>54</v>
      </c>
      <c r="AT305" s="59">
        <v>49</v>
      </c>
      <c r="AU305" s="58">
        <v>18.5</v>
      </c>
      <c r="AV305" s="59">
        <v>21</v>
      </c>
      <c r="AW305" s="59">
        <v>16</v>
      </c>
      <c r="AX305" s="58">
        <v>33.5</v>
      </c>
      <c r="AY305" s="59">
        <v>38</v>
      </c>
      <c r="AZ305" s="59">
        <v>29</v>
      </c>
      <c r="BA305" s="58">
        <v>56</v>
      </c>
      <c r="BB305" s="59">
        <v>59</v>
      </c>
      <c r="BC305" s="59">
        <v>53</v>
      </c>
      <c r="BD305" s="58">
        <v>17</v>
      </c>
      <c r="BE305" s="59">
        <v>18</v>
      </c>
      <c r="BF305" s="59">
        <v>16</v>
      </c>
      <c r="BG305" s="58">
        <v>25.5</v>
      </c>
      <c r="BH305" s="59">
        <v>27</v>
      </c>
      <c r="BI305" s="59">
        <v>24</v>
      </c>
      <c r="BJ305" s="58">
        <v>23.5</v>
      </c>
      <c r="BK305" s="59">
        <v>27</v>
      </c>
      <c r="BL305" s="59">
        <v>20</v>
      </c>
      <c r="BM305" s="58">
        <v>57.5</v>
      </c>
      <c r="BN305" s="59">
        <v>60</v>
      </c>
      <c r="BO305" s="59">
        <v>55</v>
      </c>
      <c r="BP305" s="58">
        <v>72.5</v>
      </c>
      <c r="BQ305" s="59">
        <v>74</v>
      </c>
      <c r="BR305" s="59">
        <v>71</v>
      </c>
    </row>
    <row r="306" spans="1:70" x14ac:dyDescent="0.25">
      <c r="A306" s="57">
        <v>44028</v>
      </c>
      <c r="B306" s="58">
        <v>44.5</v>
      </c>
      <c r="C306" s="59">
        <v>47</v>
      </c>
      <c r="D306" s="59">
        <v>42</v>
      </c>
      <c r="E306" s="58">
        <v>71</v>
      </c>
      <c r="F306" s="59">
        <v>74</v>
      </c>
      <c r="G306" s="59">
        <v>68</v>
      </c>
      <c r="H306" s="58">
        <v>21.5</v>
      </c>
      <c r="I306" s="59">
        <v>25</v>
      </c>
      <c r="J306" s="59">
        <v>18</v>
      </c>
      <c r="K306" s="58">
        <v>8</v>
      </c>
      <c r="L306" s="59">
        <v>12</v>
      </c>
      <c r="M306" s="59">
        <v>4</v>
      </c>
      <c r="N306" s="58">
        <v>33.5</v>
      </c>
      <c r="O306" s="59">
        <v>42</v>
      </c>
      <c r="P306" s="59">
        <v>25</v>
      </c>
      <c r="Q306" s="58">
        <v>42.5</v>
      </c>
      <c r="R306" s="59">
        <v>45</v>
      </c>
      <c r="S306" s="59">
        <v>40</v>
      </c>
      <c r="T306" s="58">
        <v>9</v>
      </c>
      <c r="U306" s="59">
        <v>13</v>
      </c>
      <c r="V306" s="59">
        <v>5</v>
      </c>
      <c r="W306" s="58">
        <v>-4</v>
      </c>
      <c r="X306" s="59">
        <v>4</v>
      </c>
      <c r="Y306" s="59">
        <v>-12</v>
      </c>
      <c r="Z306" s="58">
        <v>8.5</v>
      </c>
      <c r="AA306" s="59">
        <v>12</v>
      </c>
      <c r="AB306" s="59">
        <v>5</v>
      </c>
      <c r="AC306" s="58">
        <v>10</v>
      </c>
      <c r="AD306" s="59">
        <v>15</v>
      </c>
      <c r="AE306" s="59">
        <v>5</v>
      </c>
      <c r="AF306" s="58">
        <v>-17</v>
      </c>
      <c r="AG306" s="59">
        <v>-12</v>
      </c>
      <c r="AH306" s="59">
        <v>-22</v>
      </c>
      <c r="AI306" s="58">
        <v>17.5</v>
      </c>
      <c r="AJ306" s="59">
        <v>20</v>
      </c>
      <c r="AK306" s="59">
        <v>15</v>
      </c>
      <c r="AL306" s="58">
        <v>35</v>
      </c>
      <c r="AM306" s="59">
        <v>40</v>
      </c>
      <c r="AN306" s="59">
        <v>30</v>
      </c>
      <c r="AO306" s="58">
        <v>36</v>
      </c>
      <c r="AP306" s="59">
        <v>38</v>
      </c>
      <c r="AQ306" s="59">
        <v>34</v>
      </c>
      <c r="AR306" s="58">
        <v>51.5</v>
      </c>
      <c r="AS306" s="59">
        <v>54</v>
      </c>
      <c r="AT306" s="59">
        <v>49</v>
      </c>
      <c r="AU306" s="58">
        <v>18.5</v>
      </c>
      <c r="AV306" s="59">
        <v>21</v>
      </c>
      <c r="AW306" s="59">
        <v>16</v>
      </c>
      <c r="AX306" s="58">
        <v>33.5</v>
      </c>
      <c r="AY306" s="59">
        <v>38</v>
      </c>
      <c r="AZ306" s="59">
        <v>29</v>
      </c>
      <c r="BA306" s="58">
        <v>56</v>
      </c>
      <c r="BB306" s="59">
        <v>59</v>
      </c>
      <c r="BC306" s="59">
        <v>53</v>
      </c>
      <c r="BD306" s="58">
        <v>17</v>
      </c>
      <c r="BE306" s="59">
        <v>18</v>
      </c>
      <c r="BF306" s="59">
        <v>16</v>
      </c>
      <c r="BG306" s="58">
        <v>25.5</v>
      </c>
      <c r="BH306" s="59">
        <v>27</v>
      </c>
      <c r="BI306" s="59">
        <v>24</v>
      </c>
      <c r="BJ306" s="58">
        <v>23.5</v>
      </c>
      <c r="BK306" s="59">
        <v>27</v>
      </c>
      <c r="BL306" s="59">
        <v>20</v>
      </c>
      <c r="BM306" s="58">
        <v>57.5</v>
      </c>
      <c r="BN306" s="59">
        <v>60</v>
      </c>
      <c r="BO306" s="59">
        <v>55</v>
      </c>
      <c r="BP306" s="58">
        <v>81</v>
      </c>
      <c r="BQ306" s="59">
        <v>83</v>
      </c>
      <c r="BR306" s="59">
        <v>79</v>
      </c>
    </row>
    <row r="307" spans="1:70" x14ac:dyDescent="0.25">
      <c r="A307" s="57">
        <v>44021</v>
      </c>
      <c r="B307" s="58">
        <v>42.5</v>
      </c>
      <c r="C307" s="59">
        <v>45</v>
      </c>
      <c r="D307" s="59">
        <v>40</v>
      </c>
      <c r="E307" s="58">
        <v>71</v>
      </c>
      <c r="F307" s="59">
        <v>74</v>
      </c>
      <c r="G307" s="59">
        <v>68</v>
      </c>
      <c r="H307" s="58">
        <v>21.5</v>
      </c>
      <c r="I307" s="59">
        <v>25</v>
      </c>
      <c r="J307" s="59">
        <v>18</v>
      </c>
      <c r="K307" s="58">
        <v>8</v>
      </c>
      <c r="L307" s="59">
        <v>12</v>
      </c>
      <c r="M307" s="59">
        <v>4</v>
      </c>
      <c r="N307" s="58">
        <v>32</v>
      </c>
      <c r="O307" s="59">
        <v>42</v>
      </c>
      <c r="P307" s="59">
        <v>22</v>
      </c>
      <c r="Q307" s="58">
        <v>40.5</v>
      </c>
      <c r="R307" s="59">
        <v>42</v>
      </c>
      <c r="S307" s="59">
        <v>39</v>
      </c>
      <c r="T307" s="58">
        <v>10</v>
      </c>
      <c r="U307" s="59">
        <v>15</v>
      </c>
      <c r="V307" s="59">
        <v>5</v>
      </c>
      <c r="W307" s="58">
        <v>-4</v>
      </c>
      <c r="X307" s="59">
        <v>4</v>
      </c>
      <c r="Y307" s="59">
        <v>-12</v>
      </c>
      <c r="Z307" s="58">
        <v>6</v>
      </c>
      <c r="AA307" s="59">
        <v>12</v>
      </c>
      <c r="AB307" s="59">
        <v>0</v>
      </c>
      <c r="AC307" s="58">
        <v>5</v>
      </c>
      <c r="AD307" s="59">
        <v>10</v>
      </c>
      <c r="AE307" s="59">
        <v>0</v>
      </c>
      <c r="AF307" s="58">
        <v>-16</v>
      </c>
      <c r="AG307" s="59">
        <v>-10</v>
      </c>
      <c r="AH307" s="59">
        <v>-22</v>
      </c>
      <c r="AI307" s="58">
        <v>17.5</v>
      </c>
      <c r="AJ307" s="59">
        <v>20</v>
      </c>
      <c r="AK307" s="59">
        <v>15</v>
      </c>
      <c r="AL307" s="58">
        <v>35</v>
      </c>
      <c r="AM307" s="59">
        <v>40</v>
      </c>
      <c r="AN307" s="59">
        <v>30</v>
      </c>
      <c r="AO307" s="58">
        <v>36</v>
      </c>
      <c r="AP307" s="59">
        <v>38</v>
      </c>
      <c r="AQ307" s="59">
        <v>34</v>
      </c>
      <c r="AR307" s="58">
        <v>51.5</v>
      </c>
      <c r="AS307" s="59">
        <v>54</v>
      </c>
      <c r="AT307" s="59">
        <v>49</v>
      </c>
      <c r="AU307" s="58">
        <v>18.5</v>
      </c>
      <c r="AV307" s="59">
        <v>21</v>
      </c>
      <c r="AW307" s="59">
        <v>16</v>
      </c>
      <c r="AX307" s="58">
        <v>33.5</v>
      </c>
      <c r="AY307" s="59">
        <v>38</v>
      </c>
      <c r="AZ307" s="59">
        <v>29</v>
      </c>
      <c r="BA307" s="58">
        <v>56</v>
      </c>
      <c r="BB307" s="59">
        <v>59</v>
      </c>
      <c r="BC307" s="59">
        <v>53</v>
      </c>
      <c r="BD307" s="58">
        <v>17</v>
      </c>
      <c r="BE307" s="59">
        <v>18</v>
      </c>
      <c r="BF307" s="59">
        <v>16</v>
      </c>
      <c r="BG307" s="58">
        <v>25.5</v>
      </c>
      <c r="BH307" s="59">
        <v>27</v>
      </c>
      <c r="BI307" s="59">
        <v>24</v>
      </c>
      <c r="BJ307" s="58">
        <v>23.5</v>
      </c>
      <c r="BK307" s="59">
        <v>27</v>
      </c>
      <c r="BL307" s="59">
        <v>20</v>
      </c>
      <c r="BM307" s="58">
        <v>57.5</v>
      </c>
      <c r="BN307" s="59">
        <v>60</v>
      </c>
      <c r="BO307" s="59">
        <v>55</v>
      </c>
      <c r="BP307" s="58">
        <v>81</v>
      </c>
      <c r="BQ307" s="59">
        <v>83</v>
      </c>
      <c r="BR307" s="59">
        <v>79</v>
      </c>
    </row>
    <row r="308" spans="1:70" x14ac:dyDescent="0.25">
      <c r="A308" s="57">
        <v>44014</v>
      </c>
      <c r="B308" s="58">
        <v>40</v>
      </c>
      <c r="C308" s="59">
        <v>43</v>
      </c>
      <c r="D308" s="59">
        <v>37</v>
      </c>
      <c r="E308" s="58">
        <v>71</v>
      </c>
      <c r="F308" s="59">
        <v>74</v>
      </c>
      <c r="G308" s="59">
        <v>68</v>
      </c>
      <c r="H308" s="58">
        <v>21.5</v>
      </c>
      <c r="I308" s="59">
        <v>25</v>
      </c>
      <c r="J308" s="59">
        <v>18</v>
      </c>
      <c r="K308" s="58">
        <v>12.5</v>
      </c>
      <c r="L308" s="59">
        <v>19</v>
      </c>
      <c r="M308" s="59">
        <v>6</v>
      </c>
      <c r="N308" s="58">
        <v>32</v>
      </c>
      <c r="O308" s="59">
        <v>42</v>
      </c>
      <c r="P308" s="59">
        <v>22</v>
      </c>
      <c r="Q308" s="58">
        <v>37</v>
      </c>
      <c r="R308" s="59">
        <v>42</v>
      </c>
      <c r="S308" s="59">
        <v>32</v>
      </c>
      <c r="T308" s="58">
        <v>13</v>
      </c>
      <c r="U308" s="59">
        <v>18</v>
      </c>
      <c r="V308" s="59">
        <v>8</v>
      </c>
      <c r="W308" s="58">
        <v>-4</v>
      </c>
      <c r="X308" s="59">
        <v>4</v>
      </c>
      <c r="Y308" s="59">
        <v>-12</v>
      </c>
      <c r="Z308" s="58">
        <v>6</v>
      </c>
      <c r="AA308" s="59">
        <v>12</v>
      </c>
      <c r="AB308" s="59">
        <v>0</v>
      </c>
      <c r="AC308" s="58">
        <v>3.5</v>
      </c>
      <c r="AD308" s="59">
        <v>7</v>
      </c>
      <c r="AE308" s="59">
        <v>0</v>
      </c>
      <c r="AF308" s="58">
        <v>-13.5</v>
      </c>
      <c r="AG308" s="59">
        <v>-10</v>
      </c>
      <c r="AH308" s="59">
        <v>-17</v>
      </c>
      <c r="AI308" s="58">
        <v>17.5</v>
      </c>
      <c r="AJ308" s="59">
        <v>20</v>
      </c>
      <c r="AK308" s="59">
        <v>15</v>
      </c>
      <c r="AL308" s="58">
        <v>35</v>
      </c>
      <c r="AM308" s="59">
        <v>40</v>
      </c>
      <c r="AN308" s="59">
        <v>30</v>
      </c>
      <c r="AO308" s="58">
        <v>36</v>
      </c>
      <c r="AP308" s="59">
        <v>38</v>
      </c>
      <c r="AQ308" s="59">
        <v>34</v>
      </c>
      <c r="AR308" s="58">
        <v>51.5</v>
      </c>
      <c r="AS308" s="59">
        <v>54</v>
      </c>
      <c r="AT308" s="59">
        <v>49</v>
      </c>
      <c r="AU308" s="58">
        <v>18.5</v>
      </c>
      <c r="AV308" s="59">
        <v>21</v>
      </c>
      <c r="AW308" s="59">
        <v>16</v>
      </c>
      <c r="AX308" s="58">
        <v>33.5</v>
      </c>
      <c r="AY308" s="59">
        <v>38</v>
      </c>
      <c r="AZ308" s="59">
        <v>29</v>
      </c>
      <c r="BA308" s="58">
        <v>56</v>
      </c>
      <c r="BB308" s="59">
        <v>59</v>
      </c>
      <c r="BC308" s="59">
        <v>53</v>
      </c>
      <c r="BD308" s="58">
        <v>17</v>
      </c>
      <c r="BE308" s="59">
        <v>18</v>
      </c>
      <c r="BF308" s="59">
        <v>16</v>
      </c>
      <c r="BG308" s="58">
        <v>25.5</v>
      </c>
      <c r="BH308" s="59">
        <v>27</v>
      </c>
      <c r="BI308" s="59">
        <v>24</v>
      </c>
      <c r="BJ308" s="58">
        <v>23.5</v>
      </c>
      <c r="BK308" s="59">
        <v>27</v>
      </c>
      <c r="BL308" s="59">
        <v>20</v>
      </c>
      <c r="BM308" s="58">
        <v>57.5</v>
      </c>
      <c r="BN308" s="59">
        <v>60</v>
      </c>
      <c r="BO308" s="59">
        <v>55</v>
      </c>
      <c r="BP308" s="58">
        <v>81</v>
      </c>
      <c r="BQ308" s="59">
        <v>83</v>
      </c>
      <c r="BR308" s="59">
        <v>79</v>
      </c>
    </row>
    <row r="309" spans="1:70" x14ac:dyDescent="0.25">
      <c r="A309" s="57">
        <v>44007</v>
      </c>
      <c r="B309" s="58">
        <v>40</v>
      </c>
      <c r="C309" s="59">
        <v>43</v>
      </c>
      <c r="D309" s="59">
        <v>37</v>
      </c>
      <c r="E309" s="58">
        <v>71</v>
      </c>
      <c r="F309" s="59">
        <v>74</v>
      </c>
      <c r="G309" s="59">
        <v>68</v>
      </c>
      <c r="H309" s="58">
        <v>21.5</v>
      </c>
      <c r="I309" s="59">
        <v>25</v>
      </c>
      <c r="J309" s="59">
        <v>18</v>
      </c>
      <c r="K309" s="58">
        <v>14</v>
      </c>
      <c r="L309" s="59">
        <v>21</v>
      </c>
      <c r="M309" s="59">
        <v>7</v>
      </c>
      <c r="N309" s="58">
        <v>32</v>
      </c>
      <c r="O309" s="59">
        <v>42</v>
      </c>
      <c r="P309" s="59">
        <v>22</v>
      </c>
      <c r="Q309" s="58">
        <v>37</v>
      </c>
      <c r="R309" s="59">
        <v>42</v>
      </c>
      <c r="S309" s="59">
        <v>32</v>
      </c>
      <c r="T309" s="58">
        <v>13</v>
      </c>
      <c r="U309" s="59">
        <v>18</v>
      </c>
      <c r="V309" s="59">
        <v>8</v>
      </c>
      <c r="W309" s="58">
        <v>-3</v>
      </c>
      <c r="X309" s="59">
        <v>4</v>
      </c>
      <c r="Y309" s="59">
        <v>-10</v>
      </c>
      <c r="Z309" s="58">
        <v>6</v>
      </c>
      <c r="AA309" s="59">
        <v>12</v>
      </c>
      <c r="AB309" s="59">
        <v>0</v>
      </c>
      <c r="AC309" s="58">
        <v>3.5</v>
      </c>
      <c r="AD309" s="59">
        <v>7</v>
      </c>
      <c r="AE309" s="59">
        <v>0</v>
      </c>
      <c r="AF309" s="58">
        <v>-13.5</v>
      </c>
      <c r="AG309" s="59">
        <v>-10</v>
      </c>
      <c r="AH309" s="59">
        <v>-17</v>
      </c>
      <c r="AI309" s="58">
        <v>17.5</v>
      </c>
      <c r="AJ309" s="59">
        <v>20</v>
      </c>
      <c r="AK309" s="59">
        <v>15</v>
      </c>
      <c r="AL309" s="58">
        <v>35</v>
      </c>
      <c r="AM309" s="59">
        <v>40</v>
      </c>
      <c r="AN309" s="59">
        <v>30</v>
      </c>
      <c r="AO309" s="58">
        <v>37.5</v>
      </c>
      <c r="AP309" s="59">
        <v>41</v>
      </c>
      <c r="AQ309" s="59">
        <v>34</v>
      </c>
      <c r="AR309" s="58">
        <v>51.5</v>
      </c>
      <c r="AS309" s="59">
        <v>54</v>
      </c>
      <c r="AT309" s="59">
        <v>49</v>
      </c>
      <c r="AU309" s="58">
        <v>19.5</v>
      </c>
      <c r="AV309" s="59">
        <v>22</v>
      </c>
      <c r="AW309" s="59">
        <v>17</v>
      </c>
      <c r="AX309" s="58">
        <v>35</v>
      </c>
      <c r="AY309" s="59">
        <v>40</v>
      </c>
      <c r="AZ309" s="59">
        <v>30</v>
      </c>
      <c r="BA309" s="58">
        <v>56</v>
      </c>
      <c r="BB309" s="59">
        <v>59</v>
      </c>
      <c r="BC309" s="59">
        <v>53</v>
      </c>
      <c r="BD309" s="58">
        <v>17</v>
      </c>
      <c r="BE309" s="59">
        <v>18</v>
      </c>
      <c r="BF309" s="59">
        <v>16</v>
      </c>
      <c r="BG309" s="58">
        <v>27</v>
      </c>
      <c r="BH309" s="59">
        <v>28</v>
      </c>
      <c r="BI309" s="59">
        <v>26</v>
      </c>
      <c r="BJ309" s="58">
        <v>25.5</v>
      </c>
      <c r="BK309" s="59">
        <v>29</v>
      </c>
      <c r="BL309" s="59">
        <v>22</v>
      </c>
      <c r="BM309" s="58">
        <v>57.5</v>
      </c>
      <c r="BN309" s="59">
        <v>60</v>
      </c>
      <c r="BO309" s="59">
        <v>55</v>
      </c>
      <c r="BP309" s="58">
        <v>81</v>
      </c>
      <c r="BQ309" s="59">
        <v>83</v>
      </c>
      <c r="BR309" s="59">
        <v>79</v>
      </c>
    </row>
    <row r="310" spans="1:70" x14ac:dyDescent="0.25">
      <c r="A310" s="57">
        <v>44000</v>
      </c>
      <c r="B310" s="58">
        <v>40</v>
      </c>
      <c r="C310" s="59">
        <v>43</v>
      </c>
      <c r="D310" s="59">
        <v>37</v>
      </c>
      <c r="E310" s="58">
        <v>71</v>
      </c>
      <c r="F310" s="59">
        <v>74</v>
      </c>
      <c r="G310" s="59">
        <v>68</v>
      </c>
      <c r="H310" s="58">
        <v>21.5</v>
      </c>
      <c r="I310" s="59">
        <v>25</v>
      </c>
      <c r="J310" s="59">
        <v>18</v>
      </c>
      <c r="K310" s="58">
        <v>14</v>
      </c>
      <c r="L310" s="59">
        <v>21</v>
      </c>
      <c r="M310" s="59">
        <v>7</v>
      </c>
      <c r="N310" s="58">
        <v>17.5</v>
      </c>
      <c r="O310" s="59">
        <v>20</v>
      </c>
      <c r="P310" s="59">
        <v>15</v>
      </c>
      <c r="Q310" s="58">
        <v>37</v>
      </c>
      <c r="R310" s="59">
        <v>42</v>
      </c>
      <c r="S310" s="59">
        <v>32</v>
      </c>
      <c r="T310" s="58">
        <v>14</v>
      </c>
      <c r="U310" s="59">
        <v>20</v>
      </c>
      <c r="V310" s="59">
        <v>8</v>
      </c>
      <c r="W310" s="58">
        <v>-5</v>
      </c>
      <c r="X310" s="59">
        <v>0</v>
      </c>
      <c r="Y310" s="59">
        <v>-10</v>
      </c>
      <c r="Z310" s="58">
        <v>6</v>
      </c>
      <c r="AA310" s="59">
        <v>12</v>
      </c>
      <c r="AB310" s="59">
        <v>0</v>
      </c>
      <c r="AC310" s="58">
        <v>2.5</v>
      </c>
      <c r="AD310" s="59">
        <v>7</v>
      </c>
      <c r="AE310" s="59">
        <v>-2</v>
      </c>
      <c r="AF310" s="58">
        <v>-13.5</v>
      </c>
      <c r="AG310" s="59">
        <v>-10</v>
      </c>
      <c r="AH310" s="59">
        <v>-17</v>
      </c>
      <c r="AI310" s="58">
        <v>17.5</v>
      </c>
      <c r="AJ310" s="59">
        <v>20</v>
      </c>
      <c r="AK310" s="59">
        <v>15</v>
      </c>
      <c r="AL310" s="58">
        <v>35</v>
      </c>
      <c r="AM310" s="59">
        <v>40</v>
      </c>
      <c r="AN310" s="59">
        <v>30</v>
      </c>
      <c r="AO310" s="58">
        <v>37.5</v>
      </c>
      <c r="AP310" s="59">
        <v>41</v>
      </c>
      <c r="AQ310" s="59">
        <v>34</v>
      </c>
      <c r="AR310" s="58">
        <v>51.5</v>
      </c>
      <c r="AS310" s="59">
        <v>54</v>
      </c>
      <c r="AT310" s="59">
        <v>49</v>
      </c>
      <c r="AU310" s="58">
        <v>19.5</v>
      </c>
      <c r="AV310" s="59">
        <v>22</v>
      </c>
      <c r="AW310" s="59">
        <v>17</v>
      </c>
      <c r="AX310" s="58">
        <v>35</v>
      </c>
      <c r="AY310" s="59">
        <v>40</v>
      </c>
      <c r="AZ310" s="59">
        <v>30</v>
      </c>
      <c r="BA310" s="58">
        <v>56</v>
      </c>
      <c r="BB310" s="59">
        <v>59</v>
      </c>
      <c r="BC310" s="59">
        <v>53</v>
      </c>
      <c r="BD310" s="58">
        <v>17</v>
      </c>
      <c r="BE310" s="59">
        <v>18</v>
      </c>
      <c r="BF310" s="59">
        <v>16</v>
      </c>
      <c r="BG310" s="58">
        <v>27</v>
      </c>
      <c r="BH310" s="59">
        <v>28</v>
      </c>
      <c r="BI310" s="59">
        <v>26</v>
      </c>
      <c r="BJ310" s="58">
        <v>25.5</v>
      </c>
      <c r="BK310" s="59">
        <v>29</v>
      </c>
      <c r="BL310" s="59">
        <v>22</v>
      </c>
      <c r="BM310" s="58">
        <v>57.5</v>
      </c>
      <c r="BN310" s="59">
        <v>60</v>
      </c>
      <c r="BO310" s="59">
        <v>55</v>
      </c>
      <c r="BP310" s="58">
        <v>79.5</v>
      </c>
      <c r="BQ310" s="59">
        <v>81</v>
      </c>
      <c r="BR310" s="59">
        <v>78</v>
      </c>
    </row>
    <row r="311" spans="1:70" x14ac:dyDescent="0.25">
      <c r="A311" s="57">
        <v>43993</v>
      </c>
      <c r="B311" s="58">
        <v>40</v>
      </c>
      <c r="C311" s="59">
        <v>43</v>
      </c>
      <c r="D311" s="59">
        <v>37</v>
      </c>
      <c r="E311" s="58">
        <v>71</v>
      </c>
      <c r="F311" s="59">
        <v>74</v>
      </c>
      <c r="G311" s="59">
        <v>68</v>
      </c>
      <c r="H311" s="58">
        <v>21.5</v>
      </c>
      <c r="I311" s="59">
        <v>25</v>
      </c>
      <c r="J311" s="59">
        <v>18</v>
      </c>
      <c r="K311" s="58">
        <v>14</v>
      </c>
      <c r="L311" s="59">
        <v>21</v>
      </c>
      <c r="M311" s="59">
        <v>7</v>
      </c>
      <c r="N311" s="58">
        <v>17.5</v>
      </c>
      <c r="O311" s="59">
        <v>20</v>
      </c>
      <c r="P311" s="59">
        <v>15</v>
      </c>
      <c r="Q311" s="58">
        <v>37</v>
      </c>
      <c r="R311" s="59">
        <v>42</v>
      </c>
      <c r="S311" s="59">
        <v>32</v>
      </c>
      <c r="T311" s="58">
        <v>14</v>
      </c>
      <c r="U311" s="59">
        <v>20</v>
      </c>
      <c r="V311" s="59">
        <v>8</v>
      </c>
      <c r="W311" s="58">
        <v>-5</v>
      </c>
      <c r="X311" s="59">
        <v>0</v>
      </c>
      <c r="Y311" s="59">
        <v>-10</v>
      </c>
      <c r="Z311" s="58">
        <v>6</v>
      </c>
      <c r="AA311" s="59">
        <v>12</v>
      </c>
      <c r="AB311" s="59">
        <v>0</v>
      </c>
      <c r="AC311" s="58">
        <v>2.5</v>
      </c>
      <c r="AD311" s="59">
        <v>7</v>
      </c>
      <c r="AE311" s="59">
        <v>-2</v>
      </c>
      <c r="AF311" s="58">
        <v>-13.5</v>
      </c>
      <c r="AG311" s="59">
        <v>-10</v>
      </c>
      <c r="AH311" s="59">
        <v>-17</v>
      </c>
      <c r="AI311" s="58">
        <v>17.5</v>
      </c>
      <c r="AJ311" s="59">
        <v>20</v>
      </c>
      <c r="AK311" s="59">
        <v>15</v>
      </c>
      <c r="AL311" s="58">
        <v>35</v>
      </c>
      <c r="AM311" s="59">
        <v>40</v>
      </c>
      <c r="AN311" s="59">
        <v>30</v>
      </c>
      <c r="AO311" s="58">
        <v>37.5</v>
      </c>
      <c r="AP311" s="59">
        <v>41</v>
      </c>
      <c r="AQ311" s="59">
        <v>34</v>
      </c>
      <c r="AR311" s="58">
        <v>51.5</v>
      </c>
      <c r="AS311" s="59">
        <v>54</v>
      </c>
      <c r="AT311" s="59">
        <v>49</v>
      </c>
      <c r="AU311" s="58">
        <v>19.5</v>
      </c>
      <c r="AV311" s="59">
        <v>22</v>
      </c>
      <c r="AW311" s="59">
        <v>17</v>
      </c>
      <c r="AX311" s="58">
        <v>35</v>
      </c>
      <c r="AY311" s="59">
        <v>40</v>
      </c>
      <c r="AZ311" s="59">
        <v>30</v>
      </c>
      <c r="BA311" s="58">
        <v>56</v>
      </c>
      <c r="BB311" s="59">
        <v>59</v>
      </c>
      <c r="BC311" s="59">
        <v>53</v>
      </c>
      <c r="BD311" s="58">
        <v>17</v>
      </c>
      <c r="BE311" s="59">
        <v>18</v>
      </c>
      <c r="BF311" s="59">
        <v>16</v>
      </c>
      <c r="BG311" s="58">
        <v>27</v>
      </c>
      <c r="BH311" s="59">
        <v>28</v>
      </c>
      <c r="BI311" s="59">
        <v>26</v>
      </c>
      <c r="BJ311" s="58">
        <v>25.5</v>
      </c>
      <c r="BK311" s="59">
        <v>29</v>
      </c>
      <c r="BL311" s="59">
        <v>22</v>
      </c>
      <c r="BM311" s="58">
        <v>57.5</v>
      </c>
      <c r="BN311" s="59">
        <v>60</v>
      </c>
      <c r="BO311" s="59">
        <v>55</v>
      </c>
      <c r="BP311" s="58">
        <v>79.5</v>
      </c>
      <c r="BQ311" s="59">
        <v>81</v>
      </c>
      <c r="BR311" s="59">
        <v>78</v>
      </c>
    </row>
    <row r="312" spans="1:70" x14ac:dyDescent="0.25">
      <c r="A312" s="57">
        <v>43986</v>
      </c>
      <c r="B312" s="58">
        <v>38</v>
      </c>
      <c r="C312" s="59">
        <v>43</v>
      </c>
      <c r="D312" s="59">
        <v>33</v>
      </c>
      <c r="E312" s="58">
        <v>71</v>
      </c>
      <c r="F312" s="59">
        <v>74</v>
      </c>
      <c r="G312" s="59">
        <v>68</v>
      </c>
      <c r="H312" s="58">
        <v>21.5</v>
      </c>
      <c r="I312" s="59">
        <v>25</v>
      </c>
      <c r="J312" s="59">
        <v>18</v>
      </c>
      <c r="K312" s="58">
        <v>14</v>
      </c>
      <c r="L312" s="59">
        <v>21</v>
      </c>
      <c r="M312" s="59">
        <v>7</v>
      </c>
      <c r="N312" s="58">
        <v>17.5</v>
      </c>
      <c r="O312" s="59">
        <v>20</v>
      </c>
      <c r="P312" s="59">
        <v>15</v>
      </c>
      <c r="Q312" s="58">
        <v>35</v>
      </c>
      <c r="R312" s="59">
        <v>40</v>
      </c>
      <c r="S312" s="59">
        <v>30</v>
      </c>
      <c r="T312" s="58">
        <v>14</v>
      </c>
      <c r="U312" s="59">
        <v>20</v>
      </c>
      <c r="V312" s="59">
        <v>8</v>
      </c>
      <c r="W312" s="58">
        <v>-5</v>
      </c>
      <c r="X312" s="59">
        <v>0</v>
      </c>
      <c r="Y312" s="59">
        <v>-10</v>
      </c>
      <c r="Z312" s="58">
        <v>10</v>
      </c>
      <c r="AA312" s="59">
        <v>15</v>
      </c>
      <c r="AB312" s="59">
        <v>5</v>
      </c>
      <c r="AC312" s="58">
        <v>0</v>
      </c>
      <c r="AD312" s="59">
        <v>5</v>
      </c>
      <c r="AE312" s="59">
        <v>-5</v>
      </c>
      <c r="AF312" s="58">
        <v>-13.5</v>
      </c>
      <c r="AG312" s="59">
        <v>-10</v>
      </c>
      <c r="AH312" s="59">
        <v>-17</v>
      </c>
      <c r="AI312" s="58">
        <v>17.5</v>
      </c>
      <c r="AJ312" s="59">
        <v>20</v>
      </c>
      <c r="AK312" s="59">
        <v>15</v>
      </c>
      <c r="AL312" s="58">
        <v>35</v>
      </c>
      <c r="AM312" s="59">
        <v>40</v>
      </c>
      <c r="AN312" s="59">
        <v>30</v>
      </c>
      <c r="AO312" s="58">
        <v>37.5</v>
      </c>
      <c r="AP312" s="59">
        <v>41</v>
      </c>
      <c r="AQ312" s="59">
        <v>34</v>
      </c>
      <c r="AR312" s="58">
        <v>51.5</v>
      </c>
      <c r="AS312" s="59">
        <v>54</v>
      </c>
      <c r="AT312" s="59">
        <v>49</v>
      </c>
      <c r="AU312" s="58">
        <v>19.5</v>
      </c>
      <c r="AV312" s="59">
        <v>22</v>
      </c>
      <c r="AW312" s="59">
        <v>17</v>
      </c>
      <c r="AX312" s="58">
        <v>35</v>
      </c>
      <c r="AY312" s="59">
        <v>40</v>
      </c>
      <c r="AZ312" s="59">
        <v>30</v>
      </c>
      <c r="BA312" s="58">
        <v>56</v>
      </c>
      <c r="BB312" s="59">
        <v>59</v>
      </c>
      <c r="BC312" s="59">
        <v>53</v>
      </c>
      <c r="BD312" s="58">
        <v>17</v>
      </c>
      <c r="BE312" s="59">
        <v>18</v>
      </c>
      <c r="BF312" s="59">
        <v>16</v>
      </c>
      <c r="BG312" s="58">
        <v>27</v>
      </c>
      <c r="BH312" s="59">
        <v>28</v>
      </c>
      <c r="BI312" s="59">
        <v>26</v>
      </c>
      <c r="BJ312" s="58">
        <v>25.5</v>
      </c>
      <c r="BK312" s="59">
        <v>29</v>
      </c>
      <c r="BL312" s="59">
        <v>22</v>
      </c>
      <c r="BM312" s="58">
        <v>57.5</v>
      </c>
      <c r="BN312" s="59">
        <v>60</v>
      </c>
      <c r="BO312" s="59">
        <v>55</v>
      </c>
      <c r="BP312" s="58">
        <v>70</v>
      </c>
      <c r="BQ312" s="59">
        <v>72</v>
      </c>
      <c r="BR312" s="59">
        <v>68</v>
      </c>
    </row>
    <row r="313" spans="1:70" x14ac:dyDescent="0.25">
      <c r="A313" s="57">
        <v>43979</v>
      </c>
      <c r="B313" s="58">
        <v>38</v>
      </c>
      <c r="C313" s="59">
        <v>43</v>
      </c>
      <c r="D313" s="59">
        <v>33</v>
      </c>
      <c r="E313" s="58">
        <v>71</v>
      </c>
      <c r="F313" s="59">
        <v>74</v>
      </c>
      <c r="G313" s="59">
        <v>68</v>
      </c>
      <c r="H313" s="58">
        <v>21.5</v>
      </c>
      <c r="I313" s="59">
        <v>25</v>
      </c>
      <c r="J313" s="59">
        <v>18</v>
      </c>
      <c r="K313" s="58">
        <v>14.5</v>
      </c>
      <c r="L313" s="59">
        <v>21</v>
      </c>
      <c r="M313" s="59">
        <v>8</v>
      </c>
      <c r="N313" s="58">
        <v>17.5</v>
      </c>
      <c r="O313" s="59">
        <v>20</v>
      </c>
      <c r="P313" s="59">
        <v>15</v>
      </c>
      <c r="Q313" s="58">
        <v>35</v>
      </c>
      <c r="R313" s="59">
        <v>40</v>
      </c>
      <c r="S313" s="59">
        <v>30</v>
      </c>
      <c r="T313" s="58">
        <v>14</v>
      </c>
      <c r="U313" s="59">
        <v>20</v>
      </c>
      <c r="V313" s="59">
        <v>8</v>
      </c>
      <c r="W313" s="58">
        <v>-5</v>
      </c>
      <c r="X313" s="59">
        <v>0</v>
      </c>
      <c r="Y313" s="59">
        <v>-10</v>
      </c>
      <c r="Z313" s="58">
        <v>10</v>
      </c>
      <c r="AA313" s="59">
        <v>15</v>
      </c>
      <c r="AB313" s="59">
        <v>5</v>
      </c>
      <c r="AC313" s="58">
        <v>0</v>
      </c>
      <c r="AD313" s="59">
        <v>5</v>
      </c>
      <c r="AE313" s="59">
        <v>-5</v>
      </c>
      <c r="AF313" s="58">
        <v>-13.5</v>
      </c>
      <c r="AG313" s="59">
        <v>-10</v>
      </c>
      <c r="AH313" s="59">
        <v>-17</v>
      </c>
      <c r="AI313" s="58">
        <v>17.5</v>
      </c>
      <c r="AJ313" s="59">
        <v>20</v>
      </c>
      <c r="AK313" s="59">
        <v>15</v>
      </c>
      <c r="AL313" s="58">
        <v>35</v>
      </c>
      <c r="AM313" s="59">
        <v>40</v>
      </c>
      <c r="AN313" s="59">
        <v>30</v>
      </c>
      <c r="AO313" s="58">
        <v>37.5</v>
      </c>
      <c r="AP313" s="59">
        <v>41</v>
      </c>
      <c r="AQ313" s="59">
        <v>34</v>
      </c>
      <c r="AR313" s="58">
        <v>51.5</v>
      </c>
      <c r="AS313" s="59">
        <v>54</v>
      </c>
      <c r="AT313" s="59">
        <v>49</v>
      </c>
      <c r="AU313" s="58">
        <v>19.5</v>
      </c>
      <c r="AV313" s="59">
        <v>22</v>
      </c>
      <c r="AW313" s="59">
        <v>17</v>
      </c>
      <c r="AX313" s="58">
        <v>35</v>
      </c>
      <c r="AY313" s="59">
        <v>40</v>
      </c>
      <c r="AZ313" s="59">
        <v>30</v>
      </c>
      <c r="BA313" s="58">
        <v>56</v>
      </c>
      <c r="BB313" s="59">
        <v>59</v>
      </c>
      <c r="BC313" s="59">
        <v>53</v>
      </c>
      <c r="BD313" s="58">
        <v>17</v>
      </c>
      <c r="BE313" s="59">
        <v>18</v>
      </c>
      <c r="BF313" s="59">
        <v>16</v>
      </c>
      <c r="BG313" s="58">
        <v>27</v>
      </c>
      <c r="BH313" s="59">
        <v>28</v>
      </c>
      <c r="BI313" s="59">
        <v>26</v>
      </c>
      <c r="BJ313" s="58">
        <v>25.5</v>
      </c>
      <c r="BK313" s="59">
        <v>29</v>
      </c>
      <c r="BL313" s="59">
        <v>22</v>
      </c>
      <c r="BM313" s="58">
        <v>57.5</v>
      </c>
      <c r="BN313" s="59">
        <v>60</v>
      </c>
      <c r="BO313" s="59">
        <v>55</v>
      </c>
      <c r="BP313" s="58">
        <v>70</v>
      </c>
      <c r="BQ313" s="59">
        <v>72</v>
      </c>
      <c r="BR313" s="59">
        <v>68</v>
      </c>
    </row>
    <row r="314" spans="1:70" x14ac:dyDescent="0.25">
      <c r="A314" s="57">
        <v>43972</v>
      </c>
      <c r="B314" s="58">
        <v>38</v>
      </c>
      <c r="C314" s="59">
        <v>43</v>
      </c>
      <c r="D314" s="59">
        <v>33</v>
      </c>
      <c r="E314" s="58">
        <v>71</v>
      </c>
      <c r="F314" s="59">
        <v>74</v>
      </c>
      <c r="G314" s="59">
        <v>68</v>
      </c>
      <c r="H314" s="58">
        <v>28.5</v>
      </c>
      <c r="I314" s="59">
        <v>32</v>
      </c>
      <c r="J314" s="59">
        <v>25</v>
      </c>
      <c r="K314" s="58">
        <v>13.5</v>
      </c>
      <c r="L314" s="59">
        <v>19</v>
      </c>
      <c r="M314" s="59">
        <v>8</v>
      </c>
      <c r="N314" s="58">
        <v>17.5</v>
      </c>
      <c r="O314" s="59">
        <v>20</v>
      </c>
      <c r="P314" s="59">
        <v>15</v>
      </c>
      <c r="Q314" s="58">
        <v>35</v>
      </c>
      <c r="R314" s="59">
        <v>40</v>
      </c>
      <c r="S314" s="59">
        <v>30</v>
      </c>
      <c r="T314" s="58">
        <v>14</v>
      </c>
      <c r="U314" s="59">
        <v>20</v>
      </c>
      <c r="V314" s="59">
        <v>8</v>
      </c>
      <c r="W314" s="58">
        <v>-5</v>
      </c>
      <c r="X314" s="59">
        <v>0</v>
      </c>
      <c r="Y314" s="59">
        <v>-10</v>
      </c>
      <c r="Z314" s="58">
        <v>10</v>
      </c>
      <c r="AA314" s="59">
        <v>15</v>
      </c>
      <c r="AB314" s="59">
        <v>5</v>
      </c>
      <c r="AC314" s="58">
        <v>0</v>
      </c>
      <c r="AD314" s="59">
        <v>5</v>
      </c>
      <c r="AE314" s="59">
        <v>-5</v>
      </c>
      <c r="AF314" s="58">
        <v>-13.5</v>
      </c>
      <c r="AG314" s="59">
        <v>-10</v>
      </c>
      <c r="AH314" s="59">
        <v>-17</v>
      </c>
      <c r="AI314" s="58">
        <v>17.5</v>
      </c>
      <c r="AJ314" s="59">
        <v>20</v>
      </c>
      <c r="AK314" s="59">
        <v>15</v>
      </c>
      <c r="AL314" s="58">
        <v>35</v>
      </c>
      <c r="AM314" s="59">
        <v>40</v>
      </c>
      <c r="AN314" s="59">
        <v>30</v>
      </c>
      <c r="AO314" s="58">
        <v>37.5</v>
      </c>
      <c r="AP314" s="59">
        <v>41</v>
      </c>
      <c r="AQ314" s="59">
        <v>34</v>
      </c>
      <c r="AR314" s="58">
        <v>51.5</v>
      </c>
      <c r="AS314" s="59">
        <v>54</v>
      </c>
      <c r="AT314" s="59">
        <v>49</v>
      </c>
      <c r="AU314" s="58">
        <v>19.5</v>
      </c>
      <c r="AV314" s="59">
        <v>22</v>
      </c>
      <c r="AW314" s="59">
        <v>17</v>
      </c>
      <c r="AX314" s="58">
        <v>35</v>
      </c>
      <c r="AY314" s="59">
        <v>40</v>
      </c>
      <c r="AZ314" s="59">
        <v>30</v>
      </c>
      <c r="BA314" s="58">
        <v>56.5</v>
      </c>
      <c r="BB314" s="59">
        <v>60</v>
      </c>
      <c r="BC314" s="59">
        <v>53</v>
      </c>
      <c r="BD314" s="58">
        <v>17</v>
      </c>
      <c r="BE314" s="59">
        <v>18</v>
      </c>
      <c r="BF314" s="59">
        <v>16</v>
      </c>
      <c r="BG314" s="58">
        <v>27</v>
      </c>
      <c r="BH314" s="59">
        <v>28</v>
      </c>
      <c r="BI314" s="59">
        <v>26</v>
      </c>
      <c r="BJ314" s="58">
        <v>25.5</v>
      </c>
      <c r="BK314" s="59">
        <v>29</v>
      </c>
      <c r="BL314" s="59">
        <v>22</v>
      </c>
      <c r="BM314" s="58">
        <v>57.5</v>
      </c>
      <c r="BN314" s="59">
        <v>60</v>
      </c>
      <c r="BO314" s="59">
        <v>55</v>
      </c>
      <c r="BP314" s="58">
        <v>70</v>
      </c>
      <c r="BQ314" s="59">
        <v>72</v>
      </c>
      <c r="BR314" s="59">
        <v>68</v>
      </c>
    </row>
    <row r="315" spans="1:70" x14ac:dyDescent="0.25">
      <c r="A315" s="57">
        <v>43965</v>
      </c>
      <c r="B315" s="58">
        <v>38</v>
      </c>
      <c r="C315" s="59">
        <v>43</v>
      </c>
      <c r="D315" s="59">
        <v>33</v>
      </c>
      <c r="E315" s="58">
        <v>71</v>
      </c>
      <c r="F315" s="59">
        <v>74</v>
      </c>
      <c r="G315" s="59">
        <v>68</v>
      </c>
      <c r="H315" s="58">
        <v>28.5</v>
      </c>
      <c r="I315" s="59">
        <v>32</v>
      </c>
      <c r="J315" s="59">
        <v>25</v>
      </c>
      <c r="K315" s="58">
        <v>10</v>
      </c>
      <c r="L315" s="59">
        <v>15</v>
      </c>
      <c r="M315" s="59">
        <v>5</v>
      </c>
      <c r="N315" s="58">
        <v>17.5</v>
      </c>
      <c r="O315" s="59">
        <v>20</v>
      </c>
      <c r="P315" s="59">
        <v>15</v>
      </c>
      <c r="Q315" s="58">
        <v>35</v>
      </c>
      <c r="R315" s="59">
        <v>40</v>
      </c>
      <c r="S315" s="59">
        <v>30</v>
      </c>
      <c r="T315" s="58">
        <v>11</v>
      </c>
      <c r="U315" s="59">
        <v>17</v>
      </c>
      <c r="V315" s="59">
        <v>5</v>
      </c>
      <c r="W315" s="58">
        <v>-5</v>
      </c>
      <c r="X315" s="59">
        <v>0</v>
      </c>
      <c r="Y315" s="59">
        <v>-10</v>
      </c>
      <c r="Z315" s="58">
        <v>10</v>
      </c>
      <c r="AA315" s="59">
        <v>15</v>
      </c>
      <c r="AB315" s="59">
        <v>5</v>
      </c>
      <c r="AC315" s="58">
        <v>0</v>
      </c>
      <c r="AD315" s="59">
        <v>5</v>
      </c>
      <c r="AE315" s="59">
        <v>-5</v>
      </c>
      <c r="AF315" s="58">
        <v>-15</v>
      </c>
      <c r="AG315" s="59">
        <v>-10</v>
      </c>
      <c r="AH315" s="59">
        <v>-20</v>
      </c>
      <c r="AI315" s="58">
        <v>17.5</v>
      </c>
      <c r="AJ315" s="59">
        <v>20</v>
      </c>
      <c r="AK315" s="59">
        <v>15</v>
      </c>
      <c r="AL315" s="58">
        <v>35</v>
      </c>
      <c r="AM315" s="59">
        <v>40</v>
      </c>
      <c r="AN315" s="59">
        <v>30</v>
      </c>
      <c r="AO315" s="58">
        <v>37.5</v>
      </c>
      <c r="AP315" s="59">
        <v>41</v>
      </c>
      <c r="AQ315" s="59">
        <v>34</v>
      </c>
      <c r="AR315" s="58">
        <v>51.5</v>
      </c>
      <c r="AS315" s="59">
        <v>54</v>
      </c>
      <c r="AT315" s="59">
        <v>49</v>
      </c>
      <c r="AU315" s="58">
        <v>19.5</v>
      </c>
      <c r="AV315" s="59">
        <v>22</v>
      </c>
      <c r="AW315" s="59">
        <v>17</v>
      </c>
      <c r="AX315" s="58">
        <v>35</v>
      </c>
      <c r="AY315" s="59">
        <v>40</v>
      </c>
      <c r="AZ315" s="59">
        <v>30</v>
      </c>
      <c r="BA315" s="58">
        <v>56.5</v>
      </c>
      <c r="BB315" s="59">
        <v>60</v>
      </c>
      <c r="BC315" s="59">
        <v>53</v>
      </c>
      <c r="BD315" s="58">
        <v>17</v>
      </c>
      <c r="BE315" s="59">
        <v>18</v>
      </c>
      <c r="BF315" s="59">
        <v>16</v>
      </c>
      <c r="BG315" s="58">
        <v>27</v>
      </c>
      <c r="BH315" s="59">
        <v>28</v>
      </c>
      <c r="BI315" s="59">
        <v>26</v>
      </c>
      <c r="BJ315" s="58">
        <v>25.5</v>
      </c>
      <c r="BK315" s="59">
        <v>29</v>
      </c>
      <c r="BL315" s="59">
        <v>22</v>
      </c>
      <c r="BM315" s="58">
        <v>57.5</v>
      </c>
      <c r="BN315" s="59">
        <v>60</v>
      </c>
      <c r="BO315" s="59">
        <v>55</v>
      </c>
      <c r="BP315" s="58">
        <v>70</v>
      </c>
      <c r="BQ315" s="59">
        <v>72</v>
      </c>
      <c r="BR315" s="59">
        <v>68</v>
      </c>
    </row>
    <row r="316" spans="1:70" x14ac:dyDescent="0.25">
      <c r="A316" s="57">
        <v>43958</v>
      </c>
      <c r="B316" s="58">
        <v>31</v>
      </c>
      <c r="C316" s="59">
        <v>34</v>
      </c>
      <c r="D316" s="59">
        <v>28</v>
      </c>
      <c r="E316" s="58">
        <v>71</v>
      </c>
      <c r="F316" s="59">
        <v>74</v>
      </c>
      <c r="G316" s="59">
        <v>68</v>
      </c>
      <c r="H316" s="58">
        <v>27</v>
      </c>
      <c r="I316" s="59">
        <v>32</v>
      </c>
      <c r="J316" s="59">
        <v>22</v>
      </c>
      <c r="K316" s="58">
        <v>5.5</v>
      </c>
      <c r="L316" s="59">
        <v>11</v>
      </c>
      <c r="M316" s="59">
        <v>0</v>
      </c>
      <c r="N316" s="58">
        <v>12.5</v>
      </c>
      <c r="O316" s="59">
        <v>15</v>
      </c>
      <c r="P316" s="59">
        <v>10</v>
      </c>
      <c r="Q316" s="58">
        <v>30</v>
      </c>
      <c r="R316" s="59">
        <v>35</v>
      </c>
      <c r="S316" s="59">
        <v>25</v>
      </c>
      <c r="T316" s="58">
        <v>8</v>
      </c>
      <c r="U316" s="59">
        <v>13</v>
      </c>
      <c r="V316" s="59">
        <v>3</v>
      </c>
      <c r="W316" s="58">
        <v>-12.5</v>
      </c>
      <c r="X316" s="59">
        <v>-10</v>
      </c>
      <c r="Y316" s="59">
        <v>-15</v>
      </c>
      <c r="Z316" s="58">
        <v>5</v>
      </c>
      <c r="AA316" s="59">
        <v>10</v>
      </c>
      <c r="AB316" s="59">
        <v>0</v>
      </c>
      <c r="AC316" s="58">
        <v>-5</v>
      </c>
      <c r="AD316" s="59">
        <v>0</v>
      </c>
      <c r="AE316" s="59">
        <v>-10</v>
      </c>
      <c r="AF316" s="58">
        <v>-20</v>
      </c>
      <c r="AG316" s="59">
        <v>-15</v>
      </c>
      <c r="AH316" s="59">
        <v>-25</v>
      </c>
      <c r="AI316" s="58">
        <v>17.5</v>
      </c>
      <c r="AJ316" s="59">
        <v>20</v>
      </c>
      <c r="AK316" s="59">
        <v>15</v>
      </c>
      <c r="AL316" s="58">
        <v>35</v>
      </c>
      <c r="AM316" s="59">
        <v>40</v>
      </c>
      <c r="AN316" s="59">
        <v>30</v>
      </c>
      <c r="AO316" s="58">
        <v>37.5</v>
      </c>
      <c r="AP316" s="59">
        <v>41</v>
      </c>
      <c r="AQ316" s="59">
        <v>34</v>
      </c>
      <c r="AR316" s="58">
        <v>51.5</v>
      </c>
      <c r="AS316" s="59">
        <v>54</v>
      </c>
      <c r="AT316" s="59">
        <v>49</v>
      </c>
      <c r="AU316" s="58">
        <v>19.5</v>
      </c>
      <c r="AV316" s="59">
        <v>22</v>
      </c>
      <c r="AW316" s="59">
        <v>17</v>
      </c>
      <c r="AX316" s="58">
        <v>34</v>
      </c>
      <c r="AY316" s="59">
        <v>38</v>
      </c>
      <c r="AZ316" s="59">
        <v>30</v>
      </c>
      <c r="BA316" s="58">
        <v>58.5</v>
      </c>
      <c r="BB316" s="59">
        <v>62</v>
      </c>
      <c r="BC316" s="59">
        <v>55</v>
      </c>
      <c r="BD316" s="58">
        <v>17</v>
      </c>
      <c r="BE316" s="59">
        <v>18</v>
      </c>
      <c r="BF316" s="59">
        <v>16</v>
      </c>
      <c r="BG316" s="58">
        <v>27</v>
      </c>
      <c r="BH316" s="59">
        <v>28</v>
      </c>
      <c r="BI316" s="59">
        <v>26</v>
      </c>
      <c r="BJ316" s="58">
        <v>25.5</v>
      </c>
      <c r="BK316" s="59">
        <v>29</v>
      </c>
      <c r="BL316" s="59">
        <v>22</v>
      </c>
      <c r="BM316" s="58">
        <v>57.5</v>
      </c>
      <c r="BN316" s="59">
        <v>60</v>
      </c>
      <c r="BO316" s="59">
        <v>55</v>
      </c>
      <c r="BP316" s="58">
        <v>70</v>
      </c>
      <c r="BQ316" s="59">
        <v>72</v>
      </c>
      <c r="BR316" s="59">
        <v>68</v>
      </c>
    </row>
    <row r="317" spans="1:70" x14ac:dyDescent="0.25">
      <c r="A317" s="57">
        <v>43951</v>
      </c>
      <c r="B317" s="58">
        <v>26</v>
      </c>
      <c r="C317" s="59">
        <v>29</v>
      </c>
      <c r="D317" s="59">
        <v>23</v>
      </c>
      <c r="E317" s="58">
        <v>71</v>
      </c>
      <c r="F317" s="59">
        <v>74</v>
      </c>
      <c r="G317" s="59">
        <v>68</v>
      </c>
      <c r="H317" s="58">
        <v>27</v>
      </c>
      <c r="I317" s="59">
        <v>32</v>
      </c>
      <c r="J317" s="59">
        <v>22</v>
      </c>
      <c r="K317" s="58">
        <v>2.5</v>
      </c>
      <c r="L317" s="59">
        <v>10</v>
      </c>
      <c r="M317" s="59">
        <v>-5</v>
      </c>
      <c r="N317" s="58">
        <v>6.5</v>
      </c>
      <c r="O317" s="59">
        <v>8</v>
      </c>
      <c r="P317" s="59">
        <v>5</v>
      </c>
      <c r="Q317" s="58">
        <v>20</v>
      </c>
      <c r="R317" s="59">
        <v>25</v>
      </c>
      <c r="S317" s="59">
        <v>15</v>
      </c>
      <c r="T317" s="58">
        <v>5</v>
      </c>
      <c r="U317" s="59">
        <v>10</v>
      </c>
      <c r="V317" s="59">
        <v>0</v>
      </c>
      <c r="W317" s="58">
        <v>-22.5</v>
      </c>
      <c r="X317" s="59">
        <v>-20</v>
      </c>
      <c r="Y317" s="59">
        <v>-25</v>
      </c>
      <c r="Z317" s="58">
        <v>0</v>
      </c>
      <c r="AA317" s="59">
        <v>5</v>
      </c>
      <c r="AB317" s="59">
        <v>-5</v>
      </c>
      <c r="AC317" s="58">
        <v>-10.5</v>
      </c>
      <c r="AD317" s="59">
        <v>-6</v>
      </c>
      <c r="AE317" s="59">
        <v>-15</v>
      </c>
      <c r="AF317" s="58">
        <v>-31.5</v>
      </c>
      <c r="AG317" s="59">
        <v>-28</v>
      </c>
      <c r="AH317" s="59">
        <v>-35</v>
      </c>
      <c r="AI317" s="58">
        <v>17.5</v>
      </c>
      <c r="AJ317" s="59">
        <v>20</v>
      </c>
      <c r="AK317" s="59">
        <v>15</v>
      </c>
      <c r="AL317" s="58">
        <v>35</v>
      </c>
      <c r="AM317" s="59">
        <v>40</v>
      </c>
      <c r="AN317" s="59">
        <v>30</v>
      </c>
      <c r="AO317" s="58">
        <v>37.5</v>
      </c>
      <c r="AP317" s="59">
        <v>41</v>
      </c>
      <c r="AQ317" s="59">
        <v>34</v>
      </c>
      <c r="AR317" s="58">
        <v>51.5</v>
      </c>
      <c r="AS317" s="59">
        <v>54</v>
      </c>
      <c r="AT317" s="59">
        <v>49</v>
      </c>
      <c r="AU317" s="58">
        <v>19.5</v>
      </c>
      <c r="AV317" s="59">
        <v>22</v>
      </c>
      <c r="AW317" s="59">
        <v>17</v>
      </c>
      <c r="AX317" s="58">
        <v>34</v>
      </c>
      <c r="AY317" s="59">
        <v>38</v>
      </c>
      <c r="AZ317" s="59">
        <v>30</v>
      </c>
      <c r="BA317" s="58">
        <v>58.5</v>
      </c>
      <c r="BB317" s="59">
        <v>62</v>
      </c>
      <c r="BC317" s="59">
        <v>55</v>
      </c>
      <c r="BD317" s="58">
        <v>17</v>
      </c>
      <c r="BE317" s="59">
        <v>18</v>
      </c>
      <c r="BF317" s="59">
        <v>16</v>
      </c>
      <c r="BG317" s="58">
        <v>27</v>
      </c>
      <c r="BH317" s="59">
        <v>28</v>
      </c>
      <c r="BI317" s="59">
        <v>26</v>
      </c>
      <c r="BJ317" s="58">
        <v>25.5</v>
      </c>
      <c r="BK317" s="59">
        <v>29</v>
      </c>
      <c r="BL317" s="59">
        <v>22</v>
      </c>
      <c r="BM317" s="58">
        <v>57.5</v>
      </c>
      <c r="BN317" s="59">
        <v>60</v>
      </c>
      <c r="BO317" s="59">
        <v>55</v>
      </c>
      <c r="BP317" s="58">
        <v>70</v>
      </c>
      <c r="BQ317" s="59">
        <v>72</v>
      </c>
      <c r="BR317" s="59">
        <v>68</v>
      </c>
    </row>
    <row r="318" spans="1:70" x14ac:dyDescent="0.25">
      <c r="A318" s="57">
        <v>43944</v>
      </c>
      <c r="B318" s="58">
        <v>26</v>
      </c>
      <c r="C318" s="59">
        <v>29</v>
      </c>
      <c r="D318" s="59">
        <v>23</v>
      </c>
      <c r="E318" s="58">
        <v>71</v>
      </c>
      <c r="F318" s="59">
        <v>74</v>
      </c>
      <c r="G318" s="59">
        <v>68</v>
      </c>
      <c r="H318" s="58">
        <v>27</v>
      </c>
      <c r="I318" s="59">
        <v>32</v>
      </c>
      <c r="J318" s="59">
        <v>22</v>
      </c>
      <c r="K318" s="58">
        <v>-0.5</v>
      </c>
      <c r="L318" s="59">
        <v>8</v>
      </c>
      <c r="M318" s="59">
        <v>-9</v>
      </c>
      <c r="N318" s="58">
        <v>6.5</v>
      </c>
      <c r="O318" s="59">
        <v>8</v>
      </c>
      <c r="P318" s="59">
        <v>5</v>
      </c>
      <c r="Q318" s="58">
        <v>20</v>
      </c>
      <c r="R318" s="59">
        <v>25</v>
      </c>
      <c r="S318" s="59">
        <v>15</v>
      </c>
      <c r="T318" s="58">
        <v>3</v>
      </c>
      <c r="U318" s="59">
        <v>8</v>
      </c>
      <c r="V318" s="59">
        <v>-2</v>
      </c>
      <c r="W318" s="58">
        <v>-27.5</v>
      </c>
      <c r="X318" s="59">
        <v>-25</v>
      </c>
      <c r="Y318" s="59">
        <v>-30</v>
      </c>
      <c r="Z318" s="58">
        <v>0</v>
      </c>
      <c r="AA318" s="59">
        <v>5</v>
      </c>
      <c r="AB318" s="59">
        <v>-5</v>
      </c>
      <c r="AC318" s="58">
        <v>-10.5</v>
      </c>
      <c r="AD318" s="59">
        <v>-6</v>
      </c>
      <c r="AE318" s="59">
        <v>-15</v>
      </c>
      <c r="AF318" s="58">
        <v>-34</v>
      </c>
      <c r="AG318" s="59">
        <v>-28</v>
      </c>
      <c r="AH318" s="59">
        <v>-40</v>
      </c>
      <c r="AI318" s="58">
        <v>17.5</v>
      </c>
      <c r="AJ318" s="59">
        <v>20</v>
      </c>
      <c r="AK318" s="59">
        <v>15</v>
      </c>
      <c r="AL318" s="58">
        <v>35</v>
      </c>
      <c r="AM318" s="59">
        <v>40</v>
      </c>
      <c r="AN318" s="59">
        <v>30</v>
      </c>
      <c r="AO318" s="58">
        <v>37.5</v>
      </c>
      <c r="AP318" s="59">
        <v>41</v>
      </c>
      <c r="AQ318" s="59">
        <v>34</v>
      </c>
      <c r="AR318" s="58">
        <v>51.5</v>
      </c>
      <c r="AS318" s="59">
        <v>54</v>
      </c>
      <c r="AT318" s="59">
        <v>49</v>
      </c>
      <c r="AU318" s="58">
        <v>19.5</v>
      </c>
      <c r="AV318" s="59">
        <v>22</v>
      </c>
      <c r="AW318" s="59">
        <v>17</v>
      </c>
      <c r="AX318" s="58">
        <v>34</v>
      </c>
      <c r="AY318" s="59">
        <v>38</v>
      </c>
      <c r="AZ318" s="59">
        <v>30</v>
      </c>
      <c r="BA318" s="58">
        <v>58.5</v>
      </c>
      <c r="BB318" s="59">
        <v>62</v>
      </c>
      <c r="BC318" s="59">
        <v>55</v>
      </c>
      <c r="BD318" s="58">
        <v>17</v>
      </c>
      <c r="BE318" s="59">
        <v>18</v>
      </c>
      <c r="BF318" s="59">
        <v>16</v>
      </c>
      <c r="BG318" s="58">
        <v>27</v>
      </c>
      <c r="BH318" s="59">
        <v>28</v>
      </c>
      <c r="BI318" s="59">
        <v>26</v>
      </c>
      <c r="BJ318" s="58">
        <v>25.5</v>
      </c>
      <c r="BK318" s="59">
        <v>29</v>
      </c>
      <c r="BL318" s="59">
        <v>22</v>
      </c>
      <c r="BM318" s="58">
        <v>57.5</v>
      </c>
      <c r="BN318" s="59">
        <v>60</v>
      </c>
      <c r="BO318" s="59">
        <v>55</v>
      </c>
      <c r="BP318" s="58">
        <v>77.5</v>
      </c>
      <c r="BQ318" s="59">
        <v>79</v>
      </c>
      <c r="BR318" s="59">
        <v>76</v>
      </c>
    </row>
    <row r="319" spans="1:70" x14ac:dyDescent="0.25">
      <c r="A319" s="57">
        <v>43937</v>
      </c>
      <c r="B319" s="58">
        <v>26</v>
      </c>
      <c r="C319" s="59">
        <v>29</v>
      </c>
      <c r="D319" s="59">
        <v>23</v>
      </c>
      <c r="E319" s="58">
        <v>71</v>
      </c>
      <c r="F319" s="59">
        <v>74</v>
      </c>
      <c r="G319" s="59">
        <v>68</v>
      </c>
      <c r="H319" s="58">
        <v>25</v>
      </c>
      <c r="I319" s="59">
        <v>30</v>
      </c>
      <c r="J319" s="59">
        <v>20</v>
      </c>
      <c r="K319" s="58">
        <v>-3.5</v>
      </c>
      <c r="L319" s="59">
        <v>3</v>
      </c>
      <c r="M319" s="59">
        <v>-10</v>
      </c>
      <c r="N319" s="58">
        <v>6.5</v>
      </c>
      <c r="O319" s="59">
        <v>8</v>
      </c>
      <c r="P319" s="59">
        <v>5</v>
      </c>
      <c r="Q319" s="58">
        <v>19</v>
      </c>
      <c r="R319" s="59">
        <v>24</v>
      </c>
      <c r="S319" s="59">
        <v>14</v>
      </c>
      <c r="T319" s="58">
        <v>0</v>
      </c>
      <c r="U319" s="59">
        <v>5</v>
      </c>
      <c r="V319" s="59">
        <v>-5</v>
      </c>
      <c r="W319" s="58">
        <v>-32.5</v>
      </c>
      <c r="X319" s="59">
        <v>-30</v>
      </c>
      <c r="Y319" s="59">
        <v>-35</v>
      </c>
      <c r="Z319" s="58">
        <v>0</v>
      </c>
      <c r="AA319" s="59">
        <v>5</v>
      </c>
      <c r="AB319" s="59">
        <v>-5</v>
      </c>
      <c r="AC319" s="58">
        <v>-12</v>
      </c>
      <c r="AD319" s="59">
        <v>-6</v>
      </c>
      <c r="AE319" s="59">
        <v>-18</v>
      </c>
      <c r="AF319" s="58">
        <v>-40</v>
      </c>
      <c r="AG319" s="59">
        <v>-35</v>
      </c>
      <c r="AH319" s="59">
        <v>-45</v>
      </c>
      <c r="AI319" s="58">
        <v>17.5</v>
      </c>
      <c r="AJ319" s="59">
        <v>20</v>
      </c>
      <c r="AK319" s="59">
        <v>15</v>
      </c>
      <c r="AL319" s="58">
        <v>35</v>
      </c>
      <c r="AM319" s="59">
        <v>40</v>
      </c>
      <c r="AN319" s="59">
        <v>30</v>
      </c>
      <c r="AO319" s="58">
        <v>38</v>
      </c>
      <c r="AP319" s="59">
        <v>42</v>
      </c>
      <c r="AQ319" s="59">
        <v>34</v>
      </c>
      <c r="AR319" s="58">
        <v>51.5</v>
      </c>
      <c r="AS319" s="59">
        <v>54</v>
      </c>
      <c r="AT319" s="59">
        <v>49</v>
      </c>
      <c r="AU319" s="58">
        <v>20</v>
      </c>
      <c r="AV319" s="59">
        <v>22</v>
      </c>
      <c r="AW319" s="59">
        <v>18</v>
      </c>
      <c r="AX319" s="58">
        <v>35</v>
      </c>
      <c r="AY319" s="59">
        <v>40</v>
      </c>
      <c r="AZ319" s="59">
        <v>30</v>
      </c>
      <c r="BA319" s="58">
        <v>58.5</v>
      </c>
      <c r="BB319" s="59">
        <v>62</v>
      </c>
      <c r="BC319" s="59">
        <v>55</v>
      </c>
      <c r="BD319" s="58">
        <v>17</v>
      </c>
      <c r="BE319" s="59">
        <v>18</v>
      </c>
      <c r="BF319" s="59">
        <v>16</v>
      </c>
      <c r="BG319" s="58">
        <v>27</v>
      </c>
      <c r="BH319" s="59">
        <v>28</v>
      </c>
      <c r="BI319" s="59">
        <v>26</v>
      </c>
      <c r="BJ319" s="58">
        <v>26</v>
      </c>
      <c r="BK319" s="59">
        <v>30</v>
      </c>
      <c r="BL319" s="59">
        <v>22</v>
      </c>
      <c r="BM319" s="58">
        <v>57.5</v>
      </c>
      <c r="BN319" s="59">
        <v>60</v>
      </c>
      <c r="BO319" s="59">
        <v>55</v>
      </c>
      <c r="BP319" s="58">
        <v>83</v>
      </c>
      <c r="BQ319" s="59">
        <v>86</v>
      </c>
      <c r="BR319" s="59">
        <v>80</v>
      </c>
    </row>
    <row r="320" spans="1:70" x14ac:dyDescent="0.25">
      <c r="A320" s="57">
        <v>43930</v>
      </c>
      <c r="B320" s="58">
        <v>26</v>
      </c>
      <c r="C320" s="59">
        <v>29</v>
      </c>
      <c r="D320" s="59">
        <v>23</v>
      </c>
      <c r="E320" s="58">
        <v>71</v>
      </c>
      <c r="F320" s="59">
        <v>74</v>
      </c>
      <c r="G320" s="59">
        <v>68</v>
      </c>
      <c r="H320" s="58">
        <v>25</v>
      </c>
      <c r="I320" s="59">
        <v>30</v>
      </c>
      <c r="J320" s="59">
        <v>20</v>
      </c>
      <c r="K320" s="58">
        <v>2</v>
      </c>
      <c r="L320" s="59">
        <v>3</v>
      </c>
      <c r="M320" s="59">
        <v>1</v>
      </c>
      <c r="N320" s="58">
        <v>6.5</v>
      </c>
      <c r="O320" s="59">
        <v>8</v>
      </c>
      <c r="P320" s="59">
        <v>5</v>
      </c>
      <c r="Q320" s="58">
        <v>19</v>
      </c>
      <c r="R320" s="59">
        <v>24</v>
      </c>
      <c r="S320" s="59">
        <v>14</v>
      </c>
      <c r="T320" s="58">
        <v>5</v>
      </c>
      <c r="U320" s="59">
        <v>7</v>
      </c>
      <c r="V320" s="59">
        <v>3</v>
      </c>
      <c r="W320" s="58">
        <v>-32.5</v>
      </c>
      <c r="X320" s="59">
        <v>-30</v>
      </c>
      <c r="Y320" s="59">
        <v>-35</v>
      </c>
      <c r="Z320" s="58">
        <v>0</v>
      </c>
      <c r="AA320" s="59">
        <v>5</v>
      </c>
      <c r="AB320" s="59">
        <v>-5</v>
      </c>
      <c r="AC320" s="58">
        <v>-12</v>
      </c>
      <c r="AD320" s="59">
        <v>-6</v>
      </c>
      <c r="AE320" s="59">
        <v>-18</v>
      </c>
      <c r="AF320" s="58">
        <v>-35</v>
      </c>
      <c r="AG320" s="59">
        <v>-30</v>
      </c>
      <c r="AH320" s="59">
        <v>-40</v>
      </c>
      <c r="AI320" s="58">
        <v>17.5</v>
      </c>
      <c r="AJ320" s="59">
        <v>20</v>
      </c>
      <c r="AK320" s="59">
        <v>15</v>
      </c>
      <c r="AL320" s="58">
        <v>35</v>
      </c>
      <c r="AM320" s="59">
        <v>40</v>
      </c>
      <c r="AN320" s="59">
        <v>30</v>
      </c>
      <c r="AO320" s="58">
        <v>38</v>
      </c>
      <c r="AP320" s="59">
        <v>42</v>
      </c>
      <c r="AQ320" s="59">
        <v>34</v>
      </c>
      <c r="AR320" s="58">
        <v>51.5</v>
      </c>
      <c r="AS320" s="59">
        <v>54</v>
      </c>
      <c r="AT320" s="59">
        <v>49</v>
      </c>
      <c r="AU320" s="58">
        <v>20</v>
      </c>
      <c r="AV320" s="59">
        <v>22</v>
      </c>
      <c r="AW320" s="59">
        <v>18</v>
      </c>
      <c r="AX320" s="58">
        <v>35</v>
      </c>
      <c r="AY320" s="59">
        <v>40</v>
      </c>
      <c r="AZ320" s="59">
        <v>30</v>
      </c>
      <c r="BA320" s="58">
        <v>58.5</v>
      </c>
      <c r="BB320" s="59">
        <v>62</v>
      </c>
      <c r="BC320" s="59">
        <v>55</v>
      </c>
      <c r="BD320" s="58">
        <v>17</v>
      </c>
      <c r="BE320" s="59">
        <v>18</v>
      </c>
      <c r="BF320" s="59">
        <v>16</v>
      </c>
      <c r="BG320" s="58">
        <v>27</v>
      </c>
      <c r="BH320" s="59">
        <v>28</v>
      </c>
      <c r="BI320" s="59">
        <v>26</v>
      </c>
      <c r="BJ320" s="58">
        <v>26</v>
      </c>
      <c r="BK320" s="59">
        <v>30</v>
      </c>
      <c r="BL320" s="59">
        <v>22</v>
      </c>
      <c r="BM320" s="58">
        <v>57.5</v>
      </c>
      <c r="BN320" s="59">
        <v>60</v>
      </c>
      <c r="BO320" s="59">
        <v>55</v>
      </c>
      <c r="BP320" s="58">
        <v>83</v>
      </c>
      <c r="BQ320" s="59">
        <v>86</v>
      </c>
      <c r="BR320" s="59">
        <v>80</v>
      </c>
    </row>
    <row r="321" spans="1:70" x14ac:dyDescent="0.25">
      <c r="A321" s="57">
        <v>43923</v>
      </c>
      <c r="B321" s="58">
        <v>32</v>
      </c>
      <c r="C321" s="59">
        <v>35</v>
      </c>
      <c r="D321" s="59">
        <v>29</v>
      </c>
      <c r="E321" s="58">
        <v>71</v>
      </c>
      <c r="F321" s="59">
        <v>74</v>
      </c>
      <c r="G321" s="59">
        <v>68</v>
      </c>
      <c r="H321" s="58">
        <v>30.5</v>
      </c>
      <c r="I321" s="59">
        <v>33</v>
      </c>
      <c r="J321" s="59">
        <v>28</v>
      </c>
      <c r="K321" s="58">
        <v>3.5</v>
      </c>
      <c r="L321" s="59">
        <v>5</v>
      </c>
      <c r="M321" s="59">
        <v>2</v>
      </c>
      <c r="N321" s="58">
        <v>6.5</v>
      </c>
      <c r="O321" s="59">
        <v>8</v>
      </c>
      <c r="P321" s="59">
        <v>5</v>
      </c>
      <c r="Q321" s="58">
        <v>35</v>
      </c>
      <c r="R321" s="59">
        <v>40</v>
      </c>
      <c r="S321" s="59">
        <v>30</v>
      </c>
      <c r="T321" s="58">
        <v>6.5</v>
      </c>
      <c r="U321" s="59">
        <v>8</v>
      </c>
      <c r="V321" s="59">
        <v>5</v>
      </c>
      <c r="W321" s="58">
        <v>-35</v>
      </c>
      <c r="X321" s="59">
        <v>-30</v>
      </c>
      <c r="Y321" s="59">
        <v>-40</v>
      </c>
      <c r="Z321" s="58">
        <v>7</v>
      </c>
      <c r="AA321" s="59">
        <v>12</v>
      </c>
      <c r="AB321" s="59">
        <v>2</v>
      </c>
      <c r="AC321" s="58">
        <v>-5.5</v>
      </c>
      <c r="AD321" s="59">
        <v>0</v>
      </c>
      <c r="AE321" s="59">
        <v>-11</v>
      </c>
      <c r="AF321" s="58">
        <v>-35</v>
      </c>
      <c r="AG321" s="59">
        <v>-30</v>
      </c>
      <c r="AH321" s="59">
        <v>-40</v>
      </c>
      <c r="AI321" s="58">
        <v>17.5</v>
      </c>
      <c r="AJ321" s="59">
        <v>20</v>
      </c>
      <c r="AK321" s="59">
        <v>15</v>
      </c>
      <c r="AL321" s="58">
        <v>35</v>
      </c>
      <c r="AM321" s="59">
        <v>40</v>
      </c>
      <c r="AN321" s="59">
        <v>30</v>
      </c>
      <c r="AO321" s="58">
        <v>38</v>
      </c>
      <c r="AP321" s="59">
        <v>42</v>
      </c>
      <c r="AQ321" s="59">
        <v>34</v>
      </c>
      <c r="AR321" s="58">
        <v>51.5</v>
      </c>
      <c r="AS321" s="59">
        <v>54</v>
      </c>
      <c r="AT321" s="59">
        <v>49</v>
      </c>
      <c r="AU321" s="58">
        <v>20</v>
      </c>
      <c r="AV321" s="59">
        <v>22</v>
      </c>
      <c r="AW321" s="59">
        <v>18</v>
      </c>
      <c r="AX321" s="58">
        <v>35</v>
      </c>
      <c r="AY321" s="59">
        <v>40</v>
      </c>
      <c r="AZ321" s="59">
        <v>30</v>
      </c>
      <c r="BA321" s="58">
        <v>58.5</v>
      </c>
      <c r="BB321" s="59">
        <v>62</v>
      </c>
      <c r="BC321" s="59">
        <v>55</v>
      </c>
      <c r="BD321" s="58">
        <v>17</v>
      </c>
      <c r="BE321" s="59">
        <v>18</v>
      </c>
      <c r="BF321" s="59">
        <v>16</v>
      </c>
      <c r="BG321" s="58">
        <v>27</v>
      </c>
      <c r="BH321" s="59">
        <v>28</v>
      </c>
      <c r="BI321" s="59">
        <v>26</v>
      </c>
      <c r="BJ321" s="58">
        <v>26</v>
      </c>
      <c r="BK321" s="59">
        <v>30</v>
      </c>
      <c r="BL321" s="59">
        <v>22</v>
      </c>
      <c r="BM321" s="58">
        <v>57.5</v>
      </c>
      <c r="BN321" s="59">
        <v>60</v>
      </c>
      <c r="BO321" s="59">
        <v>55</v>
      </c>
      <c r="BP321" s="58">
        <v>83</v>
      </c>
      <c r="BQ321" s="59">
        <v>86</v>
      </c>
      <c r="BR321" s="59">
        <v>80</v>
      </c>
    </row>
    <row r="322" spans="1:70" x14ac:dyDescent="0.25">
      <c r="A322" s="57">
        <v>43916</v>
      </c>
      <c r="B322" s="58">
        <v>40.5</v>
      </c>
      <c r="C322" s="59">
        <v>43</v>
      </c>
      <c r="D322" s="59">
        <v>38</v>
      </c>
      <c r="E322" s="58">
        <v>71</v>
      </c>
      <c r="F322" s="59">
        <v>74</v>
      </c>
      <c r="G322" s="59">
        <v>68</v>
      </c>
      <c r="H322" s="58">
        <v>38.5</v>
      </c>
      <c r="I322" s="59">
        <v>41</v>
      </c>
      <c r="J322" s="59">
        <v>36</v>
      </c>
      <c r="K322" s="58">
        <v>6</v>
      </c>
      <c r="L322" s="59">
        <v>7</v>
      </c>
      <c r="M322" s="59">
        <v>5</v>
      </c>
      <c r="N322" s="58">
        <v>14.5</v>
      </c>
      <c r="O322" s="59">
        <v>17</v>
      </c>
      <c r="P322" s="59">
        <v>12</v>
      </c>
      <c r="Q322" s="58">
        <v>41.5</v>
      </c>
      <c r="R322" s="59">
        <v>44</v>
      </c>
      <c r="S322" s="59">
        <v>39</v>
      </c>
      <c r="T322" s="58">
        <v>8.5</v>
      </c>
      <c r="U322" s="59">
        <v>10</v>
      </c>
      <c r="V322" s="59">
        <v>7</v>
      </c>
      <c r="W322" s="58">
        <v>-27.5</v>
      </c>
      <c r="X322" s="59">
        <v>-25</v>
      </c>
      <c r="Y322" s="59">
        <v>-30</v>
      </c>
      <c r="Z322" s="58">
        <v>17</v>
      </c>
      <c r="AA322" s="59">
        <v>22</v>
      </c>
      <c r="AB322" s="59">
        <v>12</v>
      </c>
      <c r="AC322" s="58">
        <v>3</v>
      </c>
      <c r="AD322" s="59">
        <v>8</v>
      </c>
      <c r="AE322" s="59">
        <v>-2</v>
      </c>
      <c r="AF322" s="58">
        <v>-27.5</v>
      </c>
      <c r="AG322" s="59">
        <v>-25</v>
      </c>
      <c r="AH322" s="59">
        <v>-30</v>
      </c>
      <c r="AI322" s="58">
        <v>17.5</v>
      </c>
      <c r="AJ322" s="59">
        <v>20</v>
      </c>
      <c r="AK322" s="59">
        <v>15</v>
      </c>
      <c r="AL322" s="58">
        <v>35</v>
      </c>
      <c r="AM322" s="59">
        <v>40</v>
      </c>
      <c r="AN322" s="59">
        <v>30</v>
      </c>
      <c r="AO322" s="58">
        <v>38</v>
      </c>
      <c r="AP322" s="59">
        <v>42</v>
      </c>
      <c r="AQ322" s="59">
        <v>34</v>
      </c>
      <c r="AR322" s="58">
        <v>51.5</v>
      </c>
      <c r="AS322" s="59">
        <v>54</v>
      </c>
      <c r="AT322" s="59">
        <v>49</v>
      </c>
      <c r="AU322" s="58">
        <v>20</v>
      </c>
      <c r="AV322" s="59">
        <v>22</v>
      </c>
      <c r="AW322" s="59">
        <v>18</v>
      </c>
      <c r="AX322" s="58">
        <v>35</v>
      </c>
      <c r="AY322" s="59">
        <v>40</v>
      </c>
      <c r="AZ322" s="59">
        <v>30</v>
      </c>
      <c r="BA322" s="58">
        <v>61.5</v>
      </c>
      <c r="BB322" s="59">
        <v>64</v>
      </c>
      <c r="BC322" s="59">
        <v>59</v>
      </c>
      <c r="BD322" s="58">
        <v>17</v>
      </c>
      <c r="BE322" s="59">
        <v>18</v>
      </c>
      <c r="BF322" s="59">
        <v>16</v>
      </c>
      <c r="BG322" s="58">
        <v>29</v>
      </c>
      <c r="BH322" s="59">
        <v>30</v>
      </c>
      <c r="BI322" s="59">
        <v>28</v>
      </c>
      <c r="BJ322" s="58">
        <v>26</v>
      </c>
      <c r="BK322" s="59">
        <v>30</v>
      </c>
      <c r="BL322" s="59">
        <v>22</v>
      </c>
      <c r="BM322" s="58">
        <v>59.5</v>
      </c>
      <c r="BN322" s="59">
        <v>62</v>
      </c>
      <c r="BO322" s="59">
        <v>57</v>
      </c>
      <c r="BP322" s="58">
        <v>83</v>
      </c>
      <c r="BQ322" s="59">
        <v>86</v>
      </c>
      <c r="BR322" s="59">
        <v>80</v>
      </c>
    </row>
    <row r="323" spans="1:70" x14ac:dyDescent="0.25">
      <c r="A323" s="57">
        <v>43909</v>
      </c>
      <c r="B323" s="58">
        <v>40.5</v>
      </c>
      <c r="C323" s="59">
        <v>43</v>
      </c>
      <c r="D323" s="59">
        <v>38</v>
      </c>
      <c r="E323" s="58">
        <v>71</v>
      </c>
      <c r="F323" s="59">
        <v>74</v>
      </c>
      <c r="G323" s="59">
        <v>68</v>
      </c>
      <c r="H323" s="58">
        <v>38.5</v>
      </c>
      <c r="I323" s="59">
        <v>41</v>
      </c>
      <c r="J323" s="59">
        <v>36</v>
      </c>
      <c r="K323" s="58">
        <v>6</v>
      </c>
      <c r="L323" s="59">
        <v>7</v>
      </c>
      <c r="M323" s="59">
        <v>5</v>
      </c>
      <c r="N323" s="58">
        <v>14.5</v>
      </c>
      <c r="O323" s="59">
        <v>17</v>
      </c>
      <c r="P323" s="59">
        <v>12</v>
      </c>
      <c r="Q323" s="58">
        <v>41.5</v>
      </c>
      <c r="R323" s="59">
        <v>44</v>
      </c>
      <c r="S323" s="59">
        <v>39</v>
      </c>
      <c r="T323" s="58">
        <v>8.5</v>
      </c>
      <c r="U323" s="59">
        <v>10</v>
      </c>
      <c r="V323" s="59">
        <v>7</v>
      </c>
      <c r="W323" s="58">
        <v>-27.5</v>
      </c>
      <c r="X323" s="59">
        <v>-25</v>
      </c>
      <c r="Y323" s="59">
        <v>-30</v>
      </c>
      <c r="Z323" s="58">
        <v>17</v>
      </c>
      <c r="AA323" s="59">
        <v>22</v>
      </c>
      <c r="AB323" s="59">
        <v>12</v>
      </c>
      <c r="AC323" s="58">
        <v>3</v>
      </c>
      <c r="AD323" s="59">
        <v>8</v>
      </c>
      <c r="AE323" s="59">
        <v>-2</v>
      </c>
      <c r="AF323" s="58">
        <v>-27.5</v>
      </c>
      <c r="AG323" s="59">
        <v>-25</v>
      </c>
      <c r="AH323" s="59">
        <v>-30</v>
      </c>
      <c r="AI323" s="58">
        <v>17.5</v>
      </c>
      <c r="AJ323" s="59">
        <v>20</v>
      </c>
      <c r="AK323" s="59">
        <v>15</v>
      </c>
      <c r="AL323" s="58">
        <v>35</v>
      </c>
      <c r="AM323" s="59">
        <v>40</v>
      </c>
      <c r="AN323" s="59">
        <v>30</v>
      </c>
      <c r="AO323" s="58">
        <v>38</v>
      </c>
      <c r="AP323" s="59">
        <v>42</v>
      </c>
      <c r="AQ323" s="59">
        <v>34</v>
      </c>
      <c r="AR323" s="58">
        <v>51.5</v>
      </c>
      <c r="AS323" s="59">
        <v>54</v>
      </c>
      <c r="AT323" s="59">
        <v>49</v>
      </c>
      <c r="AU323" s="58">
        <v>20</v>
      </c>
      <c r="AV323" s="59">
        <v>22</v>
      </c>
      <c r="AW323" s="59">
        <v>18</v>
      </c>
      <c r="AX323" s="58">
        <v>35</v>
      </c>
      <c r="AY323" s="59">
        <v>40</v>
      </c>
      <c r="AZ323" s="59">
        <v>30</v>
      </c>
      <c r="BA323" s="58">
        <v>61.5</v>
      </c>
      <c r="BB323" s="59">
        <v>64</v>
      </c>
      <c r="BC323" s="59">
        <v>59</v>
      </c>
      <c r="BD323" s="58">
        <v>17</v>
      </c>
      <c r="BE323" s="59">
        <v>18</v>
      </c>
      <c r="BF323" s="59">
        <v>16</v>
      </c>
      <c r="BG323" s="58">
        <v>29</v>
      </c>
      <c r="BH323" s="59">
        <v>30</v>
      </c>
      <c r="BI323" s="59">
        <v>28</v>
      </c>
      <c r="BJ323" s="58">
        <v>26</v>
      </c>
      <c r="BK323" s="59">
        <v>30</v>
      </c>
      <c r="BL323" s="59">
        <v>22</v>
      </c>
      <c r="BM323" s="58">
        <v>59.5</v>
      </c>
      <c r="BN323" s="59">
        <v>62</v>
      </c>
      <c r="BO323" s="59">
        <v>57</v>
      </c>
      <c r="BP323" s="58">
        <v>72.5</v>
      </c>
      <c r="BQ323" s="59">
        <v>75</v>
      </c>
      <c r="BR323" s="59">
        <v>70</v>
      </c>
    </row>
    <row r="324" spans="1:70" x14ac:dyDescent="0.25">
      <c r="A324" s="57">
        <v>43902</v>
      </c>
      <c r="B324" s="58">
        <v>50.5</v>
      </c>
      <c r="C324" s="59">
        <v>53</v>
      </c>
      <c r="D324" s="59">
        <v>48</v>
      </c>
      <c r="E324" s="58">
        <v>71</v>
      </c>
      <c r="F324" s="59">
        <v>74</v>
      </c>
      <c r="G324" s="59">
        <v>68</v>
      </c>
      <c r="H324" s="58">
        <v>40.5</v>
      </c>
      <c r="I324" s="59">
        <v>43</v>
      </c>
      <c r="J324" s="59">
        <v>38</v>
      </c>
      <c r="K324" s="58">
        <v>8.5</v>
      </c>
      <c r="L324" s="59">
        <v>12</v>
      </c>
      <c r="M324" s="59">
        <v>5</v>
      </c>
      <c r="N324" s="58">
        <v>25</v>
      </c>
      <c r="O324" s="59">
        <v>30</v>
      </c>
      <c r="P324" s="59">
        <v>20</v>
      </c>
      <c r="Q324" s="58">
        <v>53.5</v>
      </c>
      <c r="R324" s="59">
        <v>56</v>
      </c>
      <c r="S324" s="59">
        <v>51</v>
      </c>
      <c r="T324" s="58">
        <v>10</v>
      </c>
      <c r="U324" s="59">
        <v>13</v>
      </c>
      <c r="V324" s="59">
        <v>7</v>
      </c>
      <c r="W324" s="58">
        <v>-22.5</v>
      </c>
      <c r="X324" s="59">
        <v>-20</v>
      </c>
      <c r="Y324" s="59">
        <v>-25</v>
      </c>
      <c r="Z324" s="58">
        <v>27</v>
      </c>
      <c r="AA324" s="59">
        <v>32</v>
      </c>
      <c r="AB324" s="59">
        <v>22</v>
      </c>
      <c r="AC324" s="58">
        <v>13.5</v>
      </c>
      <c r="AD324" s="59">
        <v>17</v>
      </c>
      <c r="AE324" s="59">
        <v>10</v>
      </c>
      <c r="AF324" s="58">
        <v>-22.5</v>
      </c>
      <c r="AG324" s="59">
        <v>-20</v>
      </c>
      <c r="AH324" s="59">
        <v>-25</v>
      </c>
      <c r="AI324" s="58">
        <v>17.5</v>
      </c>
      <c r="AJ324" s="59">
        <v>20</v>
      </c>
      <c r="AK324" s="59">
        <v>15</v>
      </c>
      <c r="AL324" s="58">
        <v>35</v>
      </c>
      <c r="AM324" s="59">
        <v>40</v>
      </c>
      <c r="AN324" s="59">
        <v>30</v>
      </c>
      <c r="AO324" s="58">
        <v>38</v>
      </c>
      <c r="AP324" s="59">
        <v>42</v>
      </c>
      <c r="AQ324" s="59">
        <v>34</v>
      </c>
      <c r="AR324" s="58">
        <v>51.5</v>
      </c>
      <c r="AS324" s="59">
        <v>54</v>
      </c>
      <c r="AT324" s="59">
        <v>49</v>
      </c>
      <c r="AU324" s="58">
        <v>20</v>
      </c>
      <c r="AV324" s="59">
        <v>22</v>
      </c>
      <c r="AW324" s="59">
        <v>18</v>
      </c>
      <c r="AX324" s="58">
        <v>35</v>
      </c>
      <c r="AY324" s="59">
        <v>40</v>
      </c>
      <c r="AZ324" s="59">
        <v>30</v>
      </c>
      <c r="BA324" s="58">
        <v>61.5</v>
      </c>
      <c r="BB324" s="59">
        <v>64</v>
      </c>
      <c r="BC324" s="59">
        <v>59</v>
      </c>
      <c r="BD324" s="58">
        <v>17</v>
      </c>
      <c r="BE324" s="59">
        <v>18</v>
      </c>
      <c r="BF324" s="59">
        <v>16</v>
      </c>
      <c r="BG324" s="58">
        <v>29</v>
      </c>
      <c r="BH324" s="59">
        <v>30</v>
      </c>
      <c r="BI324" s="59">
        <v>28</v>
      </c>
      <c r="BJ324" s="58">
        <v>26</v>
      </c>
      <c r="BK324" s="59">
        <v>30</v>
      </c>
      <c r="BL324" s="59">
        <v>22</v>
      </c>
      <c r="BM324" s="58">
        <v>59.5</v>
      </c>
      <c r="BN324" s="59">
        <v>62</v>
      </c>
      <c r="BO324" s="59">
        <v>57</v>
      </c>
      <c r="BP324" s="58">
        <v>66.5</v>
      </c>
      <c r="BQ324" s="59">
        <v>68</v>
      </c>
      <c r="BR324" s="59">
        <v>65</v>
      </c>
    </row>
    <row r="325" spans="1:70" x14ac:dyDescent="0.25">
      <c r="A325" s="57">
        <v>43895</v>
      </c>
      <c r="B325" s="58">
        <v>53.5</v>
      </c>
      <c r="C325" s="59">
        <v>56</v>
      </c>
      <c r="D325" s="59">
        <v>51</v>
      </c>
      <c r="E325" s="58">
        <v>71</v>
      </c>
      <c r="F325" s="59">
        <v>74</v>
      </c>
      <c r="G325" s="59">
        <v>68</v>
      </c>
      <c r="H325" s="58">
        <v>46.5</v>
      </c>
      <c r="I325" s="59">
        <v>49</v>
      </c>
      <c r="J325" s="59">
        <v>44</v>
      </c>
      <c r="K325" s="58">
        <v>12</v>
      </c>
      <c r="L325" s="59">
        <v>16</v>
      </c>
      <c r="M325" s="59">
        <v>8</v>
      </c>
      <c r="N325" s="58">
        <v>28.5</v>
      </c>
      <c r="O325" s="59">
        <v>31</v>
      </c>
      <c r="P325" s="59">
        <v>26</v>
      </c>
      <c r="Q325" s="58">
        <v>56.5</v>
      </c>
      <c r="R325" s="59">
        <v>59</v>
      </c>
      <c r="S325" s="59">
        <v>54</v>
      </c>
      <c r="T325" s="58">
        <v>13</v>
      </c>
      <c r="U325" s="59">
        <v>16</v>
      </c>
      <c r="V325" s="59">
        <v>10</v>
      </c>
      <c r="W325" s="58">
        <v>-17.5</v>
      </c>
      <c r="X325" s="59">
        <v>-15</v>
      </c>
      <c r="Y325" s="59">
        <v>-20</v>
      </c>
      <c r="Z325" s="58">
        <v>30</v>
      </c>
      <c r="AA325" s="59">
        <v>35</v>
      </c>
      <c r="AB325" s="59">
        <v>25</v>
      </c>
      <c r="AC325" s="58">
        <v>16.5</v>
      </c>
      <c r="AD325" s="59">
        <v>20</v>
      </c>
      <c r="AE325" s="59">
        <v>13</v>
      </c>
      <c r="AF325" s="58">
        <v>-17.5</v>
      </c>
      <c r="AG325" s="59">
        <v>-15</v>
      </c>
      <c r="AH325" s="59">
        <v>-20</v>
      </c>
      <c r="AI325" s="58">
        <v>17.5</v>
      </c>
      <c r="AJ325" s="59">
        <v>20</v>
      </c>
      <c r="AK325" s="59">
        <v>15</v>
      </c>
      <c r="AL325" s="58">
        <v>35</v>
      </c>
      <c r="AM325" s="59">
        <v>40</v>
      </c>
      <c r="AN325" s="59">
        <v>30</v>
      </c>
      <c r="AO325" s="58">
        <v>38</v>
      </c>
      <c r="AP325" s="59">
        <v>42</v>
      </c>
      <c r="AQ325" s="59">
        <v>34</v>
      </c>
      <c r="AR325" s="58">
        <v>51.5</v>
      </c>
      <c r="AS325" s="59">
        <v>54</v>
      </c>
      <c r="AT325" s="59">
        <v>49</v>
      </c>
      <c r="AU325" s="58">
        <v>20</v>
      </c>
      <c r="AV325" s="59">
        <v>22</v>
      </c>
      <c r="AW325" s="59">
        <v>18</v>
      </c>
      <c r="AX325" s="58">
        <v>35</v>
      </c>
      <c r="AY325" s="59">
        <v>40</v>
      </c>
      <c r="AZ325" s="59">
        <v>30</v>
      </c>
      <c r="BA325" s="58">
        <v>65</v>
      </c>
      <c r="BB325" s="59">
        <v>67</v>
      </c>
      <c r="BC325" s="59">
        <v>63</v>
      </c>
      <c r="BD325" s="58">
        <v>17</v>
      </c>
      <c r="BE325" s="59">
        <v>18</v>
      </c>
      <c r="BF325" s="59">
        <v>16</v>
      </c>
      <c r="BG325" s="58">
        <v>29</v>
      </c>
      <c r="BH325" s="59">
        <v>30</v>
      </c>
      <c r="BI325" s="59">
        <v>28</v>
      </c>
      <c r="BJ325" s="58">
        <v>26</v>
      </c>
      <c r="BK325" s="59">
        <v>30</v>
      </c>
      <c r="BL325" s="59">
        <v>22</v>
      </c>
      <c r="BM325" s="58">
        <v>59.5</v>
      </c>
      <c r="BN325" s="59">
        <v>62</v>
      </c>
      <c r="BO325" s="59">
        <v>57</v>
      </c>
      <c r="BP325" s="58">
        <v>66.5</v>
      </c>
      <c r="BQ325" s="59">
        <v>68</v>
      </c>
      <c r="BR325" s="59">
        <v>65</v>
      </c>
    </row>
    <row r="326" spans="1:70" x14ac:dyDescent="0.25">
      <c r="A326" s="57">
        <v>43888</v>
      </c>
      <c r="B326" s="58">
        <v>53.5</v>
      </c>
      <c r="C326" s="59">
        <v>56</v>
      </c>
      <c r="D326" s="59">
        <v>51</v>
      </c>
      <c r="E326" s="58">
        <v>71</v>
      </c>
      <c r="F326" s="59">
        <v>74</v>
      </c>
      <c r="G326" s="59">
        <v>68</v>
      </c>
      <c r="H326" s="58">
        <v>52.5</v>
      </c>
      <c r="I326" s="59">
        <v>55</v>
      </c>
      <c r="J326" s="59">
        <v>50</v>
      </c>
      <c r="K326" s="58">
        <v>12</v>
      </c>
      <c r="L326" s="59">
        <v>16</v>
      </c>
      <c r="M326" s="59">
        <v>8</v>
      </c>
      <c r="N326" s="58">
        <v>28.5</v>
      </c>
      <c r="O326" s="59">
        <v>31</v>
      </c>
      <c r="P326" s="59">
        <v>26</v>
      </c>
      <c r="Q326" s="58">
        <v>56.5</v>
      </c>
      <c r="R326" s="59">
        <v>59</v>
      </c>
      <c r="S326" s="59">
        <v>54</v>
      </c>
      <c r="T326" s="58">
        <v>13</v>
      </c>
      <c r="U326" s="59">
        <v>16</v>
      </c>
      <c r="V326" s="59">
        <v>10</v>
      </c>
      <c r="W326" s="58">
        <v>-17.5</v>
      </c>
      <c r="X326" s="59">
        <v>-15</v>
      </c>
      <c r="Y326" s="59">
        <v>-20</v>
      </c>
      <c r="Z326" s="58">
        <v>30</v>
      </c>
      <c r="AA326" s="59">
        <v>35</v>
      </c>
      <c r="AB326" s="59">
        <v>25</v>
      </c>
      <c r="AC326" s="58">
        <v>16.5</v>
      </c>
      <c r="AD326" s="59">
        <v>20</v>
      </c>
      <c r="AE326" s="59">
        <v>13</v>
      </c>
      <c r="AF326" s="58">
        <v>-17.5</v>
      </c>
      <c r="AG326" s="59">
        <v>-15</v>
      </c>
      <c r="AH326" s="59">
        <v>-20</v>
      </c>
      <c r="AI326" s="58">
        <v>17.5</v>
      </c>
      <c r="AJ326" s="59">
        <v>20</v>
      </c>
      <c r="AK326" s="59">
        <v>15</v>
      </c>
      <c r="AL326" s="58">
        <v>35</v>
      </c>
      <c r="AM326" s="59">
        <v>40</v>
      </c>
      <c r="AN326" s="59">
        <v>30</v>
      </c>
      <c r="AO326" s="58">
        <v>38</v>
      </c>
      <c r="AP326" s="59">
        <v>42</v>
      </c>
      <c r="AQ326" s="59">
        <v>34</v>
      </c>
      <c r="AR326" s="58">
        <v>51.5</v>
      </c>
      <c r="AS326" s="59">
        <v>54</v>
      </c>
      <c r="AT326" s="59">
        <v>49</v>
      </c>
      <c r="AU326" s="58">
        <v>20</v>
      </c>
      <c r="AV326" s="59">
        <v>22</v>
      </c>
      <c r="AW326" s="59">
        <v>18</v>
      </c>
      <c r="AX326" s="58">
        <v>35</v>
      </c>
      <c r="AY326" s="59">
        <v>40</v>
      </c>
      <c r="AZ326" s="59">
        <v>30</v>
      </c>
      <c r="BA326" s="58">
        <v>68</v>
      </c>
      <c r="BB326" s="59">
        <v>71</v>
      </c>
      <c r="BC326" s="59">
        <v>65</v>
      </c>
      <c r="BD326" s="58">
        <v>17</v>
      </c>
      <c r="BE326" s="59">
        <v>18</v>
      </c>
      <c r="BF326" s="59">
        <v>16</v>
      </c>
      <c r="BG326" s="58">
        <v>31</v>
      </c>
      <c r="BH326" s="59">
        <v>33</v>
      </c>
      <c r="BI326" s="59">
        <v>29</v>
      </c>
      <c r="BJ326" s="58">
        <v>26</v>
      </c>
      <c r="BK326" s="59">
        <v>30</v>
      </c>
      <c r="BL326" s="59">
        <v>22</v>
      </c>
      <c r="BM326" s="58">
        <v>59.5</v>
      </c>
      <c r="BN326" s="59">
        <v>62</v>
      </c>
      <c r="BO326" s="59">
        <v>57</v>
      </c>
      <c r="BP326" s="58">
        <v>66.5</v>
      </c>
      <c r="BQ326" s="59">
        <v>68</v>
      </c>
      <c r="BR326" s="59">
        <v>65</v>
      </c>
    </row>
    <row r="327" spans="1:70" x14ac:dyDescent="0.25">
      <c r="A327" s="57">
        <v>43881</v>
      </c>
      <c r="B327" s="58">
        <v>58.5</v>
      </c>
      <c r="C327" s="59">
        <v>61</v>
      </c>
      <c r="D327" s="59">
        <v>56</v>
      </c>
      <c r="E327" s="58">
        <v>71</v>
      </c>
      <c r="F327" s="59">
        <v>74</v>
      </c>
      <c r="G327" s="59">
        <v>68</v>
      </c>
      <c r="H327" s="58">
        <v>60.5</v>
      </c>
      <c r="I327" s="59">
        <v>63</v>
      </c>
      <c r="J327" s="59">
        <v>58</v>
      </c>
      <c r="K327" s="58">
        <v>18.5</v>
      </c>
      <c r="L327" s="59">
        <v>21</v>
      </c>
      <c r="M327" s="59">
        <v>16</v>
      </c>
      <c r="N327" s="58">
        <v>37.5</v>
      </c>
      <c r="O327" s="59">
        <v>40</v>
      </c>
      <c r="P327" s="59">
        <v>35</v>
      </c>
      <c r="Q327" s="58">
        <v>61.5</v>
      </c>
      <c r="R327" s="59">
        <v>64</v>
      </c>
      <c r="S327" s="59">
        <v>59</v>
      </c>
      <c r="T327" s="58">
        <v>22</v>
      </c>
      <c r="U327" s="59">
        <v>25</v>
      </c>
      <c r="V327" s="59">
        <v>19</v>
      </c>
      <c r="W327" s="58">
        <v>-9.5</v>
      </c>
      <c r="X327" s="59">
        <v>-6</v>
      </c>
      <c r="Y327" s="59">
        <v>-13</v>
      </c>
      <c r="Z327" s="58">
        <v>35</v>
      </c>
      <c r="AA327" s="59">
        <v>40</v>
      </c>
      <c r="AB327" s="59">
        <v>30</v>
      </c>
      <c r="AC327" s="58">
        <v>21.5</v>
      </c>
      <c r="AD327" s="59">
        <v>25</v>
      </c>
      <c r="AE327" s="59">
        <v>18</v>
      </c>
      <c r="AF327" s="58">
        <v>-8.5</v>
      </c>
      <c r="AG327" s="59">
        <v>-6</v>
      </c>
      <c r="AH327" s="59">
        <v>-11</v>
      </c>
      <c r="AI327" s="58">
        <v>17.5</v>
      </c>
      <c r="AJ327" s="59">
        <v>20</v>
      </c>
      <c r="AK327" s="59">
        <v>15</v>
      </c>
      <c r="AL327" s="58">
        <v>35</v>
      </c>
      <c r="AM327" s="59">
        <v>40</v>
      </c>
      <c r="AN327" s="59">
        <v>30</v>
      </c>
      <c r="AO327" s="58">
        <v>38</v>
      </c>
      <c r="AP327" s="59">
        <v>42</v>
      </c>
      <c r="AQ327" s="59">
        <v>34</v>
      </c>
      <c r="AR327" s="58">
        <v>51.5</v>
      </c>
      <c r="AS327" s="59">
        <v>54</v>
      </c>
      <c r="AT327" s="59">
        <v>49</v>
      </c>
      <c r="AU327" s="58">
        <v>20</v>
      </c>
      <c r="AV327" s="59">
        <v>22</v>
      </c>
      <c r="AW327" s="59">
        <v>18</v>
      </c>
      <c r="AX327" s="58">
        <v>35</v>
      </c>
      <c r="AY327" s="59">
        <v>40</v>
      </c>
      <c r="AZ327" s="59">
        <v>30</v>
      </c>
      <c r="BA327" s="58">
        <v>68</v>
      </c>
      <c r="BB327" s="59">
        <v>71</v>
      </c>
      <c r="BC327" s="59">
        <v>65</v>
      </c>
      <c r="BD327" s="58">
        <v>17</v>
      </c>
      <c r="BE327" s="59">
        <v>18</v>
      </c>
      <c r="BF327" s="59">
        <v>16</v>
      </c>
      <c r="BG327" s="58">
        <v>31</v>
      </c>
      <c r="BH327" s="59">
        <v>33</v>
      </c>
      <c r="BI327" s="59">
        <v>29</v>
      </c>
      <c r="BJ327" s="58">
        <v>26</v>
      </c>
      <c r="BK327" s="59">
        <v>30</v>
      </c>
      <c r="BL327" s="59">
        <v>22</v>
      </c>
      <c r="BM327" s="58">
        <v>59.5</v>
      </c>
      <c r="BN327" s="59">
        <v>62</v>
      </c>
      <c r="BO327" s="59">
        <v>57</v>
      </c>
      <c r="BP327" s="58">
        <v>66.5</v>
      </c>
      <c r="BQ327" s="59">
        <v>68</v>
      </c>
      <c r="BR327" s="59">
        <v>65</v>
      </c>
    </row>
    <row r="328" spans="1:70" x14ac:dyDescent="0.25">
      <c r="A328" s="57">
        <v>43874</v>
      </c>
      <c r="B328" s="58">
        <v>58.5</v>
      </c>
      <c r="C328" s="59">
        <v>61</v>
      </c>
      <c r="D328" s="59">
        <v>56</v>
      </c>
      <c r="E328" s="58">
        <v>71</v>
      </c>
      <c r="F328" s="59">
        <v>74</v>
      </c>
      <c r="G328" s="59">
        <v>68</v>
      </c>
      <c r="H328" s="58">
        <v>60.5</v>
      </c>
      <c r="I328" s="59">
        <v>63</v>
      </c>
      <c r="J328" s="59">
        <v>58</v>
      </c>
      <c r="K328" s="58">
        <v>18.5</v>
      </c>
      <c r="L328" s="59">
        <v>21</v>
      </c>
      <c r="M328" s="59">
        <v>16</v>
      </c>
      <c r="N328" s="58">
        <v>37.5</v>
      </c>
      <c r="O328" s="59">
        <v>40</v>
      </c>
      <c r="P328" s="59">
        <v>35</v>
      </c>
      <c r="Q328" s="58">
        <v>61.5</v>
      </c>
      <c r="R328" s="59">
        <v>64</v>
      </c>
      <c r="S328" s="59">
        <v>59</v>
      </c>
      <c r="T328" s="58">
        <v>22</v>
      </c>
      <c r="U328" s="59">
        <v>25</v>
      </c>
      <c r="V328" s="59">
        <v>19</v>
      </c>
      <c r="W328" s="58">
        <v>-9.5</v>
      </c>
      <c r="X328" s="59">
        <v>-6</v>
      </c>
      <c r="Y328" s="59">
        <v>-13</v>
      </c>
      <c r="Z328" s="58">
        <v>35</v>
      </c>
      <c r="AA328" s="59">
        <v>40</v>
      </c>
      <c r="AB328" s="59">
        <v>30</v>
      </c>
      <c r="AC328" s="58">
        <v>21.5</v>
      </c>
      <c r="AD328" s="59">
        <v>25</v>
      </c>
      <c r="AE328" s="59">
        <v>18</v>
      </c>
      <c r="AF328" s="58">
        <v>-8.5</v>
      </c>
      <c r="AG328" s="59">
        <v>-6</v>
      </c>
      <c r="AH328" s="59">
        <v>-11</v>
      </c>
      <c r="AI328" s="58">
        <v>17.5</v>
      </c>
      <c r="AJ328" s="59">
        <v>20</v>
      </c>
      <c r="AK328" s="59">
        <v>15</v>
      </c>
      <c r="AL328" s="58">
        <v>35</v>
      </c>
      <c r="AM328" s="59">
        <v>40</v>
      </c>
      <c r="AN328" s="59">
        <v>30</v>
      </c>
      <c r="AO328" s="58">
        <v>38</v>
      </c>
      <c r="AP328" s="59">
        <v>42</v>
      </c>
      <c r="AQ328" s="59">
        <v>34</v>
      </c>
      <c r="AR328" s="58">
        <v>51.5</v>
      </c>
      <c r="AS328" s="59">
        <v>54</v>
      </c>
      <c r="AT328" s="59">
        <v>49</v>
      </c>
      <c r="AU328" s="58">
        <v>20</v>
      </c>
      <c r="AV328" s="59">
        <v>22</v>
      </c>
      <c r="AW328" s="59">
        <v>18</v>
      </c>
      <c r="AX328" s="58">
        <v>35</v>
      </c>
      <c r="AY328" s="59">
        <v>40</v>
      </c>
      <c r="AZ328" s="59">
        <v>30</v>
      </c>
      <c r="BA328" s="58">
        <v>68</v>
      </c>
      <c r="BB328" s="59">
        <v>71</v>
      </c>
      <c r="BC328" s="59">
        <v>65</v>
      </c>
      <c r="BD328" s="58">
        <v>17</v>
      </c>
      <c r="BE328" s="59">
        <v>18</v>
      </c>
      <c r="BF328" s="59">
        <v>16</v>
      </c>
      <c r="BG328" s="58">
        <v>31</v>
      </c>
      <c r="BH328" s="59">
        <v>33</v>
      </c>
      <c r="BI328" s="59">
        <v>29</v>
      </c>
      <c r="BJ328" s="58">
        <v>26</v>
      </c>
      <c r="BK328" s="59">
        <v>30</v>
      </c>
      <c r="BL328" s="59">
        <v>22</v>
      </c>
      <c r="BM328" s="58">
        <v>59.5</v>
      </c>
      <c r="BN328" s="59">
        <v>62</v>
      </c>
      <c r="BO328" s="59">
        <v>57</v>
      </c>
      <c r="BP328" s="58">
        <v>66.5</v>
      </c>
      <c r="BQ328" s="59">
        <v>68</v>
      </c>
      <c r="BR328" s="59">
        <v>65</v>
      </c>
    </row>
    <row r="329" spans="1:70" x14ac:dyDescent="0.25">
      <c r="A329" s="57">
        <v>43867</v>
      </c>
      <c r="B329" s="58">
        <v>58.5</v>
      </c>
      <c r="C329" s="59">
        <v>61</v>
      </c>
      <c r="D329" s="59">
        <v>56</v>
      </c>
      <c r="E329" s="58">
        <v>71</v>
      </c>
      <c r="F329" s="59">
        <v>74</v>
      </c>
      <c r="G329" s="59">
        <v>68</v>
      </c>
      <c r="H329" s="58">
        <v>63</v>
      </c>
      <c r="I329" s="59">
        <v>66</v>
      </c>
      <c r="J329" s="59">
        <v>60</v>
      </c>
      <c r="K329" s="58">
        <v>24</v>
      </c>
      <c r="L329" s="59">
        <v>27</v>
      </c>
      <c r="M329" s="59">
        <v>21</v>
      </c>
      <c r="N329" s="58">
        <v>40</v>
      </c>
      <c r="O329" s="59">
        <v>45</v>
      </c>
      <c r="P329" s="59">
        <v>35</v>
      </c>
      <c r="Q329" s="58">
        <v>61.5</v>
      </c>
      <c r="R329" s="59">
        <v>64</v>
      </c>
      <c r="S329" s="59">
        <v>59</v>
      </c>
      <c r="T329" s="58">
        <v>26.5</v>
      </c>
      <c r="U329" s="59">
        <v>29</v>
      </c>
      <c r="V329" s="59">
        <v>24</v>
      </c>
      <c r="W329" s="58">
        <v>-5</v>
      </c>
      <c r="X329" s="59">
        <v>-2</v>
      </c>
      <c r="Y329" s="59">
        <v>-8</v>
      </c>
      <c r="Z329" s="58">
        <v>35</v>
      </c>
      <c r="AA329" s="59">
        <v>40</v>
      </c>
      <c r="AB329" s="59">
        <v>30</v>
      </c>
      <c r="AC329" s="58">
        <v>21.5</v>
      </c>
      <c r="AD329" s="59">
        <v>25</v>
      </c>
      <c r="AE329" s="59">
        <v>18</v>
      </c>
      <c r="AF329" s="58">
        <v>-2.5</v>
      </c>
      <c r="AG329" s="59">
        <v>0</v>
      </c>
      <c r="AH329" s="59">
        <v>-5</v>
      </c>
      <c r="AI329" s="58">
        <v>17.5</v>
      </c>
      <c r="AJ329" s="59">
        <v>20</v>
      </c>
      <c r="AK329" s="59">
        <v>15</v>
      </c>
      <c r="AL329" s="58">
        <v>35</v>
      </c>
      <c r="AM329" s="59">
        <v>40</v>
      </c>
      <c r="AN329" s="59">
        <v>30</v>
      </c>
      <c r="AO329" s="58">
        <v>38</v>
      </c>
      <c r="AP329" s="59">
        <v>42</v>
      </c>
      <c r="AQ329" s="59">
        <v>34</v>
      </c>
      <c r="AR329" s="58">
        <v>51.5</v>
      </c>
      <c r="AS329" s="59">
        <v>54</v>
      </c>
      <c r="AT329" s="59">
        <v>49</v>
      </c>
      <c r="AU329" s="58">
        <v>20</v>
      </c>
      <c r="AV329" s="59">
        <v>22</v>
      </c>
      <c r="AW329" s="59">
        <v>18</v>
      </c>
      <c r="AX329" s="58">
        <v>35</v>
      </c>
      <c r="AY329" s="59">
        <v>40</v>
      </c>
      <c r="AZ329" s="59">
        <v>30</v>
      </c>
      <c r="BA329" s="58">
        <v>68</v>
      </c>
      <c r="BB329" s="59">
        <v>71</v>
      </c>
      <c r="BC329" s="59">
        <v>65</v>
      </c>
      <c r="BD329" s="58">
        <v>17</v>
      </c>
      <c r="BE329" s="59">
        <v>18</v>
      </c>
      <c r="BF329" s="59">
        <v>16</v>
      </c>
      <c r="BG329" s="58">
        <v>31</v>
      </c>
      <c r="BH329" s="59">
        <v>33</v>
      </c>
      <c r="BI329" s="59">
        <v>29</v>
      </c>
      <c r="BJ329" s="58">
        <v>26</v>
      </c>
      <c r="BK329" s="59">
        <v>30</v>
      </c>
      <c r="BL329" s="59">
        <v>22</v>
      </c>
      <c r="BM329" s="58">
        <v>59.5</v>
      </c>
      <c r="BN329" s="59">
        <v>62</v>
      </c>
      <c r="BO329" s="59">
        <v>57</v>
      </c>
      <c r="BP329" s="58">
        <v>66.5</v>
      </c>
      <c r="BQ329" s="59">
        <v>68</v>
      </c>
      <c r="BR329" s="59">
        <v>65</v>
      </c>
    </row>
    <row r="330" spans="1:70" x14ac:dyDescent="0.25">
      <c r="A330" s="57">
        <v>43860</v>
      </c>
      <c r="B330" s="58">
        <v>58.5</v>
      </c>
      <c r="C330" s="59">
        <v>61</v>
      </c>
      <c r="D330" s="59">
        <v>56</v>
      </c>
      <c r="E330" s="58">
        <v>71</v>
      </c>
      <c r="F330" s="59">
        <v>74</v>
      </c>
      <c r="G330" s="59">
        <v>68</v>
      </c>
      <c r="H330" s="58">
        <v>68</v>
      </c>
      <c r="I330" s="59">
        <v>71</v>
      </c>
      <c r="J330" s="59">
        <v>65</v>
      </c>
      <c r="K330" s="58">
        <v>29</v>
      </c>
      <c r="L330" s="59">
        <v>31</v>
      </c>
      <c r="M330" s="59">
        <v>27</v>
      </c>
      <c r="N330" s="58">
        <v>42.5</v>
      </c>
      <c r="O330" s="59">
        <v>50</v>
      </c>
      <c r="P330" s="59">
        <v>35</v>
      </c>
      <c r="Q330" s="58">
        <v>61.5</v>
      </c>
      <c r="R330" s="59">
        <v>64</v>
      </c>
      <c r="S330" s="59">
        <v>59</v>
      </c>
      <c r="T330" s="58">
        <v>32.5</v>
      </c>
      <c r="U330" s="59">
        <v>35</v>
      </c>
      <c r="V330" s="59">
        <v>30</v>
      </c>
      <c r="W330" s="58">
        <v>0.5</v>
      </c>
      <c r="X330" s="59">
        <v>3</v>
      </c>
      <c r="Y330" s="59">
        <v>-2</v>
      </c>
      <c r="Z330" s="58">
        <v>35</v>
      </c>
      <c r="AA330" s="59">
        <v>40</v>
      </c>
      <c r="AB330" s="59">
        <v>30</v>
      </c>
      <c r="AC330" s="58">
        <v>23</v>
      </c>
      <c r="AD330" s="59">
        <v>28</v>
      </c>
      <c r="AE330" s="59">
        <v>18</v>
      </c>
      <c r="AF330" s="58">
        <v>2.5</v>
      </c>
      <c r="AG330" s="59">
        <v>5</v>
      </c>
      <c r="AH330" s="59">
        <v>0</v>
      </c>
      <c r="AI330" s="58">
        <v>17.5</v>
      </c>
      <c r="AJ330" s="59">
        <v>20</v>
      </c>
      <c r="AK330" s="59">
        <v>15</v>
      </c>
      <c r="AL330" s="58">
        <v>35</v>
      </c>
      <c r="AM330" s="59">
        <v>40</v>
      </c>
      <c r="AN330" s="59">
        <v>30</v>
      </c>
      <c r="AO330" s="58">
        <v>38</v>
      </c>
      <c r="AP330" s="59">
        <v>42</v>
      </c>
      <c r="AQ330" s="59">
        <v>34</v>
      </c>
      <c r="AR330" s="58">
        <v>51.5</v>
      </c>
      <c r="AS330" s="59">
        <v>54</v>
      </c>
      <c r="AT330" s="59">
        <v>49</v>
      </c>
      <c r="AU330" s="58">
        <v>19.5</v>
      </c>
      <c r="AV330" s="59">
        <v>22</v>
      </c>
      <c r="AW330" s="59">
        <v>17</v>
      </c>
      <c r="AX330" s="58">
        <v>32.5</v>
      </c>
      <c r="AY330" s="59">
        <v>35</v>
      </c>
      <c r="AZ330" s="59">
        <v>30</v>
      </c>
      <c r="BA330" s="58">
        <v>68</v>
      </c>
      <c r="BB330" s="59">
        <v>71</v>
      </c>
      <c r="BC330" s="59">
        <v>65</v>
      </c>
      <c r="BD330" s="58">
        <v>17</v>
      </c>
      <c r="BE330" s="59">
        <v>18</v>
      </c>
      <c r="BF330" s="59">
        <v>16</v>
      </c>
      <c r="BG330" s="58">
        <v>31</v>
      </c>
      <c r="BH330" s="59">
        <v>33</v>
      </c>
      <c r="BI330" s="59">
        <v>29</v>
      </c>
      <c r="BJ330" s="58">
        <v>26</v>
      </c>
      <c r="BK330" s="59">
        <v>30</v>
      </c>
      <c r="BL330" s="59">
        <v>22</v>
      </c>
      <c r="BM330" s="58">
        <v>59.5</v>
      </c>
      <c r="BN330" s="59">
        <v>62</v>
      </c>
      <c r="BO330" s="59">
        <v>57</v>
      </c>
      <c r="BP330" s="58">
        <v>66.5</v>
      </c>
      <c r="BQ330" s="59">
        <v>68</v>
      </c>
      <c r="BR330" s="59">
        <v>65</v>
      </c>
    </row>
    <row r="331" spans="1:70" x14ac:dyDescent="0.25">
      <c r="A331" s="57">
        <v>43853</v>
      </c>
      <c r="B331" s="58">
        <v>69</v>
      </c>
      <c r="C331" s="59">
        <v>71</v>
      </c>
      <c r="D331" s="59">
        <v>67</v>
      </c>
      <c r="E331" s="58">
        <v>71</v>
      </c>
      <c r="F331" s="59">
        <v>74</v>
      </c>
      <c r="G331" s="59">
        <v>68</v>
      </c>
      <c r="H331" s="58">
        <v>68</v>
      </c>
      <c r="I331" s="59">
        <v>71</v>
      </c>
      <c r="J331" s="59">
        <v>65</v>
      </c>
      <c r="K331" s="58">
        <v>29</v>
      </c>
      <c r="L331" s="59">
        <v>31</v>
      </c>
      <c r="M331" s="59">
        <v>27</v>
      </c>
      <c r="N331" s="58">
        <v>47.5</v>
      </c>
      <c r="O331" s="59">
        <v>55</v>
      </c>
      <c r="P331" s="59">
        <v>40</v>
      </c>
      <c r="Q331" s="58">
        <v>70.5</v>
      </c>
      <c r="R331" s="59">
        <v>73</v>
      </c>
      <c r="S331" s="59">
        <v>68</v>
      </c>
      <c r="T331" s="58">
        <v>32.5</v>
      </c>
      <c r="U331" s="59">
        <v>35</v>
      </c>
      <c r="V331" s="59">
        <v>30</v>
      </c>
      <c r="W331" s="58">
        <v>0.5</v>
      </c>
      <c r="X331" s="59">
        <v>3</v>
      </c>
      <c r="Y331" s="59">
        <v>-2</v>
      </c>
      <c r="Z331" s="58">
        <v>40.5</v>
      </c>
      <c r="AA331" s="59">
        <v>43</v>
      </c>
      <c r="AB331" s="59">
        <v>38</v>
      </c>
      <c r="AC331" s="58">
        <v>32.5</v>
      </c>
      <c r="AD331" s="59">
        <v>38</v>
      </c>
      <c r="AE331" s="59">
        <v>27</v>
      </c>
      <c r="AF331" s="58">
        <v>2.5</v>
      </c>
      <c r="AG331" s="59">
        <v>5</v>
      </c>
      <c r="AH331" s="59">
        <v>0</v>
      </c>
      <c r="AI331" s="58">
        <v>17.5</v>
      </c>
      <c r="AJ331" s="59">
        <v>20</v>
      </c>
      <c r="AK331" s="59">
        <v>15</v>
      </c>
      <c r="AL331" s="58">
        <v>35</v>
      </c>
      <c r="AM331" s="59">
        <v>40</v>
      </c>
      <c r="AN331" s="59">
        <v>30</v>
      </c>
      <c r="AO331" s="58">
        <v>38</v>
      </c>
      <c r="AP331" s="59">
        <v>42</v>
      </c>
      <c r="AQ331" s="59">
        <v>34</v>
      </c>
      <c r="AR331" s="58">
        <v>51.5</v>
      </c>
      <c r="AS331" s="59">
        <v>54</v>
      </c>
      <c r="AT331" s="59">
        <v>49</v>
      </c>
      <c r="AU331" s="58">
        <v>19.5</v>
      </c>
      <c r="AV331" s="59">
        <v>22</v>
      </c>
      <c r="AW331" s="59">
        <v>17</v>
      </c>
      <c r="AX331" s="58">
        <v>32</v>
      </c>
      <c r="AY331" s="59">
        <v>34</v>
      </c>
      <c r="AZ331" s="59">
        <v>30</v>
      </c>
      <c r="BA331" s="58">
        <v>68</v>
      </c>
      <c r="BB331" s="59">
        <v>71</v>
      </c>
      <c r="BC331" s="59">
        <v>65</v>
      </c>
      <c r="BD331" s="58">
        <v>17</v>
      </c>
      <c r="BE331" s="59">
        <v>18</v>
      </c>
      <c r="BF331" s="59">
        <v>16</v>
      </c>
      <c r="BG331" s="58">
        <v>31</v>
      </c>
      <c r="BH331" s="59">
        <v>33</v>
      </c>
      <c r="BI331" s="59">
        <v>29</v>
      </c>
      <c r="BJ331" s="58">
        <v>26</v>
      </c>
      <c r="BK331" s="59">
        <v>30</v>
      </c>
      <c r="BL331" s="59">
        <v>22</v>
      </c>
      <c r="BM331" s="58">
        <v>59.5</v>
      </c>
      <c r="BN331" s="59">
        <v>62</v>
      </c>
      <c r="BO331" s="59">
        <v>57</v>
      </c>
      <c r="BP331" s="58">
        <v>66.5</v>
      </c>
      <c r="BQ331" s="59">
        <v>68</v>
      </c>
      <c r="BR331" s="59">
        <v>65</v>
      </c>
    </row>
    <row r="332" spans="1:70" x14ac:dyDescent="0.25">
      <c r="A332" s="57">
        <v>43846</v>
      </c>
      <c r="B332" s="58">
        <v>69</v>
      </c>
      <c r="C332" s="59">
        <v>71</v>
      </c>
      <c r="D332" s="59">
        <v>67</v>
      </c>
      <c r="E332" s="58">
        <v>71</v>
      </c>
      <c r="F332" s="59">
        <v>74</v>
      </c>
      <c r="G332" s="59">
        <v>68</v>
      </c>
      <c r="H332" s="58">
        <v>68</v>
      </c>
      <c r="I332" s="59">
        <v>71</v>
      </c>
      <c r="J332" s="59">
        <v>65</v>
      </c>
      <c r="K332" s="58">
        <v>30</v>
      </c>
      <c r="L332" s="59">
        <v>33</v>
      </c>
      <c r="M332" s="59">
        <v>27</v>
      </c>
      <c r="N332" s="58">
        <v>47.5</v>
      </c>
      <c r="O332" s="59">
        <v>55</v>
      </c>
      <c r="P332" s="59">
        <v>40</v>
      </c>
      <c r="Q332" s="58">
        <v>70.5</v>
      </c>
      <c r="R332" s="59">
        <v>73</v>
      </c>
      <c r="S332" s="59">
        <v>68</v>
      </c>
      <c r="T332" s="58">
        <v>32.5</v>
      </c>
      <c r="U332" s="59">
        <v>35</v>
      </c>
      <c r="V332" s="59">
        <v>30</v>
      </c>
      <c r="W332" s="58">
        <v>0.5</v>
      </c>
      <c r="X332" s="59">
        <v>3</v>
      </c>
      <c r="Y332" s="59">
        <v>-2</v>
      </c>
      <c r="Z332" s="58">
        <v>40.5</v>
      </c>
      <c r="AA332" s="59">
        <v>43</v>
      </c>
      <c r="AB332" s="59">
        <v>38</v>
      </c>
      <c r="AC332" s="58">
        <v>32.5</v>
      </c>
      <c r="AD332" s="59">
        <v>38</v>
      </c>
      <c r="AE332" s="59">
        <v>27</v>
      </c>
      <c r="AF332" s="58">
        <v>2.5</v>
      </c>
      <c r="AG332" s="59">
        <v>5</v>
      </c>
      <c r="AH332" s="59">
        <v>0</v>
      </c>
      <c r="AI332" s="58">
        <v>17.5</v>
      </c>
      <c r="AJ332" s="59">
        <v>20</v>
      </c>
      <c r="AK332" s="59">
        <v>15</v>
      </c>
      <c r="AL332" s="58">
        <v>35</v>
      </c>
      <c r="AM332" s="59">
        <v>40</v>
      </c>
      <c r="AN332" s="59">
        <v>30</v>
      </c>
      <c r="AO332" s="58">
        <v>38</v>
      </c>
      <c r="AP332" s="59">
        <v>42</v>
      </c>
      <c r="AQ332" s="59">
        <v>34</v>
      </c>
      <c r="AR332" s="58">
        <v>51.5</v>
      </c>
      <c r="AS332" s="59">
        <v>54</v>
      </c>
      <c r="AT332" s="59">
        <v>49</v>
      </c>
      <c r="AU332" s="58">
        <v>19.5</v>
      </c>
      <c r="AV332" s="59">
        <v>22</v>
      </c>
      <c r="AW332" s="59">
        <v>17</v>
      </c>
      <c r="AX332" s="58">
        <v>33</v>
      </c>
      <c r="AY332" s="59">
        <v>37</v>
      </c>
      <c r="AZ332" s="59">
        <v>29</v>
      </c>
      <c r="BA332" s="58">
        <v>68</v>
      </c>
      <c r="BB332" s="59">
        <v>71</v>
      </c>
      <c r="BC332" s="59">
        <v>65</v>
      </c>
      <c r="BD332" s="58">
        <v>17</v>
      </c>
      <c r="BE332" s="59">
        <v>18</v>
      </c>
      <c r="BF332" s="59">
        <v>16</v>
      </c>
      <c r="BG332" s="58">
        <v>31</v>
      </c>
      <c r="BH332" s="59">
        <v>33</v>
      </c>
      <c r="BI332" s="59">
        <v>29</v>
      </c>
      <c r="BJ332" s="58">
        <v>26</v>
      </c>
      <c r="BK332" s="59">
        <v>30</v>
      </c>
      <c r="BL332" s="59">
        <v>22</v>
      </c>
      <c r="BM332" s="58">
        <v>59.5</v>
      </c>
      <c r="BN332" s="59">
        <v>62</v>
      </c>
      <c r="BO332" s="59">
        <v>57</v>
      </c>
      <c r="BP332" s="58">
        <v>66.5</v>
      </c>
      <c r="BQ332" s="59">
        <v>68</v>
      </c>
      <c r="BR332" s="59">
        <v>65</v>
      </c>
    </row>
    <row r="333" spans="1:70" x14ac:dyDescent="0.25">
      <c r="A333" s="57">
        <v>43839</v>
      </c>
      <c r="B333" s="58">
        <v>69</v>
      </c>
      <c r="C333" s="59">
        <v>71</v>
      </c>
      <c r="D333" s="59">
        <v>67</v>
      </c>
      <c r="E333" s="58">
        <v>71</v>
      </c>
      <c r="F333" s="59">
        <v>74</v>
      </c>
      <c r="G333" s="59">
        <v>68</v>
      </c>
      <c r="H333" s="58">
        <v>70</v>
      </c>
      <c r="I333" s="59">
        <v>73</v>
      </c>
      <c r="J333" s="59">
        <v>67</v>
      </c>
      <c r="K333" s="58">
        <v>31</v>
      </c>
      <c r="L333" s="59">
        <v>33</v>
      </c>
      <c r="M333" s="59">
        <v>29</v>
      </c>
      <c r="N333" s="58">
        <v>47.5</v>
      </c>
      <c r="O333" s="59">
        <v>55</v>
      </c>
      <c r="P333" s="59">
        <v>40</v>
      </c>
      <c r="Q333" s="58">
        <v>70.5</v>
      </c>
      <c r="R333" s="59">
        <v>73</v>
      </c>
      <c r="S333" s="59">
        <v>68</v>
      </c>
      <c r="T333" s="58">
        <v>34</v>
      </c>
      <c r="U333" s="59">
        <v>38</v>
      </c>
      <c r="V333" s="59">
        <v>30</v>
      </c>
      <c r="W333" s="58">
        <v>5</v>
      </c>
      <c r="X333" s="59">
        <v>7</v>
      </c>
      <c r="Y333" s="59">
        <v>3</v>
      </c>
      <c r="Z333" s="58">
        <v>40.5</v>
      </c>
      <c r="AA333" s="59">
        <v>43</v>
      </c>
      <c r="AB333" s="59">
        <v>38</v>
      </c>
      <c r="AC333" s="58">
        <v>32.5</v>
      </c>
      <c r="AD333" s="59">
        <v>38</v>
      </c>
      <c r="AE333" s="59">
        <v>27</v>
      </c>
      <c r="AF333" s="58">
        <v>5.5</v>
      </c>
      <c r="AG333" s="59">
        <v>7</v>
      </c>
      <c r="AH333" s="59">
        <v>4</v>
      </c>
      <c r="AI333" s="58">
        <v>17.5</v>
      </c>
      <c r="AJ333" s="59">
        <v>20</v>
      </c>
      <c r="AK333" s="59">
        <v>15</v>
      </c>
      <c r="AL333" s="58">
        <v>35</v>
      </c>
      <c r="AM333" s="59">
        <v>40</v>
      </c>
      <c r="AN333" s="59">
        <v>30</v>
      </c>
      <c r="AO333" s="58">
        <v>38</v>
      </c>
      <c r="AP333" s="59">
        <v>42</v>
      </c>
      <c r="AQ333" s="59">
        <v>34</v>
      </c>
      <c r="AR333" s="58">
        <v>51.5</v>
      </c>
      <c r="AS333" s="59">
        <v>54</v>
      </c>
      <c r="AT333" s="59">
        <v>49</v>
      </c>
      <c r="AU333" s="58">
        <v>19.5</v>
      </c>
      <c r="AV333" s="59">
        <v>22</v>
      </c>
      <c r="AW333" s="59">
        <v>17</v>
      </c>
      <c r="AX333" s="58">
        <v>33</v>
      </c>
      <c r="AY333" s="59">
        <v>37</v>
      </c>
      <c r="AZ333" s="59">
        <v>29</v>
      </c>
      <c r="BA333" s="58">
        <v>67.5</v>
      </c>
      <c r="BB333" s="59">
        <v>70</v>
      </c>
      <c r="BC333" s="59">
        <v>65</v>
      </c>
      <c r="BD333" s="58">
        <v>17</v>
      </c>
      <c r="BE333" s="59">
        <v>18</v>
      </c>
      <c r="BF333" s="59">
        <v>16</v>
      </c>
      <c r="BG333" s="58">
        <v>30.5</v>
      </c>
      <c r="BH333" s="59">
        <v>32</v>
      </c>
      <c r="BI333" s="59">
        <v>29</v>
      </c>
      <c r="BJ333" s="58">
        <v>25</v>
      </c>
      <c r="BK333" s="59">
        <v>30</v>
      </c>
      <c r="BL333" s="59">
        <v>20</v>
      </c>
      <c r="BM333" s="58">
        <v>59.5</v>
      </c>
      <c r="BN333" s="59">
        <v>62</v>
      </c>
      <c r="BO333" s="59">
        <v>57</v>
      </c>
      <c r="BP333" s="58">
        <v>66.5</v>
      </c>
      <c r="BQ333" s="59">
        <v>68</v>
      </c>
      <c r="BR333" s="59">
        <v>65</v>
      </c>
    </row>
    <row r="334" spans="1:70" x14ac:dyDescent="0.25">
      <c r="A334" s="57">
        <v>43833</v>
      </c>
      <c r="B334" s="58">
        <v>71</v>
      </c>
      <c r="C334" s="59">
        <v>72</v>
      </c>
      <c r="D334" s="59">
        <v>70</v>
      </c>
      <c r="E334" s="58">
        <v>71</v>
      </c>
      <c r="F334" s="59">
        <v>74</v>
      </c>
      <c r="G334" s="59">
        <v>68</v>
      </c>
      <c r="H334" s="58">
        <v>70</v>
      </c>
      <c r="I334" s="59">
        <v>73</v>
      </c>
      <c r="J334" s="59">
        <v>67</v>
      </c>
      <c r="K334" s="58">
        <v>31</v>
      </c>
      <c r="L334" s="59">
        <v>33</v>
      </c>
      <c r="M334" s="59">
        <v>29</v>
      </c>
      <c r="N334" s="58">
        <v>50.5</v>
      </c>
      <c r="O334" s="59">
        <v>58</v>
      </c>
      <c r="P334" s="59">
        <v>43</v>
      </c>
      <c r="Q334" s="58">
        <v>72.5</v>
      </c>
      <c r="R334" s="59">
        <v>75</v>
      </c>
      <c r="S334" s="59">
        <v>70</v>
      </c>
      <c r="T334" s="58">
        <v>34</v>
      </c>
      <c r="U334" s="59">
        <v>38</v>
      </c>
      <c r="V334" s="59">
        <v>30</v>
      </c>
      <c r="W334" s="58">
        <v>5</v>
      </c>
      <c r="X334" s="59">
        <v>7</v>
      </c>
      <c r="Y334" s="59">
        <v>3</v>
      </c>
      <c r="Z334" s="58">
        <v>42.5</v>
      </c>
      <c r="AA334" s="59">
        <v>45</v>
      </c>
      <c r="AB334" s="59">
        <v>40</v>
      </c>
      <c r="AC334" s="58">
        <v>35</v>
      </c>
      <c r="AD334" s="59">
        <v>40</v>
      </c>
      <c r="AE334" s="59">
        <v>30</v>
      </c>
      <c r="AF334" s="58">
        <v>5.5</v>
      </c>
      <c r="AG334" s="59">
        <v>7</v>
      </c>
      <c r="AH334" s="59">
        <v>4</v>
      </c>
      <c r="AI334" s="58">
        <v>17.5</v>
      </c>
      <c r="AJ334" s="59">
        <v>20</v>
      </c>
      <c r="AK334" s="59">
        <v>15</v>
      </c>
      <c r="AL334" s="58">
        <v>35</v>
      </c>
      <c r="AM334" s="59">
        <v>40</v>
      </c>
      <c r="AN334" s="59">
        <v>30</v>
      </c>
      <c r="AO334" s="58">
        <v>38</v>
      </c>
      <c r="AP334" s="59">
        <v>42</v>
      </c>
      <c r="AQ334" s="59">
        <v>34</v>
      </c>
      <c r="AR334" s="58">
        <v>51.5</v>
      </c>
      <c r="AS334" s="59">
        <v>54</v>
      </c>
      <c r="AT334" s="59">
        <v>49</v>
      </c>
      <c r="AU334" s="58">
        <v>19.5</v>
      </c>
      <c r="AV334" s="59">
        <v>22</v>
      </c>
      <c r="AW334" s="59">
        <v>17</v>
      </c>
      <c r="AX334" s="58">
        <v>33</v>
      </c>
      <c r="AY334" s="59">
        <v>37</v>
      </c>
      <c r="AZ334" s="59">
        <v>29</v>
      </c>
      <c r="BA334" s="58">
        <v>66.5</v>
      </c>
      <c r="BB334" s="59">
        <v>69</v>
      </c>
      <c r="BC334" s="59">
        <v>64</v>
      </c>
      <c r="BD334" s="58">
        <v>17</v>
      </c>
      <c r="BE334" s="59">
        <v>18</v>
      </c>
      <c r="BF334" s="59">
        <v>16</v>
      </c>
      <c r="BG334" s="58">
        <v>30.5</v>
      </c>
      <c r="BH334" s="59">
        <v>32</v>
      </c>
      <c r="BI334" s="59">
        <v>29</v>
      </c>
      <c r="BJ334" s="58">
        <v>25</v>
      </c>
      <c r="BK334" s="59">
        <v>30</v>
      </c>
      <c r="BL334" s="59">
        <v>20</v>
      </c>
      <c r="BM334" s="58">
        <v>59.5</v>
      </c>
      <c r="BN334" s="59">
        <v>62</v>
      </c>
      <c r="BO334" s="59">
        <v>57</v>
      </c>
      <c r="BP334" s="58">
        <v>66.5</v>
      </c>
      <c r="BQ334" s="59">
        <v>68</v>
      </c>
      <c r="BR334" s="59">
        <v>65</v>
      </c>
    </row>
    <row r="335" spans="1:70" x14ac:dyDescent="0.25">
      <c r="A335" s="57">
        <v>43818</v>
      </c>
      <c r="B335" s="58">
        <v>71</v>
      </c>
      <c r="C335" s="59">
        <v>72</v>
      </c>
      <c r="D335" s="59">
        <v>70</v>
      </c>
      <c r="E335" s="58">
        <v>71</v>
      </c>
      <c r="F335" s="59">
        <v>74</v>
      </c>
      <c r="G335" s="59">
        <v>68</v>
      </c>
      <c r="H335" s="58">
        <v>70</v>
      </c>
      <c r="I335" s="59">
        <v>73</v>
      </c>
      <c r="J335" s="59">
        <v>67</v>
      </c>
      <c r="K335" s="58">
        <v>31</v>
      </c>
      <c r="L335" s="59">
        <v>33</v>
      </c>
      <c r="M335" s="59">
        <v>29</v>
      </c>
      <c r="N335" s="58">
        <v>50.5</v>
      </c>
      <c r="O335" s="59">
        <v>58</v>
      </c>
      <c r="P335" s="59">
        <v>43</v>
      </c>
      <c r="Q335" s="58">
        <v>72.5</v>
      </c>
      <c r="R335" s="59">
        <v>75</v>
      </c>
      <c r="S335" s="59">
        <v>70</v>
      </c>
      <c r="T335" s="58">
        <v>34</v>
      </c>
      <c r="U335" s="59">
        <v>38</v>
      </c>
      <c r="V335" s="59">
        <v>30</v>
      </c>
      <c r="W335" s="58">
        <v>5</v>
      </c>
      <c r="X335" s="59">
        <v>7</v>
      </c>
      <c r="Y335" s="59">
        <v>3</v>
      </c>
      <c r="Z335" s="58">
        <v>42.5</v>
      </c>
      <c r="AA335" s="59">
        <v>45</v>
      </c>
      <c r="AB335" s="59">
        <v>40</v>
      </c>
      <c r="AC335" s="58">
        <v>35</v>
      </c>
      <c r="AD335" s="59">
        <v>40</v>
      </c>
      <c r="AE335" s="59">
        <v>30</v>
      </c>
      <c r="AF335" s="58">
        <v>5.5</v>
      </c>
      <c r="AG335" s="59">
        <v>7</v>
      </c>
      <c r="AH335" s="59">
        <v>4</v>
      </c>
      <c r="AI335" s="58">
        <v>17.5</v>
      </c>
      <c r="AJ335" s="59">
        <v>20</v>
      </c>
      <c r="AK335" s="59">
        <v>15</v>
      </c>
      <c r="AL335" s="58">
        <v>35</v>
      </c>
      <c r="AM335" s="59">
        <v>40</v>
      </c>
      <c r="AN335" s="59">
        <v>30</v>
      </c>
      <c r="AO335" s="58">
        <v>38</v>
      </c>
      <c r="AP335" s="59">
        <v>42</v>
      </c>
      <c r="AQ335" s="59">
        <v>34</v>
      </c>
      <c r="AR335" s="58">
        <v>51.5</v>
      </c>
      <c r="AS335" s="59">
        <v>54</v>
      </c>
      <c r="AT335" s="59">
        <v>49</v>
      </c>
      <c r="AU335" s="58">
        <v>19.5</v>
      </c>
      <c r="AV335" s="59">
        <v>22</v>
      </c>
      <c r="AW335" s="59">
        <v>17</v>
      </c>
      <c r="AX335" s="58">
        <v>33</v>
      </c>
      <c r="AY335" s="59">
        <v>37</v>
      </c>
      <c r="AZ335" s="59">
        <v>29</v>
      </c>
      <c r="BA335" s="58">
        <v>66.5</v>
      </c>
      <c r="BB335" s="59">
        <v>69</v>
      </c>
      <c r="BC335" s="59">
        <v>64</v>
      </c>
      <c r="BD335" s="58">
        <v>17</v>
      </c>
      <c r="BE335" s="59">
        <v>18</v>
      </c>
      <c r="BF335" s="59">
        <v>16</v>
      </c>
      <c r="BG335" s="58">
        <v>30.5</v>
      </c>
      <c r="BH335" s="59">
        <v>32</v>
      </c>
      <c r="BI335" s="59">
        <v>29</v>
      </c>
      <c r="BJ335" s="58">
        <v>25</v>
      </c>
      <c r="BK335" s="59">
        <v>30</v>
      </c>
      <c r="BL335" s="59">
        <v>20</v>
      </c>
      <c r="BM335" s="58">
        <v>59.5</v>
      </c>
      <c r="BN335" s="59">
        <v>62</v>
      </c>
      <c r="BO335" s="59">
        <v>57</v>
      </c>
      <c r="BP335" s="58">
        <v>67</v>
      </c>
      <c r="BQ335" s="59">
        <v>69</v>
      </c>
      <c r="BR335" s="59">
        <v>65</v>
      </c>
    </row>
    <row r="336" spans="1:70" x14ac:dyDescent="0.25">
      <c r="A336" s="57">
        <v>43811</v>
      </c>
      <c r="B336" s="58">
        <v>68</v>
      </c>
      <c r="C336" s="59">
        <v>72</v>
      </c>
      <c r="D336" s="59">
        <v>64</v>
      </c>
      <c r="E336" s="58">
        <v>130</v>
      </c>
      <c r="F336" s="59">
        <v>135</v>
      </c>
      <c r="G336" s="59">
        <v>125</v>
      </c>
      <c r="H336" s="58">
        <v>72</v>
      </c>
      <c r="I336" s="59">
        <v>76</v>
      </c>
      <c r="J336" s="59">
        <v>68</v>
      </c>
      <c r="K336" s="58">
        <v>33</v>
      </c>
      <c r="L336" s="59">
        <v>37</v>
      </c>
      <c r="M336" s="59">
        <v>29</v>
      </c>
      <c r="N336" s="58">
        <v>50.5</v>
      </c>
      <c r="O336" s="59">
        <v>58</v>
      </c>
      <c r="P336" s="59">
        <v>43</v>
      </c>
      <c r="Q336" s="58">
        <v>70.5</v>
      </c>
      <c r="R336" s="59">
        <v>73</v>
      </c>
      <c r="S336" s="59">
        <v>68</v>
      </c>
      <c r="T336" s="58">
        <v>35</v>
      </c>
      <c r="U336" s="59">
        <v>40</v>
      </c>
      <c r="V336" s="59">
        <v>30</v>
      </c>
      <c r="W336" s="58">
        <v>5</v>
      </c>
      <c r="X336" s="59">
        <v>7</v>
      </c>
      <c r="Y336" s="59">
        <v>3</v>
      </c>
      <c r="Z336" s="58">
        <v>42.5</v>
      </c>
      <c r="AA336" s="59">
        <v>45</v>
      </c>
      <c r="AB336" s="59">
        <v>40</v>
      </c>
      <c r="AC336" s="58">
        <v>33.5</v>
      </c>
      <c r="AD336" s="59">
        <v>37</v>
      </c>
      <c r="AE336" s="59">
        <v>30</v>
      </c>
      <c r="AF336" s="58">
        <v>7</v>
      </c>
      <c r="AG336" s="59">
        <v>9</v>
      </c>
      <c r="AH336" s="59">
        <v>5</v>
      </c>
      <c r="AI336" s="58">
        <v>17.5</v>
      </c>
      <c r="AJ336" s="59">
        <v>20</v>
      </c>
      <c r="AK336" s="59">
        <v>15</v>
      </c>
      <c r="AL336" s="58">
        <v>35</v>
      </c>
      <c r="AM336" s="59">
        <v>40</v>
      </c>
      <c r="AN336" s="59">
        <v>30</v>
      </c>
      <c r="AO336" s="58">
        <v>38</v>
      </c>
      <c r="AP336" s="59">
        <v>42</v>
      </c>
      <c r="AQ336" s="59">
        <v>34</v>
      </c>
      <c r="AR336" s="58">
        <v>51.5</v>
      </c>
      <c r="AS336" s="59">
        <v>54</v>
      </c>
      <c r="AT336" s="59">
        <v>49</v>
      </c>
      <c r="AU336" s="58">
        <v>19.5</v>
      </c>
      <c r="AV336" s="59">
        <v>22</v>
      </c>
      <c r="AW336" s="59">
        <v>17</v>
      </c>
      <c r="AX336" s="58">
        <v>33</v>
      </c>
      <c r="AY336" s="59">
        <v>37</v>
      </c>
      <c r="AZ336" s="59">
        <v>29</v>
      </c>
      <c r="BA336" s="58">
        <v>66.5</v>
      </c>
      <c r="BB336" s="59">
        <v>69</v>
      </c>
      <c r="BC336" s="59">
        <v>64</v>
      </c>
      <c r="BD336" s="58">
        <v>17</v>
      </c>
      <c r="BE336" s="59">
        <v>18</v>
      </c>
      <c r="BF336" s="59">
        <v>16</v>
      </c>
      <c r="BG336" s="58">
        <v>30.5</v>
      </c>
      <c r="BH336" s="59">
        <v>32</v>
      </c>
      <c r="BI336" s="59">
        <v>29</v>
      </c>
      <c r="BJ336" s="58">
        <v>25</v>
      </c>
      <c r="BK336" s="59">
        <v>30</v>
      </c>
      <c r="BL336" s="59">
        <v>20</v>
      </c>
      <c r="BM336" s="58">
        <v>59.5</v>
      </c>
      <c r="BN336" s="59">
        <v>62</v>
      </c>
      <c r="BO336" s="59">
        <v>57</v>
      </c>
      <c r="BP336" s="58">
        <v>67</v>
      </c>
      <c r="BQ336" s="59">
        <v>69</v>
      </c>
      <c r="BR336" s="59">
        <v>65</v>
      </c>
    </row>
    <row r="337" spans="1:70" x14ac:dyDescent="0.25">
      <c r="A337" s="57">
        <v>43804</v>
      </c>
      <c r="B337" s="58">
        <v>68</v>
      </c>
      <c r="C337" s="59">
        <v>72</v>
      </c>
      <c r="D337" s="59">
        <v>64</v>
      </c>
      <c r="E337" s="58">
        <v>130</v>
      </c>
      <c r="F337" s="59">
        <v>135</v>
      </c>
      <c r="G337" s="59">
        <v>125</v>
      </c>
      <c r="H337" s="58">
        <v>72</v>
      </c>
      <c r="I337" s="59">
        <v>76</v>
      </c>
      <c r="J337" s="59">
        <v>68</v>
      </c>
      <c r="K337" s="58">
        <v>33</v>
      </c>
      <c r="L337" s="59">
        <v>37</v>
      </c>
      <c r="M337" s="59">
        <v>29</v>
      </c>
      <c r="N337" s="58">
        <v>50.5</v>
      </c>
      <c r="O337" s="59">
        <v>58</v>
      </c>
      <c r="P337" s="59">
        <v>43</v>
      </c>
      <c r="Q337" s="58">
        <v>70.5</v>
      </c>
      <c r="R337" s="59">
        <v>73</v>
      </c>
      <c r="S337" s="59">
        <v>68</v>
      </c>
      <c r="T337" s="58">
        <v>35</v>
      </c>
      <c r="U337" s="59">
        <v>40</v>
      </c>
      <c r="V337" s="59">
        <v>30</v>
      </c>
      <c r="W337" s="58">
        <v>5</v>
      </c>
      <c r="X337" s="59">
        <v>7</v>
      </c>
      <c r="Y337" s="59">
        <v>3</v>
      </c>
      <c r="Z337" s="58">
        <v>42.5</v>
      </c>
      <c r="AA337" s="59">
        <v>45</v>
      </c>
      <c r="AB337" s="59">
        <v>40</v>
      </c>
      <c r="AC337" s="58">
        <v>33.5</v>
      </c>
      <c r="AD337" s="59">
        <v>37</v>
      </c>
      <c r="AE337" s="59">
        <v>30</v>
      </c>
      <c r="AF337" s="58">
        <v>7</v>
      </c>
      <c r="AG337" s="59">
        <v>9</v>
      </c>
      <c r="AH337" s="59">
        <v>5</v>
      </c>
      <c r="AI337" s="58">
        <v>17.5</v>
      </c>
      <c r="AJ337" s="59">
        <v>20</v>
      </c>
      <c r="AK337" s="59">
        <v>15</v>
      </c>
      <c r="AL337" s="58">
        <v>30</v>
      </c>
      <c r="AM337" s="59">
        <v>35</v>
      </c>
      <c r="AN337" s="59">
        <v>25</v>
      </c>
      <c r="AO337" s="58">
        <v>38</v>
      </c>
      <c r="AP337" s="59">
        <v>42</v>
      </c>
      <c r="AQ337" s="59">
        <v>34</v>
      </c>
      <c r="AR337" s="58">
        <v>49.5</v>
      </c>
      <c r="AS337" s="59">
        <v>52</v>
      </c>
      <c r="AT337" s="59">
        <v>47</v>
      </c>
      <c r="AU337" s="58">
        <v>19.5</v>
      </c>
      <c r="AV337" s="59">
        <v>22</v>
      </c>
      <c r="AW337" s="59">
        <v>17</v>
      </c>
      <c r="AX337" s="58">
        <v>33</v>
      </c>
      <c r="AY337" s="59">
        <v>37</v>
      </c>
      <c r="AZ337" s="59">
        <v>29</v>
      </c>
      <c r="BA337" s="58">
        <v>65.5</v>
      </c>
      <c r="BB337" s="59">
        <v>67</v>
      </c>
      <c r="BC337" s="59">
        <v>64</v>
      </c>
      <c r="BD337" s="58">
        <v>17</v>
      </c>
      <c r="BE337" s="59">
        <v>18</v>
      </c>
      <c r="BF337" s="59">
        <v>16</v>
      </c>
      <c r="BG337" s="58">
        <v>27.5</v>
      </c>
      <c r="BH337" s="59">
        <v>30</v>
      </c>
      <c r="BI337" s="59">
        <v>25</v>
      </c>
      <c r="BJ337" s="58">
        <v>23</v>
      </c>
      <c r="BK337" s="59">
        <v>28</v>
      </c>
      <c r="BL337" s="59">
        <v>18</v>
      </c>
      <c r="BM337" s="58">
        <v>59.5</v>
      </c>
      <c r="BN337" s="59">
        <v>62</v>
      </c>
      <c r="BO337" s="59">
        <v>57</v>
      </c>
      <c r="BP337" s="58">
        <v>67</v>
      </c>
      <c r="BQ337" s="59">
        <v>69</v>
      </c>
      <c r="BR337" s="59">
        <v>65</v>
      </c>
    </row>
    <row r="338" spans="1:70" x14ac:dyDescent="0.25">
      <c r="A338" s="57">
        <v>43797</v>
      </c>
      <c r="B338" s="58">
        <v>65</v>
      </c>
      <c r="C338" s="59">
        <v>69</v>
      </c>
      <c r="D338" s="59">
        <v>61</v>
      </c>
      <c r="E338" s="58">
        <v>130</v>
      </c>
      <c r="F338" s="59">
        <v>135</v>
      </c>
      <c r="G338" s="59">
        <v>125</v>
      </c>
      <c r="H338" s="58">
        <v>72</v>
      </c>
      <c r="I338" s="59">
        <v>76</v>
      </c>
      <c r="J338" s="59">
        <v>68</v>
      </c>
      <c r="K338" s="58">
        <v>33</v>
      </c>
      <c r="L338" s="59">
        <v>37</v>
      </c>
      <c r="M338" s="59">
        <v>29</v>
      </c>
      <c r="N338" s="58">
        <v>50.5</v>
      </c>
      <c r="O338" s="59">
        <v>58</v>
      </c>
      <c r="P338" s="59">
        <v>43</v>
      </c>
      <c r="Q338" s="58">
        <v>67.5</v>
      </c>
      <c r="R338" s="59">
        <v>70</v>
      </c>
      <c r="S338" s="59">
        <v>65</v>
      </c>
      <c r="T338" s="58">
        <v>35</v>
      </c>
      <c r="U338" s="59">
        <v>40</v>
      </c>
      <c r="V338" s="59">
        <v>30</v>
      </c>
      <c r="W338" s="58">
        <v>5</v>
      </c>
      <c r="X338" s="59">
        <v>7</v>
      </c>
      <c r="Y338" s="59">
        <v>3</v>
      </c>
      <c r="Z338" s="58">
        <v>42.5</v>
      </c>
      <c r="AA338" s="59">
        <v>45</v>
      </c>
      <c r="AB338" s="59">
        <v>40</v>
      </c>
      <c r="AC338" s="58">
        <v>31.5</v>
      </c>
      <c r="AD338" s="59">
        <v>34</v>
      </c>
      <c r="AE338" s="59">
        <v>29</v>
      </c>
      <c r="AF338" s="58">
        <v>7</v>
      </c>
      <c r="AG338" s="59">
        <v>9</v>
      </c>
      <c r="AH338" s="59">
        <v>5</v>
      </c>
      <c r="AI338" s="58">
        <v>17.5</v>
      </c>
      <c r="AJ338" s="59">
        <v>20</v>
      </c>
      <c r="AK338" s="59">
        <v>15</v>
      </c>
      <c r="AL338" s="58">
        <v>30</v>
      </c>
      <c r="AM338" s="59">
        <v>35</v>
      </c>
      <c r="AN338" s="59">
        <v>25</v>
      </c>
      <c r="AO338" s="58">
        <v>38</v>
      </c>
      <c r="AP338" s="59">
        <v>42</v>
      </c>
      <c r="AQ338" s="59">
        <v>34</v>
      </c>
      <c r="AR338" s="58">
        <v>49.5</v>
      </c>
      <c r="AS338" s="59">
        <v>52</v>
      </c>
      <c r="AT338" s="59">
        <v>47</v>
      </c>
      <c r="AU338" s="58">
        <v>19.5</v>
      </c>
      <c r="AV338" s="59">
        <v>22</v>
      </c>
      <c r="AW338" s="59">
        <v>17</v>
      </c>
      <c r="AX338" s="58">
        <v>28.5</v>
      </c>
      <c r="AY338" s="59">
        <v>32</v>
      </c>
      <c r="AZ338" s="59">
        <v>25</v>
      </c>
      <c r="BA338" s="58">
        <v>65.5</v>
      </c>
      <c r="BB338" s="59">
        <v>67</v>
      </c>
      <c r="BC338" s="59">
        <v>64</v>
      </c>
      <c r="BD338" s="58">
        <v>17</v>
      </c>
      <c r="BE338" s="59">
        <v>18</v>
      </c>
      <c r="BF338" s="59">
        <v>16</v>
      </c>
      <c r="BG338" s="58">
        <v>27.5</v>
      </c>
      <c r="BH338" s="59">
        <v>30</v>
      </c>
      <c r="BI338" s="59">
        <v>25</v>
      </c>
      <c r="BJ338" s="58">
        <v>23</v>
      </c>
      <c r="BK338" s="59">
        <v>28</v>
      </c>
      <c r="BL338" s="59">
        <v>18</v>
      </c>
      <c r="BM338" s="58">
        <v>59.5</v>
      </c>
      <c r="BN338" s="59">
        <v>62</v>
      </c>
      <c r="BO338" s="59">
        <v>57</v>
      </c>
      <c r="BP338" s="58">
        <v>67</v>
      </c>
      <c r="BQ338" s="59">
        <v>69</v>
      </c>
      <c r="BR338" s="59">
        <v>65</v>
      </c>
    </row>
    <row r="339" spans="1:70" x14ac:dyDescent="0.25">
      <c r="A339" s="57">
        <v>43790</v>
      </c>
      <c r="B339" s="58">
        <v>65</v>
      </c>
      <c r="C339" s="59">
        <v>69</v>
      </c>
      <c r="D339" s="59">
        <v>61</v>
      </c>
      <c r="E339" s="58">
        <v>130</v>
      </c>
      <c r="F339" s="59">
        <v>135</v>
      </c>
      <c r="G339" s="59">
        <v>125</v>
      </c>
      <c r="H339" s="58">
        <v>72</v>
      </c>
      <c r="I339" s="59">
        <v>76</v>
      </c>
      <c r="J339" s="59">
        <v>68</v>
      </c>
      <c r="K339" s="58">
        <v>33</v>
      </c>
      <c r="L339" s="59">
        <v>37</v>
      </c>
      <c r="M339" s="59">
        <v>29</v>
      </c>
      <c r="N339" s="58">
        <v>50.5</v>
      </c>
      <c r="O339" s="59">
        <v>58</v>
      </c>
      <c r="P339" s="59">
        <v>43</v>
      </c>
      <c r="Q339" s="58">
        <v>67.5</v>
      </c>
      <c r="R339" s="59">
        <v>70</v>
      </c>
      <c r="S339" s="59">
        <v>65</v>
      </c>
      <c r="T339" s="58">
        <v>35</v>
      </c>
      <c r="U339" s="59">
        <v>40</v>
      </c>
      <c r="V339" s="59">
        <v>30</v>
      </c>
      <c r="W339" s="58">
        <v>5</v>
      </c>
      <c r="X339" s="59">
        <v>7</v>
      </c>
      <c r="Y339" s="59">
        <v>3</v>
      </c>
      <c r="Z339" s="58">
        <v>42.5</v>
      </c>
      <c r="AA339" s="59">
        <v>45</v>
      </c>
      <c r="AB339" s="59">
        <v>40</v>
      </c>
      <c r="AC339" s="58">
        <v>31.5</v>
      </c>
      <c r="AD339" s="59">
        <v>34</v>
      </c>
      <c r="AE339" s="59">
        <v>29</v>
      </c>
      <c r="AF339" s="58">
        <v>7</v>
      </c>
      <c r="AG339" s="59">
        <v>9</v>
      </c>
      <c r="AH339" s="59">
        <v>5</v>
      </c>
      <c r="AI339" s="58">
        <v>17.5</v>
      </c>
      <c r="AJ339" s="59">
        <v>20</v>
      </c>
      <c r="AK339" s="59">
        <v>15</v>
      </c>
      <c r="AL339" s="58">
        <v>30</v>
      </c>
      <c r="AM339" s="59">
        <v>35</v>
      </c>
      <c r="AN339" s="59">
        <v>25</v>
      </c>
      <c r="AO339" s="58">
        <v>38</v>
      </c>
      <c r="AP339" s="59">
        <v>42</v>
      </c>
      <c r="AQ339" s="59">
        <v>34</v>
      </c>
      <c r="AR339" s="58">
        <v>49.5</v>
      </c>
      <c r="AS339" s="59">
        <v>52</v>
      </c>
      <c r="AT339" s="59">
        <v>47</v>
      </c>
      <c r="AU339" s="58">
        <v>19.5</v>
      </c>
      <c r="AV339" s="59">
        <v>22</v>
      </c>
      <c r="AW339" s="59">
        <v>17</v>
      </c>
      <c r="AX339" s="58">
        <v>28.5</v>
      </c>
      <c r="AY339" s="59">
        <v>32</v>
      </c>
      <c r="AZ339" s="59">
        <v>25</v>
      </c>
      <c r="BA339" s="58">
        <v>65.5</v>
      </c>
      <c r="BB339" s="59">
        <v>67</v>
      </c>
      <c r="BC339" s="59">
        <v>64</v>
      </c>
      <c r="BD339" s="58">
        <v>17</v>
      </c>
      <c r="BE339" s="59">
        <v>18</v>
      </c>
      <c r="BF339" s="59">
        <v>16</v>
      </c>
      <c r="BG339" s="58">
        <v>27.5</v>
      </c>
      <c r="BH339" s="59">
        <v>30</v>
      </c>
      <c r="BI339" s="59">
        <v>25</v>
      </c>
      <c r="BJ339" s="58">
        <v>23</v>
      </c>
      <c r="BK339" s="59">
        <v>28</v>
      </c>
      <c r="BL339" s="59">
        <v>18</v>
      </c>
      <c r="BM339" s="58">
        <v>59.5</v>
      </c>
      <c r="BN339" s="59">
        <v>62</v>
      </c>
      <c r="BO339" s="59">
        <v>57</v>
      </c>
      <c r="BP339" s="58">
        <v>67</v>
      </c>
      <c r="BQ339" s="59">
        <v>69</v>
      </c>
      <c r="BR339" s="59">
        <v>65</v>
      </c>
    </row>
    <row r="340" spans="1:70" x14ac:dyDescent="0.25">
      <c r="A340" s="57">
        <v>43783</v>
      </c>
      <c r="B340" s="58">
        <v>65</v>
      </c>
      <c r="C340" s="59">
        <v>69</v>
      </c>
      <c r="D340" s="59">
        <v>61</v>
      </c>
      <c r="E340" s="58">
        <v>130</v>
      </c>
      <c r="F340" s="59">
        <v>135</v>
      </c>
      <c r="G340" s="59">
        <v>125</v>
      </c>
      <c r="H340" s="58">
        <v>72</v>
      </c>
      <c r="I340" s="59">
        <v>76</v>
      </c>
      <c r="J340" s="59">
        <v>68</v>
      </c>
      <c r="K340" s="58">
        <v>35</v>
      </c>
      <c r="L340" s="59">
        <v>39</v>
      </c>
      <c r="M340" s="59">
        <v>31</v>
      </c>
      <c r="N340" s="58">
        <v>50.5</v>
      </c>
      <c r="O340" s="59">
        <v>58</v>
      </c>
      <c r="P340" s="59">
        <v>43</v>
      </c>
      <c r="Q340" s="58">
        <v>67.5</v>
      </c>
      <c r="R340" s="59">
        <v>70</v>
      </c>
      <c r="S340" s="59">
        <v>65</v>
      </c>
      <c r="T340" s="58">
        <v>35</v>
      </c>
      <c r="U340" s="59">
        <v>40</v>
      </c>
      <c r="V340" s="59">
        <v>30</v>
      </c>
      <c r="W340" s="58">
        <v>7</v>
      </c>
      <c r="X340" s="59">
        <v>9</v>
      </c>
      <c r="Y340" s="59">
        <v>5</v>
      </c>
      <c r="Z340" s="58">
        <v>42.5</v>
      </c>
      <c r="AA340" s="59">
        <v>45</v>
      </c>
      <c r="AB340" s="59">
        <v>40</v>
      </c>
      <c r="AC340" s="58">
        <v>31.5</v>
      </c>
      <c r="AD340" s="59">
        <v>34</v>
      </c>
      <c r="AE340" s="59">
        <v>29</v>
      </c>
      <c r="AF340" s="58">
        <v>7</v>
      </c>
      <c r="AG340" s="59">
        <v>9</v>
      </c>
      <c r="AH340" s="59">
        <v>5</v>
      </c>
      <c r="AI340" s="58">
        <v>17.5</v>
      </c>
      <c r="AJ340" s="59">
        <v>20</v>
      </c>
      <c r="AK340" s="59">
        <v>15</v>
      </c>
      <c r="AL340" s="58">
        <v>30</v>
      </c>
      <c r="AM340" s="59">
        <v>35</v>
      </c>
      <c r="AN340" s="59">
        <v>25</v>
      </c>
      <c r="AO340" s="58">
        <v>38</v>
      </c>
      <c r="AP340" s="59">
        <v>42</v>
      </c>
      <c r="AQ340" s="59">
        <v>34</v>
      </c>
      <c r="AR340" s="58">
        <v>49.5</v>
      </c>
      <c r="AS340" s="59">
        <v>52</v>
      </c>
      <c r="AT340" s="59">
        <v>47</v>
      </c>
      <c r="AU340" s="58">
        <v>19.5</v>
      </c>
      <c r="AV340" s="59">
        <v>22</v>
      </c>
      <c r="AW340" s="59">
        <v>17</v>
      </c>
      <c r="AX340" s="58">
        <v>28.5</v>
      </c>
      <c r="AY340" s="59">
        <v>32</v>
      </c>
      <c r="AZ340" s="59">
        <v>25</v>
      </c>
      <c r="BA340" s="58">
        <v>64.5</v>
      </c>
      <c r="BB340" s="59">
        <v>65</v>
      </c>
      <c r="BC340" s="59">
        <v>64</v>
      </c>
      <c r="BD340" s="58">
        <v>17</v>
      </c>
      <c r="BE340" s="59">
        <v>18</v>
      </c>
      <c r="BF340" s="59">
        <v>16</v>
      </c>
      <c r="BG340" s="58">
        <v>27.5</v>
      </c>
      <c r="BH340" s="59">
        <v>30</v>
      </c>
      <c r="BI340" s="59">
        <v>25</v>
      </c>
      <c r="BJ340" s="58">
        <v>23</v>
      </c>
      <c r="BK340" s="59">
        <v>28</v>
      </c>
      <c r="BL340" s="59">
        <v>18</v>
      </c>
      <c r="BM340" s="58">
        <v>59.5</v>
      </c>
      <c r="BN340" s="59">
        <v>62</v>
      </c>
      <c r="BO340" s="59">
        <v>57</v>
      </c>
      <c r="BP340" s="58">
        <v>67</v>
      </c>
      <c r="BQ340" s="59">
        <v>69</v>
      </c>
      <c r="BR340" s="59">
        <v>65</v>
      </c>
    </row>
    <row r="341" spans="1:70" x14ac:dyDescent="0.25">
      <c r="A341" s="57">
        <v>43776</v>
      </c>
      <c r="B341" s="58">
        <v>65</v>
      </c>
      <c r="C341" s="59">
        <v>69</v>
      </c>
      <c r="D341" s="59">
        <v>61</v>
      </c>
      <c r="E341" s="58">
        <v>130</v>
      </c>
      <c r="F341" s="59">
        <v>135</v>
      </c>
      <c r="G341" s="59">
        <v>125</v>
      </c>
      <c r="H341" s="58">
        <v>71</v>
      </c>
      <c r="I341" s="59">
        <v>74</v>
      </c>
      <c r="J341" s="59">
        <v>68</v>
      </c>
      <c r="K341" s="58">
        <v>35</v>
      </c>
      <c r="L341" s="59">
        <v>39</v>
      </c>
      <c r="M341" s="59">
        <v>31</v>
      </c>
      <c r="N341" s="58">
        <v>50.5</v>
      </c>
      <c r="O341" s="59">
        <v>58</v>
      </c>
      <c r="P341" s="59">
        <v>43</v>
      </c>
      <c r="Q341" s="58">
        <v>67.5</v>
      </c>
      <c r="R341" s="59">
        <v>70</v>
      </c>
      <c r="S341" s="59">
        <v>65</v>
      </c>
      <c r="T341" s="58">
        <v>35</v>
      </c>
      <c r="U341" s="59">
        <v>40</v>
      </c>
      <c r="V341" s="59">
        <v>30</v>
      </c>
      <c r="W341" s="58">
        <v>7</v>
      </c>
      <c r="X341" s="59">
        <v>9</v>
      </c>
      <c r="Y341" s="59">
        <v>5</v>
      </c>
      <c r="Z341" s="58">
        <v>42.5</v>
      </c>
      <c r="AA341" s="59">
        <v>45</v>
      </c>
      <c r="AB341" s="59">
        <v>40</v>
      </c>
      <c r="AC341" s="58">
        <v>31.5</v>
      </c>
      <c r="AD341" s="59">
        <v>34</v>
      </c>
      <c r="AE341" s="59">
        <v>29</v>
      </c>
      <c r="AF341" s="58">
        <v>7</v>
      </c>
      <c r="AG341" s="59">
        <v>9</v>
      </c>
      <c r="AH341" s="59">
        <v>5</v>
      </c>
      <c r="AI341" s="58">
        <v>17.5</v>
      </c>
      <c r="AJ341" s="59">
        <v>20</v>
      </c>
      <c r="AK341" s="59">
        <v>15</v>
      </c>
      <c r="AL341" s="58">
        <v>30</v>
      </c>
      <c r="AM341" s="59">
        <v>35</v>
      </c>
      <c r="AN341" s="59">
        <v>25</v>
      </c>
      <c r="AO341" s="58">
        <v>38</v>
      </c>
      <c r="AP341" s="59">
        <v>42</v>
      </c>
      <c r="AQ341" s="59">
        <v>34</v>
      </c>
      <c r="AR341" s="58">
        <v>49.5</v>
      </c>
      <c r="AS341" s="59">
        <v>52</v>
      </c>
      <c r="AT341" s="59">
        <v>47</v>
      </c>
      <c r="AU341" s="58">
        <v>19.5</v>
      </c>
      <c r="AV341" s="59">
        <v>22</v>
      </c>
      <c r="AW341" s="59">
        <v>17</v>
      </c>
      <c r="AX341" s="58">
        <v>28.5</v>
      </c>
      <c r="AY341" s="59">
        <v>32</v>
      </c>
      <c r="AZ341" s="59">
        <v>25</v>
      </c>
      <c r="BA341" s="58">
        <v>64.5</v>
      </c>
      <c r="BB341" s="59">
        <v>65</v>
      </c>
      <c r="BC341" s="59">
        <v>64</v>
      </c>
      <c r="BD341" s="58">
        <v>17</v>
      </c>
      <c r="BE341" s="59">
        <v>18</v>
      </c>
      <c r="BF341" s="59">
        <v>16</v>
      </c>
      <c r="BG341" s="58">
        <v>27.5</v>
      </c>
      <c r="BH341" s="59">
        <v>30</v>
      </c>
      <c r="BI341" s="59">
        <v>25</v>
      </c>
      <c r="BJ341" s="58">
        <v>23</v>
      </c>
      <c r="BK341" s="59">
        <v>28</v>
      </c>
      <c r="BL341" s="59">
        <v>18</v>
      </c>
      <c r="BM341" s="58">
        <v>59.5</v>
      </c>
      <c r="BN341" s="59">
        <v>62</v>
      </c>
      <c r="BO341" s="59">
        <v>57</v>
      </c>
      <c r="BP341" s="58">
        <v>67</v>
      </c>
      <c r="BQ341" s="59">
        <v>69</v>
      </c>
      <c r="BR341" s="59">
        <v>65</v>
      </c>
    </row>
    <row r="342" spans="1:70" x14ac:dyDescent="0.25">
      <c r="A342" s="57">
        <v>43769</v>
      </c>
      <c r="B342" s="58">
        <v>65</v>
      </c>
      <c r="C342" s="59">
        <v>69</v>
      </c>
      <c r="D342" s="59">
        <v>61</v>
      </c>
      <c r="E342" s="58">
        <v>130</v>
      </c>
      <c r="F342" s="59">
        <v>135</v>
      </c>
      <c r="G342" s="59">
        <v>125</v>
      </c>
      <c r="H342" s="58">
        <v>71</v>
      </c>
      <c r="I342" s="59">
        <v>74</v>
      </c>
      <c r="J342" s="59">
        <v>68</v>
      </c>
      <c r="K342" s="58">
        <v>35</v>
      </c>
      <c r="L342" s="59">
        <v>39</v>
      </c>
      <c r="M342" s="59">
        <v>31</v>
      </c>
      <c r="N342" s="58">
        <v>50.5</v>
      </c>
      <c r="O342" s="59">
        <v>58</v>
      </c>
      <c r="P342" s="59">
        <v>43</v>
      </c>
      <c r="Q342" s="58">
        <v>67.5</v>
      </c>
      <c r="R342" s="59">
        <v>70</v>
      </c>
      <c r="S342" s="59">
        <v>65</v>
      </c>
      <c r="T342" s="58">
        <v>35</v>
      </c>
      <c r="U342" s="59">
        <v>40</v>
      </c>
      <c r="V342" s="59">
        <v>30</v>
      </c>
      <c r="W342" s="58">
        <v>7</v>
      </c>
      <c r="X342" s="59">
        <v>9</v>
      </c>
      <c r="Y342" s="59">
        <v>5</v>
      </c>
      <c r="Z342" s="58">
        <v>42.5</v>
      </c>
      <c r="AA342" s="59">
        <v>45</v>
      </c>
      <c r="AB342" s="59">
        <v>40</v>
      </c>
      <c r="AC342" s="58">
        <v>31.5</v>
      </c>
      <c r="AD342" s="59">
        <v>34</v>
      </c>
      <c r="AE342" s="59">
        <v>29</v>
      </c>
      <c r="AF342" s="58">
        <v>7</v>
      </c>
      <c r="AG342" s="59">
        <v>9</v>
      </c>
      <c r="AH342" s="59">
        <v>5</v>
      </c>
      <c r="AI342" s="58">
        <v>17.5</v>
      </c>
      <c r="AJ342" s="59">
        <v>20</v>
      </c>
      <c r="AK342" s="59">
        <v>15</v>
      </c>
      <c r="AL342" s="58">
        <v>30</v>
      </c>
      <c r="AM342" s="59">
        <v>35</v>
      </c>
      <c r="AN342" s="59">
        <v>25</v>
      </c>
      <c r="AO342" s="58">
        <v>38</v>
      </c>
      <c r="AP342" s="59">
        <v>42</v>
      </c>
      <c r="AQ342" s="59">
        <v>34</v>
      </c>
      <c r="AR342" s="58">
        <v>49.5</v>
      </c>
      <c r="AS342" s="59">
        <v>52</v>
      </c>
      <c r="AT342" s="59">
        <v>47</v>
      </c>
      <c r="AU342" s="58">
        <v>19.5</v>
      </c>
      <c r="AV342" s="59">
        <v>22</v>
      </c>
      <c r="AW342" s="59">
        <v>17</v>
      </c>
      <c r="AX342" s="58">
        <v>28.5</v>
      </c>
      <c r="AY342" s="59">
        <v>32</v>
      </c>
      <c r="AZ342" s="59">
        <v>25</v>
      </c>
      <c r="BA342" s="58">
        <v>64.5</v>
      </c>
      <c r="BB342" s="59">
        <v>65</v>
      </c>
      <c r="BC342" s="59">
        <v>64</v>
      </c>
      <c r="BD342" s="58">
        <v>17</v>
      </c>
      <c r="BE342" s="59">
        <v>18</v>
      </c>
      <c r="BF342" s="59">
        <v>16</v>
      </c>
      <c r="BG342" s="58">
        <v>27.5</v>
      </c>
      <c r="BH342" s="59">
        <v>30</v>
      </c>
      <c r="BI342" s="59">
        <v>25</v>
      </c>
      <c r="BJ342" s="58">
        <v>23</v>
      </c>
      <c r="BK342" s="59">
        <v>28</v>
      </c>
      <c r="BL342" s="59">
        <v>18</v>
      </c>
      <c r="BM342" s="58">
        <v>59.5</v>
      </c>
      <c r="BN342" s="59">
        <v>62</v>
      </c>
      <c r="BO342" s="59">
        <v>57</v>
      </c>
      <c r="BP342" s="58">
        <v>67</v>
      </c>
      <c r="BQ342" s="59">
        <v>69</v>
      </c>
      <c r="BR342" s="59">
        <v>65</v>
      </c>
    </row>
    <row r="343" spans="1:70" x14ac:dyDescent="0.25">
      <c r="A343" s="57">
        <v>43762</v>
      </c>
      <c r="B343" s="58">
        <v>70.5</v>
      </c>
      <c r="C343" s="59">
        <v>73</v>
      </c>
      <c r="D343" s="59">
        <v>68</v>
      </c>
      <c r="E343" s="58">
        <v>130</v>
      </c>
      <c r="F343" s="59">
        <v>135</v>
      </c>
      <c r="G343" s="59">
        <v>125</v>
      </c>
      <c r="H343" s="58">
        <v>74</v>
      </c>
      <c r="I343" s="59">
        <v>77</v>
      </c>
      <c r="J343" s="59">
        <v>71</v>
      </c>
      <c r="K343" s="58">
        <v>38</v>
      </c>
      <c r="L343" s="59">
        <v>42</v>
      </c>
      <c r="M343" s="59">
        <v>34</v>
      </c>
      <c r="N343" s="58">
        <v>57.5</v>
      </c>
      <c r="O343" s="59">
        <v>65</v>
      </c>
      <c r="P343" s="59">
        <v>50</v>
      </c>
      <c r="Q343" s="58">
        <v>77.5</v>
      </c>
      <c r="R343" s="59">
        <v>80</v>
      </c>
      <c r="S343" s="59">
        <v>75</v>
      </c>
      <c r="T343" s="58">
        <v>38</v>
      </c>
      <c r="U343" s="59">
        <v>43</v>
      </c>
      <c r="V343" s="59">
        <v>33</v>
      </c>
      <c r="W343" s="58">
        <v>9.5</v>
      </c>
      <c r="X343" s="59">
        <v>12</v>
      </c>
      <c r="Y343" s="59">
        <v>7</v>
      </c>
      <c r="Z343" s="58">
        <v>49.5</v>
      </c>
      <c r="AA343" s="59">
        <v>52</v>
      </c>
      <c r="AB343" s="59">
        <v>47</v>
      </c>
      <c r="AC343" s="58">
        <v>38.5</v>
      </c>
      <c r="AD343" s="59">
        <v>41</v>
      </c>
      <c r="AE343" s="59">
        <v>36</v>
      </c>
      <c r="AF343" s="58">
        <v>10</v>
      </c>
      <c r="AG343" s="59">
        <v>12</v>
      </c>
      <c r="AH343" s="59">
        <v>8</v>
      </c>
      <c r="AI343" s="58">
        <v>17.5</v>
      </c>
      <c r="AJ343" s="59">
        <v>20</v>
      </c>
      <c r="AK343" s="59">
        <v>15</v>
      </c>
      <c r="AL343" s="58">
        <v>30</v>
      </c>
      <c r="AM343" s="59">
        <v>35</v>
      </c>
      <c r="AN343" s="59">
        <v>25</v>
      </c>
      <c r="AO343" s="58">
        <v>38</v>
      </c>
      <c r="AP343" s="59">
        <v>42</v>
      </c>
      <c r="AQ343" s="59">
        <v>34</v>
      </c>
      <c r="AR343" s="58">
        <v>49.5</v>
      </c>
      <c r="AS343" s="59">
        <v>52</v>
      </c>
      <c r="AT343" s="59">
        <v>47</v>
      </c>
      <c r="AU343" s="58">
        <v>19.5</v>
      </c>
      <c r="AV343" s="59">
        <v>22</v>
      </c>
      <c r="AW343" s="59">
        <v>17</v>
      </c>
      <c r="AX343" s="58">
        <v>30</v>
      </c>
      <c r="AY343" s="59">
        <v>32</v>
      </c>
      <c r="AZ343" s="59">
        <v>28</v>
      </c>
      <c r="BA343" s="58">
        <v>64.5</v>
      </c>
      <c r="BB343" s="59">
        <v>65</v>
      </c>
      <c r="BC343" s="59">
        <v>64</v>
      </c>
      <c r="BD343" s="58">
        <v>17</v>
      </c>
      <c r="BE343" s="59">
        <v>18</v>
      </c>
      <c r="BF343" s="59">
        <v>16</v>
      </c>
      <c r="BG343" s="58">
        <v>27.5</v>
      </c>
      <c r="BH343" s="59">
        <v>30</v>
      </c>
      <c r="BI343" s="59">
        <v>25</v>
      </c>
      <c r="BJ343" s="58">
        <v>23</v>
      </c>
      <c r="BK343" s="59">
        <v>28</v>
      </c>
      <c r="BL343" s="59">
        <v>18</v>
      </c>
      <c r="BM343" s="58">
        <v>59.5</v>
      </c>
      <c r="BN343" s="59">
        <v>62</v>
      </c>
      <c r="BO343" s="59">
        <v>57</v>
      </c>
      <c r="BP343" s="58">
        <v>67</v>
      </c>
      <c r="BQ343" s="59">
        <v>69</v>
      </c>
      <c r="BR343" s="59">
        <v>65</v>
      </c>
    </row>
    <row r="344" spans="1:70" x14ac:dyDescent="0.25">
      <c r="A344" s="57">
        <v>43755</v>
      </c>
      <c r="B344" s="58">
        <v>70.5</v>
      </c>
      <c r="C344" s="59">
        <v>73</v>
      </c>
      <c r="D344" s="59">
        <v>68</v>
      </c>
      <c r="E344" s="58">
        <v>130</v>
      </c>
      <c r="F344" s="59">
        <v>135</v>
      </c>
      <c r="G344" s="59">
        <v>125</v>
      </c>
      <c r="H344" s="58">
        <v>75</v>
      </c>
      <c r="I344" s="59">
        <v>78</v>
      </c>
      <c r="J344" s="59">
        <v>72</v>
      </c>
      <c r="K344" s="58">
        <v>39</v>
      </c>
      <c r="L344" s="59">
        <v>43</v>
      </c>
      <c r="M344" s="59">
        <v>35</v>
      </c>
      <c r="N344" s="58">
        <v>57.5</v>
      </c>
      <c r="O344" s="59">
        <v>65</v>
      </c>
      <c r="P344" s="59">
        <v>50</v>
      </c>
      <c r="Q344" s="58">
        <v>77.5</v>
      </c>
      <c r="R344" s="59">
        <v>80</v>
      </c>
      <c r="S344" s="59">
        <v>75</v>
      </c>
      <c r="T344" s="58">
        <v>39</v>
      </c>
      <c r="U344" s="59">
        <v>44</v>
      </c>
      <c r="V344" s="59">
        <v>34</v>
      </c>
      <c r="W344" s="58">
        <v>9.5</v>
      </c>
      <c r="X344" s="59">
        <v>12</v>
      </c>
      <c r="Y344" s="59">
        <v>7</v>
      </c>
      <c r="Z344" s="58">
        <v>49.5</v>
      </c>
      <c r="AA344" s="59">
        <v>52</v>
      </c>
      <c r="AB344" s="59">
        <v>47</v>
      </c>
      <c r="AC344" s="58">
        <v>38.5</v>
      </c>
      <c r="AD344" s="59">
        <v>41</v>
      </c>
      <c r="AE344" s="59">
        <v>36</v>
      </c>
      <c r="AF344" s="58">
        <v>11.5</v>
      </c>
      <c r="AG344" s="59">
        <v>14</v>
      </c>
      <c r="AH344" s="59">
        <v>9</v>
      </c>
      <c r="AI344" s="58">
        <v>17.5</v>
      </c>
      <c r="AJ344" s="59">
        <v>20</v>
      </c>
      <c r="AK344" s="59">
        <v>15</v>
      </c>
      <c r="AL344" s="58">
        <v>30</v>
      </c>
      <c r="AM344" s="59">
        <v>35</v>
      </c>
      <c r="AN344" s="59">
        <v>25</v>
      </c>
      <c r="AO344" s="58">
        <v>38</v>
      </c>
      <c r="AP344" s="59">
        <v>42</v>
      </c>
      <c r="AQ344" s="59">
        <v>34</v>
      </c>
      <c r="AR344" s="58">
        <v>49.5</v>
      </c>
      <c r="AS344" s="59">
        <v>52</v>
      </c>
      <c r="AT344" s="59">
        <v>47</v>
      </c>
      <c r="AU344" s="58">
        <v>19.5</v>
      </c>
      <c r="AV344" s="59">
        <v>22</v>
      </c>
      <c r="AW344" s="59">
        <v>17</v>
      </c>
      <c r="AX344" s="58">
        <v>30</v>
      </c>
      <c r="AY344" s="59">
        <v>32</v>
      </c>
      <c r="AZ344" s="59">
        <v>28</v>
      </c>
      <c r="BA344" s="58">
        <v>64.5</v>
      </c>
      <c r="BB344" s="59">
        <v>65</v>
      </c>
      <c r="BC344" s="59">
        <v>64</v>
      </c>
      <c r="BD344" s="58">
        <v>17</v>
      </c>
      <c r="BE344" s="59">
        <v>18</v>
      </c>
      <c r="BF344" s="59">
        <v>16</v>
      </c>
      <c r="BG344" s="58">
        <v>27.5</v>
      </c>
      <c r="BH344" s="59">
        <v>30</v>
      </c>
      <c r="BI344" s="59">
        <v>25</v>
      </c>
      <c r="BJ344" s="58">
        <v>23</v>
      </c>
      <c r="BK344" s="59">
        <v>28</v>
      </c>
      <c r="BL344" s="59">
        <v>18</v>
      </c>
      <c r="BM344" s="58">
        <v>59.5</v>
      </c>
      <c r="BN344" s="59">
        <v>62</v>
      </c>
      <c r="BO344" s="59">
        <v>57</v>
      </c>
      <c r="BP344" s="58">
        <v>75</v>
      </c>
      <c r="BQ344" s="59">
        <v>77</v>
      </c>
      <c r="BR344" s="59">
        <v>73</v>
      </c>
    </row>
    <row r="345" spans="1:70" x14ac:dyDescent="0.25">
      <c r="A345" s="57">
        <v>43748</v>
      </c>
      <c r="B345" s="58">
        <v>70.5</v>
      </c>
      <c r="C345" s="59">
        <v>73</v>
      </c>
      <c r="D345" s="59">
        <v>68</v>
      </c>
      <c r="E345" s="58">
        <v>130</v>
      </c>
      <c r="F345" s="59">
        <v>135</v>
      </c>
      <c r="G345" s="59">
        <v>125</v>
      </c>
      <c r="H345" s="58">
        <v>75</v>
      </c>
      <c r="I345" s="59">
        <v>78</v>
      </c>
      <c r="J345" s="59">
        <v>72</v>
      </c>
      <c r="K345" s="58">
        <v>39</v>
      </c>
      <c r="L345" s="59">
        <v>43</v>
      </c>
      <c r="M345" s="59">
        <v>35</v>
      </c>
      <c r="N345" s="58">
        <v>57.5</v>
      </c>
      <c r="O345" s="59">
        <v>65</v>
      </c>
      <c r="P345" s="59">
        <v>50</v>
      </c>
      <c r="Q345" s="58">
        <v>77.5</v>
      </c>
      <c r="R345" s="59">
        <v>80</v>
      </c>
      <c r="S345" s="59">
        <v>75</v>
      </c>
      <c r="T345" s="58">
        <v>41</v>
      </c>
      <c r="U345" s="59">
        <v>46</v>
      </c>
      <c r="V345" s="59">
        <v>36</v>
      </c>
      <c r="W345" s="58">
        <v>9.5</v>
      </c>
      <c r="X345" s="59">
        <v>12</v>
      </c>
      <c r="Y345" s="59">
        <v>7</v>
      </c>
      <c r="Z345" s="58">
        <v>49.5</v>
      </c>
      <c r="AA345" s="59">
        <v>52</v>
      </c>
      <c r="AB345" s="59">
        <v>47</v>
      </c>
      <c r="AC345" s="58">
        <v>38.5</v>
      </c>
      <c r="AD345" s="59">
        <v>41</v>
      </c>
      <c r="AE345" s="59">
        <v>36</v>
      </c>
      <c r="AF345" s="58">
        <v>11.5</v>
      </c>
      <c r="AG345" s="59">
        <v>14</v>
      </c>
      <c r="AH345" s="59">
        <v>9</v>
      </c>
      <c r="AI345" s="58">
        <v>17.5</v>
      </c>
      <c r="AJ345" s="59">
        <v>20</v>
      </c>
      <c r="AK345" s="59">
        <v>15</v>
      </c>
      <c r="AL345" s="58">
        <v>30</v>
      </c>
      <c r="AM345" s="59">
        <v>35</v>
      </c>
      <c r="AN345" s="59">
        <v>25</v>
      </c>
      <c r="AO345" s="58">
        <v>38</v>
      </c>
      <c r="AP345" s="59">
        <v>42</v>
      </c>
      <c r="AQ345" s="59">
        <v>34</v>
      </c>
      <c r="AR345" s="58">
        <v>49.5</v>
      </c>
      <c r="AS345" s="59">
        <v>52</v>
      </c>
      <c r="AT345" s="59">
        <v>47</v>
      </c>
      <c r="AU345" s="58">
        <v>19.5</v>
      </c>
      <c r="AV345" s="59">
        <v>22</v>
      </c>
      <c r="AW345" s="59">
        <v>17</v>
      </c>
      <c r="AX345" s="58">
        <v>30</v>
      </c>
      <c r="AY345" s="59">
        <v>32</v>
      </c>
      <c r="AZ345" s="59">
        <v>28</v>
      </c>
      <c r="BA345" s="58">
        <v>64.5</v>
      </c>
      <c r="BB345" s="59">
        <v>65</v>
      </c>
      <c r="BC345" s="59">
        <v>64</v>
      </c>
      <c r="BD345" s="58">
        <v>17</v>
      </c>
      <c r="BE345" s="59">
        <v>18</v>
      </c>
      <c r="BF345" s="59">
        <v>16</v>
      </c>
      <c r="BG345" s="58">
        <v>27.5</v>
      </c>
      <c r="BH345" s="59">
        <v>30</v>
      </c>
      <c r="BI345" s="59">
        <v>25</v>
      </c>
      <c r="BJ345" s="58">
        <v>23</v>
      </c>
      <c r="BK345" s="59">
        <v>28</v>
      </c>
      <c r="BL345" s="59">
        <v>18</v>
      </c>
      <c r="BM345" s="58">
        <v>59.5</v>
      </c>
      <c r="BN345" s="59">
        <v>62</v>
      </c>
      <c r="BO345" s="59">
        <v>57</v>
      </c>
      <c r="BP345" s="58">
        <v>75</v>
      </c>
      <c r="BQ345" s="59">
        <v>77</v>
      </c>
      <c r="BR345" s="59">
        <v>73</v>
      </c>
    </row>
    <row r="346" spans="1:70" x14ac:dyDescent="0.25">
      <c r="A346" s="57">
        <v>43741</v>
      </c>
      <c r="B346" s="58">
        <v>70.5</v>
      </c>
      <c r="C346" s="59">
        <v>73</v>
      </c>
      <c r="D346" s="59">
        <v>68</v>
      </c>
      <c r="E346" s="58">
        <v>130</v>
      </c>
      <c r="F346" s="59">
        <v>135</v>
      </c>
      <c r="G346" s="59">
        <v>125</v>
      </c>
      <c r="H346" s="58">
        <v>72.5</v>
      </c>
      <c r="I346" s="59">
        <v>75</v>
      </c>
      <c r="J346" s="59">
        <v>70</v>
      </c>
      <c r="K346" s="58">
        <v>39</v>
      </c>
      <c r="L346" s="59">
        <v>43</v>
      </c>
      <c r="M346" s="59">
        <v>35</v>
      </c>
      <c r="N346" s="58">
        <v>57.5</v>
      </c>
      <c r="O346" s="59">
        <v>65</v>
      </c>
      <c r="P346" s="59">
        <v>50</v>
      </c>
      <c r="Q346" s="58">
        <v>77.5</v>
      </c>
      <c r="R346" s="59">
        <v>80</v>
      </c>
      <c r="S346" s="59">
        <v>75</v>
      </c>
      <c r="T346" s="58">
        <v>41</v>
      </c>
      <c r="U346" s="59">
        <v>46</v>
      </c>
      <c r="V346" s="59">
        <v>36</v>
      </c>
      <c r="W346" s="58">
        <v>9.5</v>
      </c>
      <c r="X346" s="59">
        <v>12</v>
      </c>
      <c r="Y346" s="59">
        <v>7</v>
      </c>
      <c r="Z346" s="58">
        <v>49.5</v>
      </c>
      <c r="AA346" s="59">
        <v>52</v>
      </c>
      <c r="AB346" s="59">
        <v>47</v>
      </c>
      <c r="AC346" s="58">
        <v>38.5</v>
      </c>
      <c r="AD346" s="59">
        <v>41</v>
      </c>
      <c r="AE346" s="59">
        <v>36</v>
      </c>
      <c r="AF346" s="58">
        <v>11.5</v>
      </c>
      <c r="AG346" s="59">
        <v>14</v>
      </c>
      <c r="AH346" s="59">
        <v>9</v>
      </c>
      <c r="AI346" s="58">
        <v>17.5</v>
      </c>
      <c r="AJ346" s="59">
        <v>20</v>
      </c>
      <c r="AK346" s="59">
        <v>15</v>
      </c>
      <c r="AL346" s="58">
        <v>30</v>
      </c>
      <c r="AM346" s="59">
        <v>35</v>
      </c>
      <c r="AN346" s="59">
        <v>25</v>
      </c>
      <c r="AO346" s="58">
        <v>38</v>
      </c>
      <c r="AP346" s="59">
        <v>42</v>
      </c>
      <c r="AQ346" s="59">
        <v>34</v>
      </c>
      <c r="AR346" s="58">
        <v>49.5</v>
      </c>
      <c r="AS346" s="59">
        <v>52</v>
      </c>
      <c r="AT346" s="59">
        <v>47</v>
      </c>
      <c r="AU346" s="58">
        <v>19.5</v>
      </c>
      <c r="AV346" s="59">
        <v>22</v>
      </c>
      <c r="AW346" s="59">
        <v>17</v>
      </c>
      <c r="AX346" s="58">
        <v>30</v>
      </c>
      <c r="AY346" s="59">
        <v>32</v>
      </c>
      <c r="AZ346" s="59">
        <v>28</v>
      </c>
      <c r="BA346" s="58">
        <v>64.5</v>
      </c>
      <c r="BB346" s="59">
        <v>65</v>
      </c>
      <c r="BC346" s="59">
        <v>64</v>
      </c>
      <c r="BD346" s="58">
        <v>17</v>
      </c>
      <c r="BE346" s="59">
        <v>18</v>
      </c>
      <c r="BF346" s="59">
        <v>16</v>
      </c>
      <c r="BG346" s="58">
        <v>27.5</v>
      </c>
      <c r="BH346" s="59">
        <v>30</v>
      </c>
      <c r="BI346" s="59">
        <v>25</v>
      </c>
      <c r="BJ346" s="58">
        <v>23</v>
      </c>
      <c r="BK346" s="59">
        <v>28</v>
      </c>
      <c r="BL346" s="59">
        <v>18</v>
      </c>
      <c r="BM346" s="58">
        <v>59.5</v>
      </c>
      <c r="BN346" s="59">
        <v>62</v>
      </c>
      <c r="BO346" s="59">
        <v>57</v>
      </c>
      <c r="BP346" s="58">
        <v>75</v>
      </c>
      <c r="BQ346" s="59">
        <v>77</v>
      </c>
      <c r="BR346" s="59">
        <v>73</v>
      </c>
    </row>
    <row r="347" spans="1:70" x14ac:dyDescent="0.25">
      <c r="A347" s="57">
        <v>43734</v>
      </c>
      <c r="B347" s="58">
        <v>70.5</v>
      </c>
      <c r="C347" s="59">
        <v>73</v>
      </c>
      <c r="D347" s="59">
        <v>68</v>
      </c>
      <c r="E347" s="58">
        <v>130</v>
      </c>
      <c r="F347" s="59">
        <v>135</v>
      </c>
      <c r="G347" s="59">
        <v>125</v>
      </c>
      <c r="H347" s="58">
        <v>72.5</v>
      </c>
      <c r="I347" s="59">
        <v>75</v>
      </c>
      <c r="J347" s="59">
        <v>70</v>
      </c>
      <c r="K347" s="58">
        <v>39</v>
      </c>
      <c r="L347" s="59">
        <v>43</v>
      </c>
      <c r="M347" s="59">
        <v>35</v>
      </c>
      <c r="N347" s="58">
        <v>57.5</v>
      </c>
      <c r="O347" s="59">
        <v>65</v>
      </c>
      <c r="P347" s="59">
        <v>50</v>
      </c>
      <c r="Q347" s="58">
        <v>77.5</v>
      </c>
      <c r="R347" s="59">
        <v>80</v>
      </c>
      <c r="S347" s="59">
        <v>75</v>
      </c>
      <c r="T347" s="58">
        <v>41</v>
      </c>
      <c r="U347" s="59">
        <v>46</v>
      </c>
      <c r="V347" s="59">
        <v>36</v>
      </c>
      <c r="W347" s="58">
        <v>9.5</v>
      </c>
      <c r="X347" s="59">
        <v>12</v>
      </c>
      <c r="Y347" s="59">
        <v>7</v>
      </c>
      <c r="Z347" s="58">
        <v>49.5</v>
      </c>
      <c r="AA347" s="59">
        <v>52</v>
      </c>
      <c r="AB347" s="59">
        <v>47</v>
      </c>
      <c r="AC347" s="58">
        <v>38.5</v>
      </c>
      <c r="AD347" s="59">
        <v>41</v>
      </c>
      <c r="AE347" s="59">
        <v>36</v>
      </c>
      <c r="AF347" s="58">
        <v>11.5</v>
      </c>
      <c r="AG347" s="59">
        <v>14</v>
      </c>
      <c r="AH347" s="59">
        <v>9</v>
      </c>
      <c r="AI347" s="58">
        <v>17.5</v>
      </c>
      <c r="AJ347" s="59">
        <v>20</v>
      </c>
      <c r="AK347" s="59">
        <v>15</v>
      </c>
      <c r="AL347" s="58">
        <v>30</v>
      </c>
      <c r="AM347" s="59">
        <v>35</v>
      </c>
      <c r="AN347" s="59">
        <v>25</v>
      </c>
      <c r="AO347" s="58">
        <v>38</v>
      </c>
      <c r="AP347" s="59">
        <v>42</v>
      </c>
      <c r="AQ347" s="59">
        <v>34</v>
      </c>
      <c r="AR347" s="58">
        <v>49.5</v>
      </c>
      <c r="AS347" s="59">
        <v>52</v>
      </c>
      <c r="AT347" s="59">
        <v>47</v>
      </c>
      <c r="AU347" s="58">
        <v>19.5</v>
      </c>
      <c r="AV347" s="59">
        <v>22</v>
      </c>
      <c r="AW347" s="59">
        <v>17</v>
      </c>
      <c r="AX347" s="58">
        <v>30</v>
      </c>
      <c r="AY347" s="59">
        <v>32</v>
      </c>
      <c r="AZ347" s="59">
        <v>28</v>
      </c>
      <c r="BA347" s="58">
        <v>61.5</v>
      </c>
      <c r="BB347" s="59">
        <v>64</v>
      </c>
      <c r="BC347" s="59">
        <v>59</v>
      </c>
      <c r="BD347" s="58">
        <v>17</v>
      </c>
      <c r="BE347" s="59">
        <v>18</v>
      </c>
      <c r="BF347" s="59">
        <v>16</v>
      </c>
      <c r="BG347" s="58">
        <v>27.5</v>
      </c>
      <c r="BH347" s="59">
        <v>30</v>
      </c>
      <c r="BI347" s="59">
        <v>25</v>
      </c>
      <c r="BJ347" s="58">
        <v>23</v>
      </c>
      <c r="BK347" s="59">
        <v>28</v>
      </c>
      <c r="BL347" s="59">
        <v>18</v>
      </c>
      <c r="BM347" s="58">
        <v>59.5</v>
      </c>
      <c r="BN347" s="59">
        <v>62</v>
      </c>
      <c r="BO347" s="59">
        <v>57</v>
      </c>
      <c r="BP347" s="58">
        <v>75</v>
      </c>
      <c r="BQ347" s="59">
        <v>77</v>
      </c>
      <c r="BR347" s="59">
        <v>73</v>
      </c>
    </row>
    <row r="348" spans="1:70" x14ac:dyDescent="0.25">
      <c r="A348" s="57">
        <v>43727</v>
      </c>
      <c r="B348" s="58">
        <v>66.5</v>
      </c>
      <c r="C348" s="59">
        <v>69</v>
      </c>
      <c r="D348" s="59">
        <v>64</v>
      </c>
      <c r="E348" s="58">
        <v>130</v>
      </c>
      <c r="F348" s="59">
        <v>135</v>
      </c>
      <c r="G348" s="59">
        <v>125</v>
      </c>
      <c r="H348" s="58">
        <v>72.5</v>
      </c>
      <c r="I348" s="59">
        <v>75</v>
      </c>
      <c r="J348" s="59">
        <v>70</v>
      </c>
      <c r="K348" s="58">
        <v>41</v>
      </c>
      <c r="L348" s="59">
        <v>46</v>
      </c>
      <c r="M348" s="59">
        <v>36</v>
      </c>
      <c r="N348" s="58">
        <v>60</v>
      </c>
      <c r="O348" s="59">
        <v>70</v>
      </c>
      <c r="P348" s="59">
        <v>50</v>
      </c>
      <c r="Q348" s="58">
        <v>77.5</v>
      </c>
      <c r="R348" s="59">
        <v>80</v>
      </c>
      <c r="S348" s="59">
        <v>75</v>
      </c>
      <c r="T348" s="58">
        <v>41</v>
      </c>
      <c r="U348" s="59">
        <v>46</v>
      </c>
      <c r="V348" s="59">
        <v>36</v>
      </c>
      <c r="W348" s="58">
        <v>12.5</v>
      </c>
      <c r="X348" s="59">
        <v>15</v>
      </c>
      <c r="Y348" s="59">
        <v>10</v>
      </c>
      <c r="Z348" s="58">
        <v>47.5</v>
      </c>
      <c r="AA348" s="59">
        <v>50</v>
      </c>
      <c r="AB348" s="59">
        <v>45</v>
      </c>
      <c r="AC348" s="58">
        <v>34.5</v>
      </c>
      <c r="AD348" s="59">
        <v>37</v>
      </c>
      <c r="AE348" s="59">
        <v>32</v>
      </c>
      <c r="AF348" s="58">
        <v>12.5</v>
      </c>
      <c r="AG348" s="59">
        <v>15</v>
      </c>
      <c r="AH348" s="59">
        <v>10</v>
      </c>
      <c r="AI348" s="58">
        <v>17.5</v>
      </c>
      <c r="AJ348" s="59">
        <v>20</v>
      </c>
      <c r="AK348" s="59">
        <v>15</v>
      </c>
      <c r="AL348" s="58">
        <v>30</v>
      </c>
      <c r="AM348" s="59">
        <v>35</v>
      </c>
      <c r="AN348" s="59">
        <v>25</v>
      </c>
      <c r="AO348" s="58">
        <v>38</v>
      </c>
      <c r="AP348" s="59">
        <v>42</v>
      </c>
      <c r="AQ348" s="59">
        <v>34</v>
      </c>
      <c r="AR348" s="58">
        <v>49.5</v>
      </c>
      <c r="AS348" s="59">
        <v>52</v>
      </c>
      <c r="AT348" s="59">
        <v>47</v>
      </c>
      <c r="AU348" s="58">
        <v>19.5</v>
      </c>
      <c r="AV348" s="59">
        <v>22</v>
      </c>
      <c r="AW348" s="59">
        <v>17</v>
      </c>
      <c r="AX348" s="58">
        <v>30</v>
      </c>
      <c r="AY348" s="59">
        <v>32</v>
      </c>
      <c r="AZ348" s="59">
        <v>28</v>
      </c>
      <c r="BA348" s="58">
        <v>61.5</v>
      </c>
      <c r="BB348" s="59">
        <v>64</v>
      </c>
      <c r="BC348" s="59">
        <v>59</v>
      </c>
      <c r="BD348" s="58">
        <v>17</v>
      </c>
      <c r="BE348" s="59">
        <v>18</v>
      </c>
      <c r="BF348" s="59">
        <v>16</v>
      </c>
      <c r="BG348" s="58">
        <v>27.5</v>
      </c>
      <c r="BH348" s="59">
        <v>30</v>
      </c>
      <c r="BI348" s="59">
        <v>25</v>
      </c>
      <c r="BJ348" s="58">
        <v>23</v>
      </c>
      <c r="BK348" s="59">
        <v>28</v>
      </c>
      <c r="BL348" s="59">
        <v>18</v>
      </c>
      <c r="BM348" s="58">
        <v>59.5</v>
      </c>
      <c r="BN348" s="59">
        <v>62</v>
      </c>
      <c r="BO348" s="59">
        <v>57</v>
      </c>
      <c r="BP348" s="58">
        <v>77.5</v>
      </c>
      <c r="BQ348" s="59">
        <v>80</v>
      </c>
      <c r="BR348" s="59">
        <v>75</v>
      </c>
    </row>
    <row r="349" spans="1:70" x14ac:dyDescent="0.25">
      <c r="A349" s="57">
        <v>43720</v>
      </c>
      <c r="B349" s="58">
        <v>66.5</v>
      </c>
      <c r="C349" s="59">
        <v>69</v>
      </c>
      <c r="D349" s="59">
        <v>64</v>
      </c>
      <c r="E349" s="58">
        <v>130</v>
      </c>
      <c r="F349" s="59">
        <v>135</v>
      </c>
      <c r="G349" s="59">
        <v>125</v>
      </c>
      <c r="H349" s="58">
        <v>72.5</v>
      </c>
      <c r="I349" s="59">
        <v>75</v>
      </c>
      <c r="J349" s="59">
        <v>70</v>
      </c>
      <c r="K349" s="58">
        <v>41</v>
      </c>
      <c r="L349" s="59">
        <v>46</v>
      </c>
      <c r="M349" s="59">
        <v>36</v>
      </c>
      <c r="N349" s="58">
        <v>62.5</v>
      </c>
      <c r="O349" s="59">
        <v>75</v>
      </c>
      <c r="P349" s="59">
        <v>50</v>
      </c>
      <c r="Q349" s="58">
        <v>77.5</v>
      </c>
      <c r="R349" s="59">
        <v>80</v>
      </c>
      <c r="S349" s="59">
        <v>75</v>
      </c>
      <c r="T349" s="58">
        <v>41</v>
      </c>
      <c r="U349" s="59">
        <v>46</v>
      </c>
      <c r="V349" s="59">
        <v>36</v>
      </c>
      <c r="W349" s="58">
        <v>12.5</v>
      </c>
      <c r="X349" s="59">
        <v>15</v>
      </c>
      <c r="Y349" s="59">
        <v>10</v>
      </c>
      <c r="Z349" s="58">
        <v>47.5</v>
      </c>
      <c r="AA349" s="59">
        <v>50</v>
      </c>
      <c r="AB349" s="59">
        <v>45</v>
      </c>
      <c r="AC349" s="58">
        <v>34.5</v>
      </c>
      <c r="AD349" s="59">
        <v>37</v>
      </c>
      <c r="AE349" s="59">
        <v>32</v>
      </c>
      <c r="AF349" s="58">
        <v>12.5</v>
      </c>
      <c r="AG349" s="59">
        <v>15</v>
      </c>
      <c r="AH349" s="59">
        <v>10</v>
      </c>
      <c r="AI349" s="58">
        <v>17.5</v>
      </c>
      <c r="AJ349" s="59">
        <v>20</v>
      </c>
      <c r="AK349" s="59">
        <v>15</v>
      </c>
      <c r="AL349" s="58">
        <v>30</v>
      </c>
      <c r="AM349" s="59">
        <v>35</v>
      </c>
      <c r="AN349" s="59">
        <v>25</v>
      </c>
      <c r="AO349" s="58">
        <v>38</v>
      </c>
      <c r="AP349" s="59">
        <v>42</v>
      </c>
      <c r="AQ349" s="59">
        <v>34</v>
      </c>
      <c r="AR349" s="58">
        <v>49.5</v>
      </c>
      <c r="AS349" s="59">
        <v>52</v>
      </c>
      <c r="AT349" s="59">
        <v>47</v>
      </c>
      <c r="AU349" s="58">
        <v>19.5</v>
      </c>
      <c r="AV349" s="59">
        <v>22</v>
      </c>
      <c r="AW349" s="59">
        <v>17</v>
      </c>
      <c r="AX349" s="58">
        <v>30</v>
      </c>
      <c r="AY349" s="59">
        <v>32</v>
      </c>
      <c r="AZ349" s="59">
        <v>28</v>
      </c>
      <c r="BA349" s="58">
        <v>61.5</v>
      </c>
      <c r="BB349" s="59">
        <v>64</v>
      </c>
      <c r="BC349" s="59">
        <v>59</v>
      </c>
      <c r="BD349" s="58">
        <v>17</v>
      </c>
      <c r="BE349" s="59">
        <v>18</v>
      </c>
      <c r="BF349" s="59">
        <v>16</v>
      </c>
      <c r="BG349" s="58">
        <v>27.5</v>
      </c>
      <c r="BH349" s="59">
        <v>30</v>
      </c>
      <c r="BI349" s="59">
        <v>25</v>
      </c>
      <c r="BJ349" s="58">
        <v>23</v>
      </c>
      <c r="BK349" s="59">
        <v>28</v>
      </c>
      <c r="BL349" s="59">
        <v>18</v>
      </c>
      <c r="BM349" s="58">
        <v>59.5</v>
      </c>
      <c r="BN349" s="59">
        <v>62</v>
      </c>
      <c r="BO349" s="59">
        <v>57</v>
      </c>
      <c r="BP349" s="58">
        <v>82.5</v>
      </c>
      <c r="BQ349" s="59">
        <v>85</v>
      </c>
      <c r="BR349" s="59">
        <v>80</v>
      </c>
    </row>
    <row r="350" spans="1:70" x14ac:dyDescent="0.25">
      <c r="A350" s="57">
        <v>43713</v>
      </c>
      <c r="B350" s="58">
        <v>64.5</v>
      </c>
      <c r="C350" s="59">
        <v>67</v>
      </c>
      <c r="D350" s="59">
        <v>62</v>
      </c>
      <c r="E350" s="58">
        <v>130</v>
      </c>
      <c r="F350" s="59">
        <v>135</v>
      </c>
      <c r="G350" s="59">
        <v>125</v>
      </c>
      <c r="H350" s="58">
        <v>72.5</v>
      </c>
      <c r="I350" s="59">
        <v>75</v>
      </c>
      <c r="J350" s="59">
        <v>70</v>
      </c>
      <c r="K350" s="58">
        <v>41</v>
      </c>
      <c r="L350" s="59">
        <v>46</v>
      </c>
      <c r="M350" s="59">
        <v>36</v>
      </c>
      <c r="N350" s="58">
        <v>62.5</v>
      </c>
      <c r="O350" s="59">
        <v>75</v>
      </c>
      <c r="P350" s="59">
        <v>50</v>
      </c>
      <c r="Q350" s="58">
        <v>77.5</v>
      </c>
      <c r="R350" s="59">
        <v>80</v>
      </c>
      <c r="S350" s="59">
        <v>75</v>
      </c>
      <c r="T350" s="58">
        <v>41</v>
      </c>
      <c r="U350" s="59">
        <v>46</v>
      </c>
      <c r="V350" s="59">
        <v>36</v>
      </c>
      <c r="W350" s="58">
        <v>12.5</v>
      </c>
      <c r="X350" s="59">
        <v>15</v>
      </c>
      <c r="Y350" s="59">
        <v>10</v>
      </c>
      <c r="Z350" s="58">
        <v>47.5</v>
      </c>
      <c r="AA350" s="59">
        <v>50</v>
      </c>
      <c r="AB350" s="59">
        <v>45</v>
      </c>
      <c r="AC350" s="58">
        <v>32.5</v>
      </c>
      <c r="AD350" s="59">
        <v>35</v>
      </c>
      <c r="AE350" s="59">
        <v>30</v>
      </c>
      <c r="AF350" s="58">
        <v>12.5</v>
      </c>
      <c r="AG350" s="59">
        <v>15</v>
      </c>
      <c r="AH350" s="59">
        <v>10</v>
      </c>
      <c r="AI350" s="58">
        <v>17.5</v>
      </c>
      <c r="AJ350" s="59">
        <v>20</v>
      </c>
      <c r="AK350" s="59">
        <v>15</v>
      </c>
      <c r="AL350" s="58">
        <v>30</v>
      </c>
      <c r="AM350" s="59">
        <v>35</v>
      </c>
      <c r="AN350" s="59">
        <v>25</v>
      </c>
      <c r="AO350" s="58">
        <v>38</v>
      </c>
      <c r="AP350" s="59">
        <v>42</v>
      </c>
      <c r="AQ350" s="59">
        <v>34</v>
      </c>
      <c r="AR350" s="58">
        <v>49.5</v>
      </c>
      <c r="AS350" s="59">
        <v>52</v>
      </c>
      <c r="AT350" s="59">
        <v>47</v>
      </c>
      <c r="AU350" s="58">
        <v>19.5</v>
      </c>
      <c r="AV350" s="59">
        <v>22</v>
      </c>
      <c r="AW350" s="59">
        <v>17</v>
      </c>
      <c r="AX350" s="58">
        <v>30</v>
      </c>
      <c r="AY350" s="59">
        <v>32</v>
      </c>
      <c r="AZ350" s="59">
        <v>28</v>
      </c>
      <c r="BA350" s="58">
        <v>61.5</v>
      </c>
      <c r="BB350" s="59">
        <v>64</v>
      </c>
      <c r="BC350" s="59">
        <v>59</v>
      </c>
      <c r="BD350" s="58">
        <v>17</v>
      </c>
      <c r="BE350" s="59">
        <v>18</v>
      </c>
      <c r="BF350" s="59">
        <v>16</v>
      </c>
      <c r="BG350" s="58">
        <v>27.5</v>
      </c>
      <c r="BH350" s="59">
        <v>30</v>
      </c>
      <c r="BI350" s="59">
        <v>25</v>
      </c>
      <c r="BJ350" s="58">
        <v>23</v>
      </c>
      <c r="BK350" s="59">
        <v>28</v>
      </c>
      <c r="BL350" s="59">
        <v>18</v>
      </c>
      <c r="BM350" s="58">
        <v>59.5</v>
      </c>
      <c r="BN350" s="59">
        <v>62</v>
      </c>
      <c r="BO350" s="59">
        <v>57</v>
      </c>
      <c r="BP350" s="58">
        <v>88</v>
      </c>
      <c r="BQ350" s="59">
        <v>90</v>
      </c>
      <c r="BR350" s="59">
        <v>86</v>
      </c>
    </row>
    <row r="351" spans="1:70" x14ac:dyDescent="0.25">
      <c r="A351" s="57">
        <v>43706</v>
      </c>
      <c r="B351" s="58">
        <v>64.5</v>
      </c>
      <c r="C351" s="59">
        <v>67</v>
      </c>
      <c r="D351" s="59">
        <v>62</v>
      </c>
      <c r="E351" s="58">
        <v>130</v>
      </c>
      <c r="F351" s="59">
        <v>135</v>
      </c>
      <c r="G351" s="59">
        <v>125</v>
      </c>
      <c r="H351" s="58">
        <v>75</v>
      </c>
      <c r="I351" s="59">
        <v>80</v>
      </c>
      <c r="J351" s="59">
        <v>70</v>
      </c>
      <c r="K351" s="58">
        <v>39</v>
      </c>
      <c r="L351" s="59">
        <v>44</v>
      </c>
      <c r="M351" s="59">
        <v>34</v>
      </c>
      <c r="N351" s="58">
        <v>62.5</v>
      </c>
      <c r="O351" s="59">
        <v>75</v>
      </c>
      <c r="P351" s="59">
        <v>50</v>
      </c>
      <c r="Q351" s="58">
        <v>77.5</v>
      </c>
      <c r="R351" s="59">
        <v>80</v>
      </c>
      <c r="S351" s="59">
        <v>75</v>
      </c>
      <c r="T351" s="58">
        <v>41</v>
      </c>
      <c r="U351" s="59">
        <v>46</v>
      </c>
      <c r="V351" s="59">
        <v>36</v>
      </c>
      <c r="W351" s="58">
        <v>12.5</v>
      </c>
      <c r="X351" s="59">
        <v>15</v>
      </c>
      <c r="Y351" s="59">
        <v>10</v>
      </c>
      <c r="Z351" s="58">
        <v>47.5</v>
      </c>
      <c r="AA351" s="59">
        <v>50</v>
      </c>
      <c r="AB351" s="59">
        <v>45</v>
      </c>
      <c r="AC351" s="58">
        <v>32.5</v>
      </c>
      <c r="AD351" s="59">
        <v>35</v>
      </c>
      <c r="AE351" s="59">
        <v>30</v>
      </c>
      <c r="AF351" s="58">
        <v>12.5</v>
      </c>
      <c r="AG351" s="59">
        <v>15</v>
      </c>
      <c r="AH351" s="59">
        <v>10</v>
      </c>
      <c r="AI351" s="58">
        <v>17.5</v>
      </c>
      <c r="AJ351" s="59">
        <v>20</v>
      </c>
      <c r="AK351" s="59">
        <v>15</v>
      </c>
      <c r="AL351" s="58">
        <v>30</v>
      </c>
      <c r="AM351" s="59">
        <v>35</v>
      </c>
      <c r="AN351" s="59">
        <v>25</v>
      </c>
      <c r="AO351" s="58">
        <v>38</v>
      </c>
      <c r="AP351" s="59">
        <v>42</v>
      </c>
      <c r="AQ351" s="59">
        <v>34</v>
      </c>
      <c r="AR351" s="58">
        <v>49.5</v>
      </c>
      <c r="AS351" s="59">
        <v>52</v>
      </c>
      <c r="AT351" s="59">
        <v>47</v>
      </c>
      <c r="AU351" s="58">
        <v>19.5</v>
      </c>
      <c r="AV351" s="59">
        <v>22</v>
      </c>
      <c r="AW351" s="59">
        <v>17</v>
      </c>
      <c r="AX351" s="58">
        <v>30</v>
      </c>
      <c r="AY351" s="59">
        <v>32</v>
      </c>
      <c r="AZ351" s="59">
        <v>28</v>
      </c>
      <c r="BA351" s="58">
        <v>62.5</v>
      </c>
      <c r="BB351" s="59">
        <v>65</v>
      </c>
      <c r="BC351" s="59">
        <v>60</v>
      </c>
      <c r="BD351" s="58">
        <v>17</v>
      </c>
      <c r="BE351" s="59">
        <v>18</v>
      </c>
      <c r="BF351" s="59">
        <v>16</v>
      </c>
      <c r="BG351" s="58">
        <v>27.5</v>
      </c>
      <c r="BH351" s="59">
        <v>30</v>
      </c>
      <c r="BI351" s="59">
        <v>25</v>
      </c>
      <c r="BJ351" s="58">
        <v>23</v>
      </c>
      <c r="BK351" s="59">
        <v>28</v>
      </c>
      <c r="BL351" s="59">
        <v>18</v>
      </c>
      <c r="BM351" s="58">
        <v>59.5</v>
      </c>
      <c r="BN351" s="59">
        <v>62</v>
      </c>
      <c r="BO351" s="59">
        <v>57</v>
      </c>
      <c r="BP351" s="58">
        <v>92.5</v>
      </c>
      <c r="BQ351" s="59">
        <v>95</v>
      </c>
      <c r="BR351" s="59">
        <v>90</v>
      </c>
    </row>
    <row r="352" spans="1:70" x14ac:dyDescent="0.25">
      <c r="A352" s="57">
        <v>43699</v>
      </c>
      <c r="B352" s="58">
        <v>64.5</v>
      </c>
      <c r="C352" s="59">
        <v>67</v>
      </c>
      <c r="D352" s="59">
        <v>62</v>
      </c>
      <c r="E352" s="58">
        <v>130</v>
      </c>
      <c r="F352" s="59">
        <v>135</v>
      </c>
      <c r="G352" s="59">
        <v>125</v>
      </c>
      <c r="H352" s="58">
        <v>75</v>
      </c>
      <c r="I352" s="59">
        <v>80</v>
      </c>
      <c r="J352" s="59">
        <v>70</v>
      </c>
      <c r="K352" s="58">
        <v>39</v>
      </c>
      <c r="L352" s="59">
        <v>44</v>
      </c>
      <c r="M352" s="59">
        <v>34</v>
      </c>
      <c r="N352" s="58">
        <v>62.5</v>
      </c>
      <c r="O352" s="59">
        <v>75</v>
      </c>
      <c r="P352" s="59">
        <v>50</v>
      </c>
      <c r="Q352" s="58">
        <v>77.5</v>
      </c>
      <c r="R352" s="59">
        <v>80</v>
      </c>
      <c r="S352" s="59">
        <v>75</v>
      </c>
      <c r="T352" s="58">
        <v>41</v>
      </c>
      <c r="U352" s="59">
        <v>46</v>
      </c>
      <c r="V352" s="59">
        <v>36</v>
      </c>
      <c r="W352" s="58">
        <v>12.5</v>
      </c>
      <c r="X352" s="59">
        <v>15</v>
      </c>
      <c r="Y352" s="59">
        <v>10</v>
      </c>
      <c r="Z352" s="58">
        <v>47.5</v>
      </c>
      <c r="AA352" s="59">
        <v>50</v>
      </c>
      <c r="AB352" s="59">
        <v>45</v>
      </c>
      <c r="AC352" s="58">
        <v>32.5</v>
      </c>
      <c r="AD352" s="59">
        <v>35</v>
      </c>
      <c r="AE352" s="59">
        <v>30</v>
      </c>
      <c r="AF352" s="58">
        <v>12.5</v>
      </c>
      <c r="AG352" s="59">
        <v>15</v>
      </c>
      <c r="AH352" s="59">
        <v>10</v>
      </c>
      <c r="AI352" s="58">
        <v>17.5</v>
      </c>
      <c r="AJ352" s="59">
        <v>20</v>
      </c>
      <c r="AK352" s="59">
        <v>15</v>
      </c>
      <c r="AL352" s="58">
        <v>30</v>
      </c>
      <c r="AM352" s="59">
        <v>35</v>
      </c>
      <c r="AN352" s="59">
        <v>25</v>
      </c>
      <c r="AO352" s="58">
        <v>38</v>
      </c>
      <c r="AP352" s="59">
        <v>42</v>
      </c>
      <c r="AQ352" s="59">
        <v>34</v>
      </c>
      <c r="AR352" s="58">
        <v>49.5</v>
      </c>
      <c r="AS352" s="59">
        <v>52</v>
      </c>
      <c r="AT352" s="59">
        <v>47</v>
      </c>
      <c r="AU352" s="58">
        <v>19.5</v>
      </c>
      <c r="AV352" s="59">
        <v>22</v>
      </c>
      <c r="AW352" s="59">
        <v>17</v>
      </c>
      <c r="AX352" s="58">
        <v>30</v>
      </c>
      <c r="AY352" s="59">
        <v>32</v>
      </c>
      <c r="AZ352" s="59">
        <v>28</v>
      </c>
      <c r="BA352" s="58">
        <v>62.5</v>
      </c>
      <c r="BB352" s="59">
        <v>65</v>
      </c>
      <c r="BC352" s="59">
        <v>60</v>
      </c>
      <c r="BD352" s="58">
        <v>17</v>
      </c>
      <c r="BE352" s="59">
        <v>18</v>
      </c>
      <c r="BF352" s="59">
        <v>16</v>
      </c>
      <c r="BG352" s="58">
        <v>27.5</v>
      </c>
      <c r="BH352" s="59">
        <v>30</v>
      </c>
      <c r="BI352" s="59">
        <v>25</v>
      </c>
      <c r="BJ352" s="58">
        <v>23</v>
      </c>
      <c r="BK352" s="59">
        <v>28</v>
      </c>
      <c r="BL352" s="59">
        <v>18</v>
      </c>
      <c r="BM352" s="58">
        <v>59.5</v>
      </c>
      <c r="BN352" s="59">
        <v>62</v>
      </c>
      <c r="BO352" s="59">
        <v>57</v>
      </c>
      <c r="BP352" s="58">
        <v>92.5</v>
      </c>
      <c r="BQ352" s="59">
        <v>95</v>
      </c>
      <c r="BR352" s="59">
        <v>90</v>
      </c>
    </row>
    <row r="353" spans="1:70" x14ac:dyDescent="0.25">
      <c r="A353" s="57">
        <v>43692</v>
      </c>
      <c r="B353" s="58">
        <v>64.5</v>
      </c>
      <c r="C353" s="59">
        <v>67</v>
      </c>
      <c r="D353" s="59">
        <v>62</v>
      </c>
      <c r="E353" s="58">
        <v>130</v>
      </c>
      <c r="F353" s="59">
        <v>135</v>
      </c>
      <c r="G353" s="59">
        <v>125</v>
      </c>
      <c r="H353" s="58">
        <v>75</v>
      </c>
      <c r="I353" s="59">
        <v>80</v>
      </c>
      <c r="J353" s="59">
        <v>70</v>
      </c>
      <c r="K353" s="58">
        <v>39</v>
      </c>
      <c r="L353" s="59">
        <v>44</v>
      </c>
      <c r="M353" s="59">
        <v>34</v>
      </c>
      <c r="N353" s="58">
        <v>62.5</v>
      </c>
      <c r="O353" s="59">
        <v>75</v>
      </c>
      <c r="P353" s="59">
        <v>50</v>
      </c>
      <c r="Q353" s="58">
        <v>77.5</v>
      </c>
      <c r="R353" s="59">
        <v>80</v>
      </c>
      <c r="S353" s="59">
        <v>75</v>
      </c>
      <c r="T353" s="58">
        <v>41</v>
      </c>
      <c r="U353" s="59">
        <v>46</v>
      </c>
      <c r="V353" s="59">
        <v>36</v>
      </c>
      <c r="W353" s="58">
        <v>12.5</v>
      </c>
      <c r="X353" s="59">
        <v>15</v>
      </c>
      <c r="Y353" s="59">
        <v>10</v>
      </c>
      <c r="Z353" s="58">
        <v>47.5</v>
      </c>
      <c r="AA353" s="59">
        <v>50</v>
      </c>
      <c r="AB353" s="59">
        <v>45</v>
      </c>
      <c r="AC353" s="58">
        <v>32.5</v>
      </c>
      <c r="AD353" s="59">
        <v>35</v>
      </c>
      <c r="AE353" s="59">
        <v>30</v>
      </c>
      <c r="AF353" s="58">
        <v>12.5</v>
      </c>
      <c r="AG353" s="59">
        <v>15</v>
      </c>
      <c r="AH353" s="59">
        <v>10</v>
      </c>
      <c r="AI353" s="58">
        <v>17.5</v>
      </c>
      <c r="AJ353" s="59">
        <v>20</v>
      </c>
      <c r="AK353" s="59">
        <v>15</v>
      </c>
      <c r="AL353" s="58">
        <v>30</v>
      </c>
      <c r="AM353" s="59">
        <v>35</v>
      </c>
      <c r="AN353" s="59">
        <v>25</v>
      </c>
      <c r="AO353" s="58">
        <v>38</v>
      </c>
      <c r="AP353" s="59">
        <v>42</v>
      </c>
      <c r="AQ353" s="59">
        <v>34</v>
      </c>
      <c r="AR353" s="58">
        <v>49.5</v>
      </c>
      <c r="AS353" s="59">
        <v>52</v>
      </c>
      <c r="AT353" s="59">
        <v>47</v>
      </c>
      <c r="AU353" s="58">
        <v>19.5</v>
      </c>
      <c r="AV353" s="59">
        <v>22</v>
      </c>
      <c r="AW353" s="59">
        <v>17</v>
      </c>
      <c r="AX353" s="58">
        <v>30</v>
      </c>
      <c r="AY353" s="59">
        <v>32</v>
      </c>
      <c r="AZ353" s="59">
        <v>28</v>
      </c>
      <c r="BA353" s="58">
        <v>62.5</v>
      </c>
      <c r="BB353" s="59">
        <v>65</v>
      </c>
      <c r="BC353" s="59">
        <v>60</v>
      </c>
      <c r="BD353" s="58">
        <v>17</v>
      </c>
      <c r="BE353" s="59">
        <v>18</v>
      </c>
      <c r="BF353" s="59">
        <v>16</v>
      </c>
      <c r="BG353" s="58">
        <v>27.5</v>
      </c>
      <c r="BH353" s="59">
        <v>30</v>
      </c>
      <c r="BI353" s="59">
        <v>25</v>
      </c>
      <c r="BJ353" s="58">
        <v>23</v>
      </c>
      <c r="BK353" s="59">
        <v>28</v>
      </c>
      <c r="BL353" s="59">
        <v>18</v>
      </c>
      <c r="BM353" s="58">
        <v>59.5</v>
      </c>
      <c r="BN353" s="59">
        <v>62</v>
      </c>
      <c r="BO353" s="59">
        <v>57</v>
      </c>
      <c r="BP353" s="58">
        <v>92.5</v>
      </c>
      <c r="BQ353" s="59">
        <v>95</v>
      </c>
      <c r="BR353" s="59">
        <v>90</v>
      </c>
    </row>
    <row r="354" spans="1:70" x14ac:dyDescent="0.25">
      <c r="A354" s="57">
        <v>43685</v>
      </c>
      <c r="B354" s="58">
        <v>64.5</v>
      </c>
      <c r="C354" s="59">
        <v>67</v>
      </c>
      <c r="D354" s="59">
        <v>62</v>
      </c>
      <c r="E354" s="58">
        <v>130</v>
      </c>
      <c r="F354" s="59">
        <v>135</v>
      </c>
      <c r="G354" s="59">
        <v>125</v>
      </c>
      <c r="H354" s="58">
        <v>75</v>
      </c>
      <c r="I354" s="59">
        <v>80</v>
      </c>
      <c r="J354" s="59">
        <v>70</v>
      </c>
      <c r="K354" s="58">
        <v>43</v>
      </c>
      <c r="L354" s="59">
        <v>48</v>
      </c>
      <c r="M354" s="59">
        <v>38</v>
      </c>
      <c r="N354" s="58">
        <v>62.5</v>
      </c>
      <c r="O354" s="59">
        <v>75</v>
      </c>
      <c r="P354" s="59">
        <v>50</v>
      </c>
      <c r="Q354" s="58">
        <v>77.5</v>
      </c>
      <c r="R354" s="59">
        <v>80</v>
      </c>
      <c r="S354" s="59">
        <v>75</v>
      </c>
      <c r="T354" s="58">
        <v>45</v>
      </c>
      <c r="U354" s="59">
        <v>50</v>
      </c>
      <c r="V354" s="59">
        <v>40</v>
      </c>
      <c r="W354" s="58">
        <v>12.5</v>
      </c>
      <c r="X354" s="59">
        <v>15</v>
      </c>
      <c r="Y354" s="59">
        <v>10</v>
      </c>
      <c r="Z354" s="58">
        <v>47.5</v>
      </c>
      <c r="AA354" s="59">
        <v>50</v>
      </c>
      <c r="AB354" s="59">
        <v>45</v>
      </c>
      <c r="AC354" s="58">
        <v>32.5</v>
      </c>
      <c r="AD354" s="59">
        <v>35</v>
      </c>
      <c r="AE354" s="59">
        <v>30</v>
      </c>
      <c r="AF354" s="58">
        <v>17.5</v>
      </c>
      <c r="AG354" s="59">
        <v>20</v>
      </c>
      <c r="AH354" s="59">
        <v>15</v>
      </c>
      <c r="AI354" s="58">
        <v>17.5</v>
      </c>
      <c r="AJ354" s="59">
        <v>20</v>
      </c>
      <c r="AK354" s="59">
        <v>15</v>
      </c>
      <c r="AL354" s="58">
        <v>30</v>
      </c>
      <c r="AM354" s="59">
        <v>35</v>
      </c>
      <c r="AN354" s="59">
        <v>25</v>
      </c>
      <c r="AO354" s="58">
        <v>38</v>
      </c>
      <c r="AP354" s="59">
        <v>42</v>
      </c>
      <c r="AQ354" s="59">
        <v>34</v>
      </c>
      <c r="AR354" s="58">
        <v>49.5</v>
      </c>
      <c r="AS354" s="59">
        <v>52</v>
      </c>
      <c r="AT354" s="59">
        <v>47</v>
      </c>
      <c r="AU354" s="58">
        <v>19.5</v>
      </c>
      <c r="AV354" s="59">
        <v>22</v>
      </c>
      <c r="AW354" s="59">
        <v>17</v>
      </c>
      <c r="AX354" s="58">
        <v>30</v>
      </c>
      <c r="AY354" s="59">
        <v>32</v>
      </c>
      <c r="AZ354" s="59">
        <v>28</v>
      </c>
      <c r="BA354" s="58">
        <v>62.5</v>
      </c>
      <c r="BB354" s="59">
        <v>65</v>
      </c>
      <c r="BC354" s="59">
        <v>60</v>
      </c>
      <c r="BD354" s="58">
        <v>17</v>
      </c>
      <c r="BE354" s="59">
        <v>18</v>
      </c>
      <c r="BF354" s="59">
        <v>16</v>
      </c>
      <c r="BG354" s="58">
        <v>27.5</v>
      </c>
      <c r="BH354" s="59">
        <v>30</v>
      </c>
      <c r="BI354" s="59">
        <v>25</v>
      </c>
      <c r="BJ354" s="58">
        <v>23</v>
      </c>
      <c r="BK354" s="59">
        <v>28</v>
      </c>
      <c r="BL354" s="59">
        <v>18</v>
      </c>
      <c r="BM354" s="58">
        <v>59.5</v>
      </c>
      <c r="BN354" s="59">
        <v>62</v>
      </c>
      <c r="BO354" s="59">
        <v>57</v>
      </c>
      <c r="BP354" s="58">
        <v>97.5</v>
      </c>
      <c r="BQ354" s="59">
        <v>99</v>
      </c>
      <c r="BR354" s="59">
        <v>96</v>
      </c>
    </row>
    <row r="355" spans="1:70" x14ac:dyDescent="0.25">
      <c r="A355" s="57">
        <v>43678</v>
      </c>
      <c r="B355" s="58">
        <v>64.5</v>
      </c>
      <c r="C355" s="59">
        <v>67</v>
      </c>
      <c r="D355" s="59">
        <v>62</v>
      </c>
      <c r="E355" s="58">
        <v>130</v>
      </c>
      <c r="F355" s="59">
        <v>135</v>
      </c>
      <c r="G355" s="59">
        <v>125</v>
      </c>
      <c r="H355" s="58">
        <v>75</v>
      </c>
      <c r="I355" s="59">
        <v>80</v>
      </c>
      <c r="J355" s="59">
        <v>70</v>
      </c>
      <c r="K355" s="58">
        <v>45</v>
      </c>
      <c r="L355" s="59">
        <v>50</v>
      </c>
      <c r="M355" s="59">
        <v>40</v>
      </c>
      <c r="N355" s="58">
        <v>62.5</v>
      </c>
      <c r="O355" s="59">
        <v>75</v>
      </c>
      <c r="P355" s="59">
        <v>50</v>
      </c>
      <c r="Q355" s="58">
        <v>77.5</v>
      </c>
      <c r="R355" s="59">
        <v>80</v>
      </c>
      <c r="S355" s="59">
        <v>75</v>
      </c>
      <c r="T355" s="58">
        <v>45</v>
      </c>
      <c r="U355" s="59">
        <v>50</v>
      </c>
      <c r="V355" s="59">
        <v>40</v>
      </c>
      <c r="W355" s="58">
        <v>17.5</v>
      </c>
      <c r="X355" s="59">
        <v>20</v>
      </c>
      <c r="Y355" s="59">
        <v>15</v>
      </c>
      <c r="Z355" s="58">
        <v>47.5</v>
      </c>
      <c r="AA355" s="59">
        <v>50</v>
      </c>
      <c r="AB355" s="59">
        <v>45</v>
      </c>
      <c r="AC355" s="58">
        <v>32.5</v>
      </c>
      <c r="AD355" s="59">
        <v>35</v>
      </c>
      <c r="AE355" s="59">
        <v>30</v>
      </c>
      <c r="AF355" s="58">
        <v>17.5</v>
      </c>
      <c r="AG355" s="59">
        <v>20</v>
      </c>
      <c r="AH355" s="59">
        <v>15</v>
      </c>
      <c r="AI355" s="58">
        <v>17.5</v>
      </c>
      <c r="AJ355" s="59">
        <v>20</v>
      </c>
      <c r="AK355" s="59">
        <v>15</v>
      </c>
      <c r="AL355" s="58">
        <v>30</v>
      </c>
      <c r="AM355" s="59">
        <v>35</v>
      </c>
      <c r="AN355" s="59">
        <v>25</v>
      </c>
      <c r="AO355" s="58">
        <v>38</v>
      </c>
      <c r="AP355" s="59">
        <v>42</v>
      </c>
      <c r="AQ355" s="59">
        <v>34</v>
      </c>
      <c r="AR355" s="58">
        <v>49.5</v>
      </c>
      <c r="AS355" s="59">
        <v>52</v>
      </c>
      <c r="AT355" s="59">
        <v>47</v>
      </c>
      <c r="AU355" s="58">
        <v>19.5</v>
      </c>
      <c r="AV355" s="59">
        <v>22</v>
      </c>
      <c r="AW355" s="59">
        <v>17</v>
      </c>
      <c r="AX355" s="58">
        <v>30</v>
      </c>
      <c r="AY355" s="59">
        <v>32</v>
      </c>
      <c r="AZ355" s="59">
        <v>28</v>
      </c>
      <c r="BA355" s="58">
        <v>62.5</v>
      </c>
      <c r="BB355" s="59">
        <v>65</v>
      </c>
      <c r="BC355" s="59">
        <v>60</v>
      </c>
      <c r="BD355" s="58">
        <v>17</v>
      </c>
      <c r="BE355" s="59">
        <v>18</v>
      </c>
      <c r="BF355" s="59">
        <v>16</v>
      </c>
      <c r="BG355" s="58">
        <v>27.5</v>
      </c>
      <c r="BH355" s="59">
        <v>30</v>
      </c>
      <c r="BI355" s="59">
        <v>25</v>
      </c>
      <c r="BJ355" s="58">
        <v>23</v>
      </c>
      <c r="BK355" s="59">
        <v>28</v>
      </c>
      <c r="BL355" s="59">
        <v>18</v>
      </c>
      <c r="BM355" s="58">
        <v>59.5</v>
      </c>
      <c r="BN355" s="59">
        <v>62</v>
      </c>
      <c r="BO355" s="59">
        <v>57</v>
      </c>
      <c r="BP355" s="58">
        <v>97.5</v>
      </c>
      <c r="BQ355" s="59">
        <v>99</v>
      </c>
      <c r="BR355" s="59">
        <v>96</v>
      </c>
    </row>
    <row r="356" spans="1:70" x14ac:dyDescent="0.25">
      <c r="A356" s="57">
        <v>43671</v>
      </c>
      <c r="B356" s="58">
        <v>64.5</v>
      </c>
      <c r="C356" s="59">
        <v>67</v>
      </c>
      <c r="D356" s="59">
        <v>62</v>
      </c>
      <c r="E356" s="58">
        <v>130</v>
      </c>
      <c r="F356" s="59">
        <v>135</v>
      </c>
      <c r="G356" s="59">
        <v>125</v>
      </c>
      <c r="H356" s="58">
        <v>75</v>
      </c>
      <c r="I356" s="59">
        <v>80</v>
      </c>
      <c r="J356" s="59">
        <v>70</v>
      </c>
      <c r="K356" s="58">
        <v>45</v>
      </c>
      <c r="L356" s="59">
        <v>50</v>
      </c>
      <c r="M356" s="59">
        <v>40</v>
      </c>
      <c r="N356" s="58">
        <v>62.5</v>
      </c>
      <c r="O356" s="59">
        <v>75</v>
      </c>
      <c r="P356" s="59">
        <v>50</v>
      </c>
      <c r="Q356" s="58">
        <v>77.5</v>
      </c>
      <c r="R356" s="59">
        <v>80</v>
      </c>
      <c r="S356" s="59">
        <v>75</v>
      </c>
      <c r="T356" s="58">
        <v>45</v>
      </c>
      <c r="U356" s="59">
        <v>50</v>
      </c>
      <c r="V356" s="59">
        <v>40</v>
      </c>
      <c r="W356" s="58">
        <v>17.5</v>
      </c>
      <c r="X356" s="59">
        <v>20</v>
      </c>
      <c r="Y356" s="59">
        <v>15</v>
      </c>
      <c r="Z356" s="58">
        <v>47.5</v>
      </c>
      <c r="AA356" s="59">
        <v>50</v>
      </c>
      <c r="AB356" s="59">
        <v>45</v>
      </c>
      <c r="AC356" s="58">
        <v>32.5</v>
      </c>
      <c r="AD356" s="59">
        <v>35</v>
      </c>
      <c r="AE356" s="59">
        <v>30</v>
      </c>
      <c r="AF356" s="58">
        <v>20</v>
      </c>
      <c r="AG356" s="59">
        <v>25</v>
      </c>
      <c r="AH356" s="59">
        <v>15</v>
      </c>
      <c r="AI356" s="58">
        <v>17.5</v>
      </c>
      <c r="AJ356" s="59">
        <v>20</v>
      </c>
      <c r="AK356" s="59">
        <v>15</v>
      </c>
      <c r="AL356" s="58">
        <v>30</v>
      </c>
      <c r="AM356" s="59">
        <v>35</v>
      </c>
      <c r="AN356" s="59">
        <v>25</v>
      </c>
      <c r="AO356" s="58">
        <v>38</v>
      </c>
      <c r="AP356" s="59">
        <v>42</v>
      </c>
      <c r="AQ356" s="59">
        <v>34</v>
      </c>
      <c r="AR356" s="58">
        <v>49.5</v>
      </c>
      <c r="AS356" s="59">
        <v>52</v>
      </c>
      <c r="AT356" s="59">
        <v>47</v>
      </c>
      <c r="AU356" s="58">
        <v>19.5</v>
      </c>
      <c r="AV356" s="59">
        <v>22</v>
      </c>
      <c r="AW356" s="59">
        <v>17</v>
      </c>
      <c r="AX356" s="58">
        <v>30</v>
      </c>
      <c r="AY356" s="59">
        <v>32</v>
      </c>
      <c r="AZ356" s="59">
        <v>28</v>
      </c>
      <c r="BA356" s="58">
        <v>62.5</v>
      </c>
      <c r="BB356" s="59">
        <v>65</v>
      </c>
      <c r="BC356" s="59">
        <v>60</v>
      </c>
      <c r="BD356" s="58">
        <v>17</v>
      </c>
      <c r="BE356" s="59">
        <v>18</v>
      </c>
      <c r="BF356" s="59">
        <v>16</v>
      </c>
      <c r="BG356" s="58">
        <v>27.5</v>
      </c>
      <c r="BH356" s="59">
        <v>30</v>
      </c>
      <c r="BI356" s="59">
        <v>25</v>
      </c>
      <c r="BJ356" s="58">
        <v>23</v>
      </c>
      <c r="BK356" s="59">
        <v>28</v>
      </c>
      <c r="BL356" s="59">
        <v>18</v>
      </c>
      <c r="BM356" s="58">
        <v>59.5</v>
      </c>
      <c r="BN356" s="59">
        <v>62</v>
      </c>
      <c r="BO356" s="59">
        <v>57</v>
      </c>
      <c r="BP356" s="58">
        <v>112.5</v>
      </c>
      <c r="BQ356" s="59">
        <v>115</v>
      </c>
      <c r="BR356" s="59">
        <v>110</v>
      </c>
    </row>
    <row r="357" spans="1:70" x14ac:dyDescent="0.25">
      <c r="A357" s="57">
        <v>43664</v>
      </c>
      <c r="B357" s="58">
        <v>64.5</v>
      </c>
      <c r="C357" s="59">
        <v>67</v>
      </c>
      <c r="D357" s="59">
        <v>62</v>
      </c>
      <c r="E357" s="58">
        <v>130</v>
      </c>
      <c r="F357" s="59">
        <v>135</v>
      </c>
      <c r="G357" s="59">
        <v>125</v>
      </c>
      <c r="H357" s="58">
        <v>75</v>
      </c>
      <c r="I357" s="59">
        <v>80</v>
      </c>
      <c r="J357" s="59">
        <v>70</v>
      </c>
      <c r="K357" s="58">
        <v>45</v>
      </c>
      <c r="L357" s="59">
        <v>50</v>
      </c>
      <c r="M357" s="59">
        <v>40</v>
      </c>
      <c r="N357" s="58">
        <v>62.5</v>
      </c>
      <c r="O357" s="59">
        <v>75</v>
      </c>
      <c r="P357" s="59">
        <v>50</v>
      </c>
      <c r="Q357" s="58">
        <v>77.5</v>
      </c>
      <c r="R357" s="59">
        <v>80</v>
      </c>
      <c r="S357" s="59">
        <v>75</v>
      </c>
      <c r="T357" s="58">
        <v>45</v>
      </c>
      <c r="U357" s="59">
        <v>50</v>
      </c>
      <c r="V357" s="59">
        <v>40</v>
      </c>
      <c r="W357" s="58">
        <v>20</v>
      </c>
      <c r="X357" s="59">
        <v>25</v>
      </c>
      <c r="Y357" s="59">
        <v>15</v>
      </c>
      <c r="Z357" s="58">
        <v>49.5</v>
      </c>
      <c r="AA357" s="59">
        <v>52</v>
      </c>
      <c r="AB357" s="59">
        <v>47</v>
      </c>
      <c r="AC357" s="58">
        <v>32.5</v>
      </c>
      <c r="AD357" s="59">
        <v>35</v>
      </c>
      <c r="AE357" s="59">
        <v>30</v>
      </c>
      <c r="AF357" s="58">
        <v>20</v>
      </c>
      <c r="AG357" s="59">
        <v>25</v>
      </c>
      <c r="AH357" s="59">
        <v>15</v>
      </c>
      <c r="AI357" s="58">
        <v>17.5</v>
      </c>
      <c r="AJ357" s="59">
        <v>20</v>
      </c>
      <c r="AK357" s="59">
        <v>15</v>
      </c>
      <c r="AL357" s="58">
        <v>30</v>
      </c>
      <c r="AM357" s="59">
        <v>35</v>
      </c>
      <c r="AN357" s="59">
        <v>25</v>
      </c>
      <c r="AO357" s="58">
        <v>38</v>
      </c>
      <c r="AP357" s="59">
        <v>42</v>
      </c>
      <c r="AQ357" s="59">
        <v>34</v>
      </c>
      <c r="AR357" s="58">
        <v>49.5</v>
      </c>
      <c r="AS357" s="59">
        <v>52</v>
      </c>
      <c r="AT357" s="59">
        <v>47</v>
      </c>
      <c r="AU357" s="58">
        <v>19.5</v>
      </c>
      <c r="AV357" s="59">
        <v>22</v>
      </c>
      <c r="AW357" s="59">
        <v>17</v>
      </c>
      <c r="AX357" s="58">
        <v>30</v>
      </c>
      <c r="AY357" s="59">
        <v>32</v>
      </c>
      <c r="AZ357" s="59">
        <v>28</v>
      </c>
      <c r="BA357" s="58">
        <v>62.5</v>
      </c>
      <c r="BB357" s="59">
        <v>65</v>
      </c>
      <c r="BC357" s="59">
        <v>60</v>
      </c>
      <c r="BD357" s="58">
        <v>17</v>
      </c>
      <c r="BE357" s="59">
        <v>18</v>
      </c>
      <c r="BF357" s="59">
        <v>16</v>
      </c>
      <c r="BG357" s="58">
        <v>27.5</v>
      </c>
      <c r="BH357" s="59">
        <v>30</v>
      </c>
      <c r="BI357" s="59">
        <v>25</v>
      </c>
      <c r="BJ357" s="58">
        <v>23</v>
      </c>
      <c r="BK357" s="59">
        <v>28</v>
      </c>
      <c r="BL357" s="59">
        <v>18</v>
      </c>
      <c r="BM357" s="58">
        <v>59.5</v>
      </c>
      <c r="BN357" s="59">
        <v>62</v>
      </c>
      <c r="BO357" s="59">
        <v>57</v>
      </c>
      <c r="BP357" s="58">
        <v>114.5</v>
      </c>
      <c r="BQ357" s="59">
        <v>117</v>
      </c>
      <c r="BR357" s="59">
        <v>112</v>
      </c>
    </row>
    <row r="358" spans="1:70" x14ac:dyDescent="0.25">
      <c r="A358" s="57">
        <v>43657</v>
      </c>
      <c r="B358" s="58">
        <v>67</v>
      </c>
      <c r="C358" s="59">
        <v>72</v>
      </c>
      <c r="D358" s="59">
        <v>62</v>
      </c>
      <c r="E358" s="58">
        <v>130</v>
      </c>
      <c r="F358" s="59">
        <v>135</v>
      </c>
      <c r="G358" s="59">
        <v>125</v>
      </c>
      <c r="H358" s="58">
        <v>75</v>
      </c>
      <c r="I358" s="59">
        <v>80</v>
      </c>
      <c r="J358" s="59">
        <v>70</v>
      </c>
      <c r="K358" s="58">
        <v>45</v>
      </c>
      <c r="L358" s="59">
        <v>50</v>
      </c>
      <c r="M358" s="59">
        <v>40</v>
      </c>
      <c r="N358" s="58">
        <v>62.5</v>
      </c>
      <c r="O358" s="59">
        <v>75</v>
      </c>
      <c r="P358" s="59">
        <v>50</v>
      </c>
      <c r="Q358" s="58">
        <v>77.5</v>
      </c>
      <c r="R358" s="59">
        <v>80</v>
      </c>
      <c r="S358" s="59">
        <v>75</v>
      </c>
      <c r="T358" s="58">
        <v>45</v>
      </c>
      <c r="U358" s="59">
        <v>50</v>
      </c>
      <c r="V358" s="59">
        <v>40</v>
      </c>
      <c r="W358" s="58">
        <v>20</v>
      </c>
      <c r="X358" s="59">
        <v>25</v>
      </c>
      <c r="Y358" s="59">
        <v>15</v>
      </c>
      <c r="Z358" s="58">
        <v>49.5</v>
      </c>
      <c r="AA358" s="59">
        <v>52</v>
      </c>
      <c r="AB358" s="59">
        <v>47</v>
      </c>
      <c r="AC358" s="58">
        <v>35</v>
      </c>
      <c r="AD358" s="59">
        <v>40</v>
      </c>
      <c r="AE358" s="59">
        <v>30</v>
      </c>
      <c r="AF358" s="58">
        <v>20</v>
      </c>
      <c r="AG358" s="59">
        <v>25</v>
      </c>
      <c r="AH358" s="59">
        <v>15</v>
      </c>
      <c r="AI358" s="58">
        <v>17.5</v>
      </c>
      <c r="AJ358" s="59">
        <v>20</v>
      </c>
      <c r="AK358" s="59">
        <v>15</v>
      </c>
      <c r="AL358" s="58">
        <v>30</v>
      </c>
      <c r="AM358" s="59">
        <v>35</v>
      </c>
      <c r="AN358" s="59">
        <v>25</v>
      </c>
      <c r="AO358" s="58">
        <v>38</v>
      </c>
      <c r="AP358" s="59">
        <v>42</v>
      </c>
      <c r="AQ358" s="59">
        <v>34</v>
      </c>
      <c r="AR358" s="58">
        <v>49.5</v>
      </c>
      <c r="AS358" s="59">
        <v>52</v>
      </c>
      <c r="AT358" s="59">
        <v>47</v>
      </c>
      <c r="AU358" s="58">
        <v>19.5</v>
      </c>
      <c r="AV358" s="59">
        <v>22</v>
      </c>
      <c r="AW358" s="59">
        <v>17</v>
      </c>
      <c r="AX358" s="58">
        <v>30</v>
      </c>
      <c r="AY358" s="59">
        <v>32</v>
      </c>
      <c r="AZ358" s="59">
        <v>28</v>
      </c>
      <c r="BA358" s="58">
        <v>62.5</v>
      </c>
      <c r="BB358" s="59">
        <v>65</v>
      </c>
      <c r="BC358" s="59">
        <v>60</v>
      </c>
      <c r="BD358" s="58">
        <v>17</v>
      </c>
      <c r="BE358" s="59">
        <v>18</v>
      </c>
      <c r="BF358" s="59">
        <v>16</v>
      </c>
      <c r="BG358" s="58">
        <v>27.5</v>
      </c>
      <c r="BH358" s="59">
        <v>30</v>
      </c>
      <c r="BI358" s="59">
        <v>25</v>
      </c>
      <c r="BJ358" s="58">
        <v>23</v>
      </c>
      <c r="BK358" s="59">
        <v>28</v>
      </c>
      <c r="BL358" s="59">
        <v>18</v>
      </c>
      <c r="BM358" s="58">
        <v>59.5</v>
      </c>
      <c r="BN358" s="59">
        <v>62</v>
      </c>
      <c r="BO358" s="59">
        <v>57</v>
      </c>
      <c r="BP358" s="58">
        <v>117.5</v>
      </c>
      <c r="BQ358" s="59">
        <v>120</v>
      </c>
      <c r="BR358" s="59">
        <v>115</v>
      </c>
    </row>
    <row r="359" spans="1:70" x14ac:dyDescent="0.25">
      <c r="A359" s="57">
        <v>43650</v>
      </c>
      <c r="B359" s="58">
        <v>67</v>
      </c>
      <c r="C359" s="59">
        <v>72</v>
      </c>
      <c r="D359" s="59">
        <v>62</v>
      </c>
      <c r="E359" s="58">
        <v>130</v>
      </c>
      <c r="F359" s="59">
        <v>135</v>
      </c>
      <c r="G359" s="59">
        <v>125</v>
      </c>
      <c r="H359" s="58">
        <v>75</v>
      </c>
      <c r="I359" s="59">
        <v>80</v>
      </c>
      <c r="J359" s="59">
        <v>70</v>
      </c>
      <c r="K359" s="58">
        <v>45</v>
      </c>
      <c r="L359" s="59">
        <v>50</v>
      </c>
      <c r="M359" s="59">
        <v>40</v>
      </c>
      <c r="N359" s="58">
        <v>62.5</v>
      </c>
      <c r="O359" s="59">
        <v>75</v>
      </c>
      <c r="P359" s="59">
        <v>50</v>
      </c>
      <c r="Q359" s="58">
        <v>77.5</v>
      </c>
      <c r="R359" s="59">
        <v>80</v>
      </c>
      <c r="S359" s="59">
        <v>75</v>
      </c>
      <c r="T359" s="58">
        <v>45</v>
      </c>
      <c r="U359" s="59">
        <v>50</v>
      </c>
      <c r="V359" s="59">
        <v>40</v>
      </c>
      <c r="W359" s="58">
        <v>20</v>
      </c>
      <c r="X359" s="59">
        <v>25</v>
      </c>
      <c r="Y359" s="59">
        <v>15</v>
      </c>
      <c r="Z359" s="58">
        <v>49.5</v>
      </c>
      <c r="AA359" s="59">
        <v>52</v>
      </c>
      <c r="AB359" s="59">
        <v>47</v>
      </c>
      <c r="AC359" s="58">
        <v>35</v>
      </c>
      <c r="AD359" s="59">
        <v>40</v>
      </c>
      <c r="AE359" s="59">
        <v>30</v>
      </c>
      <c r="AF359" s="58">
        <v>20</v>
      </c>
      <c r="AG359" s="59">
        <v>25</v>
      </c>
      <c r="AH359" s="59">
        <v>15</v>
      </c>
      <c r="AI359" s="58">
        <v>17.5</v>
      </c>
      <c r="AJ359" s="59">
        <v>20</v>
      </c>
      <c r="AK359" s="59">
        <v>15</v>
      </c>
      <c r="AL359" s="58">
        <v>30</v>
      </c>
      <c r="AM359" s="59">
        <v>35</v>
      </c>
      <c r="AN359" s="59">
        <v>25</v>
      </c>
      <c r="AO359" s="58">
        <v>38</v>
      </c>
      <c r="AP359" s="59">
        <v>42</v>
      </c>
      <c r="AQ359" s="59">
        <v>34</v>
      </c>
      <c r="AR359" s="58">
        <v>49.5</v>
      </c>
      <c r="AS359" s="59">
        <v>52</v>
      </c>
      <c r="AT359" s="59">
        <v>47</v>
      </c>
      <c r="AU359" s="58">
        <v>19.5</v>
      </c>
      <c r="AV359" s="59">
        <v>22</v>
      </c>
      <c r="AW359" s="59">
        <v>17</v>
      </c>
      <c r="AX359" s="58">
        <v>30</v>
      </c>
      <c r="AY359" s="59">
        <v>32</v>
      </c>
      <c r="AZ359" s="59">
        <v>28</v>
      </c>
      <c r="BA359" s="58">
        <v>62.5</v>
      </c>
      <c r="BB359" s="59">
        <v>65</v>
      </c>
      <c r="BC359" s="59">
        <v>60</v>
      </c>
      <c r="BD359" s="58">
        <v>17</v>
      </c>
      <c r="BE359" s="59">
        <v>18</v>
      </c>
      <c r="BF359" s="59">
        <v>16</v>
      </c>
      <c r="BG359" s="58">
        <v>27.5</v>
      </c>
      <c r="BH359" s="59">
        <v>30</v>
      </c>
      <c r="BI359" s="59">
        <v>25</v>
      </c>
      <c r="BJ359" s="58">
        <v>23</v>
      </c>
      <c r="BK359" s="59">
        <v>28</v>
      </c>
      <c r="BL359" s="59">
        <v>18</v>
      </c>
      <c r="BM359" s="58">
        <v>59.5</v>
      </c>
      <c r="BN359" s="59">
        <v>62</v>
      </c>
      <c r="BO359" s="59">
        <v>57</v>
      </c>
      <c r="BP359" s="58">
        <v>117.5</v>
      </c>
      <c r="BQ359" s="59">
        <v>120</v>
      </c>
      <c r="BR359" s="59">
        <v>115</v>
      </c>
    </row>
    <row r="360" spans="1:70" x14ac:dyDescent="0.25">
      <c r="A360" s="57">
        <v>43643</v>
      </c>
      <c r="B360" s="58">
        <v>67</v>
      </c>
      <c r="C360" s="59">
        <v>72</v>
      </c>
      <c r="D360" s="59">
        <v>62</v>
      </c>
      <c r="E360" s="58">
        <v>130</v>
      </c>
      <c r="F360" s="59">
        <v>135</v>
      </c>
      <c r="G360" s="59">
        <v>125</v>
      </c>
      <c r="H360" s="58">
        <v>75</v>
      </c>
      <c r="I360" s="59">
        <v>80</v>
      </c>
      <c r="J360" s="59">
        <v>70</v>
      </c>
      <c r="K360" s="58">
        <v>47.5</v>
      </c>
      <c r="L360" s="59">
        <v>55</v>
      </c>
      <c r="M360" s="59">
        <v>40</v>
      </c>
      <c r="N360" s="58">
        <v>62.5</v>
      </c>
      <c r="O360" s="59">
        <v>75</v>
      </c>
      <c r="P360" s="59">
        <v>50</v>
      </c>
      <c r="Q360" s="58">
        <v>77.5</v>
      </c>
      <c r="R360" s="59">
        <v>80</v>
      </c>
      <c r="S360" s="59">
        <v>75</v>
      </c>
      <c r="T360" s="58">
        <v>45</v>
      </c>
      <c r="U360" s="59">
        <v>50</v>
      </c>
      <c r="V360" s="59">
        <v>40</v>
      </c>
      <c r="W360" s="58">
        <v>20</v>
      </c>
      <c r="X360" s="59">
        <v>25</v>
      </c>
      <c r="Y360" s="59">
        <v>15</v>
      </c>
      <c r="Z360" s="58">
        <v>49.5</v>
      </c>
      <c r="AA360" s="59">
        <v>52</v>
      </c>
      <c r="AB360" s="59">
        <v>47</v>
      </c>
      <c r="AC360" s="58">
        <v>35</v>
      </c>
      <c r="AD360" s="59">
        <v>40</v>
      </c>
      <c r="AE360" s="59">
        <v>30</v>
      </c>
      <c r="AF360" s="58">
        <v>20</v>
      </c>
      <c r="AG360" s="59">
        <v>25</v>
      </c>
      <c r="AH360" s="59">
        <v>15</v>
      </c>
      <c r="AI360" s="58">
        <v>17.5</v>
      </c>
      <c r="AJ360" s="59">
        <v>20</v>
      </c>
      <c r="AK360" s="59">
        <v>15</v>
      </c>
      <c r="AL360" s="58">
        <v>30</v>
      </c>
      <c r="AM360" s="59">
        <v>35</v>
      </c>
      <c r="AN360" s="59">
        <v>25</v>
      </c>
      <c r="AO360" s="58">
        <v>38</v>
      </c>
      <c r="AP360" s="59">
        <v>42</v>
      </c>
      <c r="AQ360" s="59">
        <v>34</v>
      </c>
      <c r="AR360" s="58">
        <v>49.5</v>
      </c>
      <c r="AS360" s="59">
        <v>52</v>
      </c>
      <c r="AT360" s="59">
        <v>47</v>
      </c>
      <c r="AU360" s="58">
        <v>19.5</v>
      </c>
      <c r="AV360" s="59">
        <v>22</v>
      </c>
      <c r="AW360" s="59">
        <v>17</v>
      </c>
      <c r="AX360" s="58">
        <v>30.5</v>
      </c>
      <c r="AY360" s="59">
        <v>33</v>
      </c>
      <c r="AZ360" s="59">
        <v>28</v>
      </c>
      <c r="BA360" s="58">
        <v>64</v>
      </c>
      <c r="BB360" s="59">
        <v>68</v>
      </c>
      <c r="BC360" s="59">
        <v>60</v>
      </c>
      <c r="BD360" s="58">
        <v>17</v>
      </c>
      <c r="BE360" s="59">
        <v>18</v>
      </c>
      <c r="BF360" s="59">
        <v>16</v>
      </c>
      <c r="BG360" s="58">
        <v>27.5</v>
      </c>
      <c r="BH360" s="59">
        <v>30</v>
      </c>
      <c r="BI360" s="59">
        <v>25</v>
      </c>
      <c r="BJ360" s="58">
        <v>23</v>
      </c>
      <c r="BK360" s="59">
        <v>28</v>
      </c>
      <c r="BL360" s="59">
        <v>18</v>
      </c>
      <c r="BM360" s="58">
        <v>59.5</v>
      </c>
      <c r="BN360" s="59">
        <v>62</v>
      </c>
      <c r="BO360" s="59">
        <v>57</v>
      </c>
      <c r="BP360" s="58">
        <v>117.5</v>
      </c>
      <c r="BQ360" s="59">
        <v>120</v>
      </c>
      <c r="BR360" s="59">
        <v>115</v>
      </c>
    </row>
    <row r="361" spans="1:70" x14ac:dyDescent="0.25">
      <c r="A361" s="57">
        <v>43636</v>
      </c>
      <c r="B361" s="58">
        <v>67</v>
      </c>
      <c r="C361" s="59">
        <v>72</v>
      </c>
      <c r="D361" s="59">
        <v>62</v>
      </c>
      <c r="E361" s="58">
        <v>130</v>
      </c>
      <c r="F361" s="59">
        <v>135</v>
      </c>
      <c r="G361" s="59">
        <v>125</v>
      </c>
      <c r="H361" s="58">
        <v>75</v>
      </c>
      <c r="I361" s="59">
        <v>80</v>
      </c>
      <c r="J361" s="59">
        <v>70</v>
      </c>
      <c r="K361" s="58">
        <v>47.5</v>
      </c>
      <c r="L361" s="59">
        <v>55</v>
      </c>
      <c r="M361" s="59">
        <v>40</v>
      </c>
      <c r="N361" s="58">
        <v>62.5</v>
      </c>
      <c r="O361" s="59">
        <v>75</v>
      </c>
      <c r="P361" s="59">
        <v>50</v>
      </c>
      <c r="Q361" s="58">
        <v>77.5</v>
      </c>
      <c r="R361" s="59">
        <v>80</v>
      </c>
      <c r="S361" s="59">
        <v>75</v>
      </c>
      <c r="T361" s="58">
        <v>45</v>
      </c>
      <c r="U361" s="59">
        <v>50</v>
      </c>
      <c r="V361" s="59">
        <v>40</v>
      </c>
      <c r="W361" s="58">
        <v>20</v>
      </c>
      <c r="X361" s="59">
        <v>25</v>
      </c>
      <c r="Y361" s="59">
        <v>15</v>
      </c>
      <c r="Z361" s="58">
        <v>49.5</v>
      </c>
      <c r="AA361" s="59">
        <v>52</v>
      </c>
      <c r="AB361" s="59">
        <v>47</v>
      </c>
      <c r="AC361" s="58">
        <v>35</v>
      </c>
      <c r="AD361" s="59">
        <v>40</v>
      </c>
      <c r="AE361" s="59">
        <v>30</v>
      </c>
      <c r="AF361" s="58">
        <v>20</v>
      </c>
      <c r="AG361" s="59">
        <v>25</v>
      </c>
      <c r="AH361" s="59">
        <v>15</v>
      </c>
      <c r="AI361" s="58">
        <v>17.5</v>
      </c>
      <c r="AJ361" s="59">
        <v>20</v>
      </c>
      <c r="AK361" s="59">
        <v>15</v>
      </c>
      <c r="AL361" s="58">
        <v>30</v>
      </c>
      <c r="AM361" s="59">
        <v>35</v>
      </c>
      <c r="AN361" s="59">
        <v>25</v>
      </c>
      <c r="AO361" s="58">
        <v>38</v>
      </c>
      <c r="AP361" s="59">
        <v>42</v>
      </c>
      <c r="AQ361" s="59">
        <v>34</v>
      </c>
      <c r="AR361" s="58">
        <v>49.5</v>
      </c>
      <c r="AS361" s="59">
        <v>52</v>
      </c>
      <c r="AT361" s="59">
        <v>47</v>
      </c>
      <c r="AU361" s="58">
        <v>19.5</v>
      </c>
      <c r="AV361" s="59">
        <v>22</v>
      </c>
      <c r="AW361" s="59">
        <v>17</v>
      </c>
      <c r="AX361" s="58">
        <v>30.5</v>
      </c>
      <c r="AY361" s="59">
        <v>33</v>
      </c>
      <c r="AZ361" s="59">
        <v>28</v>
      </c>
      <c r="BA361" s="58">
        <v>64</v>
      </c>
      <c r="BB361" s="59">
        <v>68</v>
      </c>
      <c r="BC361" s="59">
        <v>60</v>
      </c>
      <c r="BD361" s="58">
        <v>17</v>
      </c>
      <c r="BE361" s="59">
        <v>18</v>
      </c>
      <c r="BF361" s="59">
        <v>16</v>
      </c>
      <c r="BG361" s="58">
        <v>27.5</v>
      </c>
      <c r="BH361" s="59">
        <v>30</v>
      </c>
      <c r="BI361" s="59">
        <v>25</v>
      </c>
      <c r="BJ361" s="58">
        <v>23</v>
      </c>
      <c r="BK361" s="59">
        <v>28</v>
      </c>
      <c r="BL361" s="59">
        <v>18</v>
      </c>
      <c r="BM361" s="58">
        <v>59.5</v>
      </c>
      <c r="BN361" s="59">
        <v>62</v>
      </c>
      <c r="BO361" s="59">
        <v>57</v>
      </c>
      <c r="BP361" s="58">
        <v>117.5</v>
      </c>
      <c r="BQ361" s="59">
        <v>120</v>
      </c>
      <c r="BR361" s="59">
        <v>115</v>
      </c>
    </row>
    <row r="362" spans="1:70" x14ac:dyDescent="0.25">
      <c r="A362" s="57">
        <v>43629</v>
      </c>
      <c r="B362" s="58">
        <v>67</v>
      </c>
      <c r="C362" s="59">
        <v>72</v>
      </c>
      <c r="D362" s="59">
        <v>62</v>
      </c>
      <c r="E362" s="58">
        <v>130</v>
      </c>
      <c r="F362" s="59">
        <v>135</v>
      </c>
      <c r="G362" s="59">
        <v>125</v>
      </c>
      <c r="H362" s="58">
        <v>75</v>
      </c>
      <c r="I362" s="59">
        <v>80</v>
      </c>
      <c r="J362" s="59">
        <v>70</v>
      </c>
      <c r="K362" s="58">
        <v>47.5</v>
      </c>
      <c r="L362" s="59">
        <v>55</v>
      </c>
      <c r="M362" s="59">
        <v>40</v>
      </c>
      <c r="N362" s="58">
        <v>62.5</v>
      </c>
      <c r="O362" s="59">
        <v>75</v>
      </c>
      <c r="P362" s="59">
        <v>50</v>
      </c>
      <c r="Q362" s="58">
        <v>77.5</v>
      </c>
      <c r="R362" s="59">
        <v>80</v>
      </c>
      <c r="S362" s="59">
        <v>75</v>
      </c>
      <c r="T362" s="58">
        <v>45</v>
      </c>
      <c r="U362" s="59">
        <v>50</v>
      </c>
      <c r="V362" s="59">
        <v>40</v>
      </c>
      <c r="W362" s="58">
        <v>20</v>
      </c>
      <c r="X362" s="59">
        <v>25</v>
      </c>
      <c r="Y362" s="59">
        <v>15</v>
      </c>
      <c r="Z362" s="58">
        <v>49.5</v>
      </c>
      <c r="AA362" s="59">
        <v>52</v>
      </c>
      <c r="AB362" s="59">
        <v>47</v>
      </c>
      <c r="AC362" s="58">
        <v>35</v>
      </c>
      <c r="AD362" s="59">
        <v>40</v>
      </c>
      <c r="AE362" s="59">
        <v>30</v>
      </c>
      <c r="AF362" s="58">
        <v>20</v>
      </c>
      <c r="AG362" s="59">
        <v>25</v>
      </c>
      <c r="AH362" s="59">
        <v>15</v>
      </c>
      <c r="AI362" s="58">
        <v>17.5</v>
      </c>
      <c r="AJ362" s="59">
        <v>20</v>
      </c>
      <c r="AK362" s="59">
        <v>15</v>
      </c>
      <c r="AL362" s="58">
        <v>30</v>
      </c>
      <c r="AM362" s="59">
        <v>35</v>
      </c>
      <c r="AN362" s="59">
        <v>25</v>
      </c>
      <c r="AO362" s="58">
        <v>38</v>
      </c>
      <c r="AP362" s="59">
        <v>42</v>
      </c>
      <c r="AQ362" s="59">
        <v>34</v>
      </c>
      <c r="AR362" s="58">
        <v>49.5</v>
      </c>
      <c r="AS362" s="59">
        <v>52</v>
      </c>
      <c r="AT362" s="59">
        <v>47</v>
      </c>
      <c r="AU362" s="58">
        <v>19.5</v>
      </c>
      <c r="AV362" s="59">
        <v>22</v>
      </c>
      <c r="AW362" s="59">
        <v>17</v>
      </c>
      <c r="AX362" s="58">
        <v>30.5</v>
      </c>
      <c r="AY362" s="59">
        <v>33</v>
      </c>
      <c r="AZ362" s="59">
        <v>28</v>
      </c>
      <c r="BA362" s="58">
        <v>64</v>
      </c>
      <c r="BB362" s="59">
        <v>68</v>
      </c>
      <c r="BC362" s="59">
        <v>60</v>
      </c>
      <c r="BD362" s="58">
        <v>17</v>
      </c>
      <c r="BE362" s="59">
        <v>18</v>
      </c>
      <c r="BF362" s="59">
        <v>16</v>
      </c>
      <c r="BG362" s="58">
        <v>27.5</v>
      </c>
      <c r="BH362" s="59">
        <v>30</v>
      </c>
      <c r="BI362" s="59">
        <v>25</v>
      </c>
      <c r="BJ362" s="58">
        <v>23</v>
      </c>
      <c r="BK362" s="59">
        <v>28</v>
      </c>
      <c r="BL362" s="59">
        <v>18</v>
      </c>
      <c r="BM362" s="58">
        <v>59.5</v>
      </c>
      <c r="BN362" s="59">
        <v>62</v>
      </c>
      <c r="BO362" s="59">
        <v>57</v>
      </c>
      <c r="BP362" s="58">
        <v>117.5</v>
      </c>
      <c r="BQ362" s="59">
        <v>120</v>
      </c>
      <c r="BR362" s="59">
        <v>115</v>
      </c>
    </row>
    <row r="363" spans="1:70" x14ac:dyDescent="0.25">
      <c r="A363" s="57">
        <v>43622</v>
      </c>
      <c r="B363" s="58">
        <v>67</v>
      </c>
      <c r="C363" s="59">
        <v>72</v>
      </c>
      <c r="D363" s="59">
        <v>62</v>
      </c>
      <c r="E363" s="58">
        <v>130</v>
      </c>
      <c r="F363" s="59">
        <v>135</v>
      </c>
      <c r="G363" s="59">
        <v>125</v>
      </c>
      <c r="H363" s="58">
        <v>75</v>
      </c>
      <c r="I363" s="59">
        <v>80</v>
      </c>
      <c r="J363" s="59">
        <v>70</v>
      </c>
      <c r="K363" s="58">
        <v>47.5</v>
      </c>
      <c r="L363" s="59">
        <v>55</v>
      </c>
      <c r="M363" s="59">
        <v>40</v>
      </c>
      <c r="N363" s="58">
        <v>62.5</v>
      </c>
      <c r="O363" s="59">
        <v>75</v>
      </c>
      <c r="P363" s="59">
        <v>50</v>
      </c>
      <c r="Q363" s="58">
        <v>77.5</v>
      </c>
      <c r="R363" s="59">
        <v>80</v>
      </c>
      <c r="S363" s="59">
        <v>75</v>
      </c>
      <c r="T363" s="58">
        <v>45</v>
      </c>
      <c r="U363" s="59">
        <v>50</v>
      </c>
      <c r="V363" s="59">
        <v>40</v>
      </c>
      <c r="W363" s="58">
        <v>20</v>
      </c>
      <c r="X363" s="59">
        <v>25</v>
      </c>
      <c r="Y363" s="59">
        <v>15</v>
      </c>
      <c r="Z363" s="58">
        <v>49.5</v>
      </c>
      <c r="AA363" s="59">
        <v>52</v>
      </c>
      <c r="AB363" s="59">
        <v>47</v>
      </c>
      <c r="AC363" s="58">
        <v>35</v>
      </c>
      <c r="AD363" s="59">
        <v>40</v>
      </c>
      <c r="AE363" s="59">
        <v>30</v>
      </c>
      <c r="AF363" s="58">
        <v>20</v>
      </c>
      <c r="AG363" s="59">
        <v>25</v>
      </c>
      <c r="AH363" s="59">
        <v>15</v>
      </c>
      <c r="AI363" s="58">
        <v>17.5</v>
      </c>
      <c r="AJ363" s="59">
        <v>20</v>
      </c>
      <c r="AK363" s="59">
        <v>15</v>
      </c>
      <c r="AL363" s="58">
        <v>30</v>
      </c>
      <c r="AM363" s="59">
        <v>35</v>
      </c>
      <c r="AN363" s="59">
        <v>25</v>
      </c>
      <c r="AO363" s="58">
        <v>38</v>
      </c>
      <c r="AP363" s="59">
        <v>42</v>
      </c>
      <c r="AQ363" s="59">
        <v>34</v>
      </c>
      <c r="AR363" s="58">
        <v>49.5</v>
      </c>
      <c r="AS363" s="59">
        <v>52</v>
      </c>
      <c r="AT363" s="59">
        <v>47</v>
      </c>
      <c r="AU363" s="58">
        <v>19.5</v>
      </c>
      <c r="AV363" s="59">
        <v>22</v>
      </c>
      <c r="AW363" s="59">
        <v>17</v>
      </c>
      <c r="AX363" s="58">
        <v>30.5</v>
      </c>
      <c r="AY363" s="59">
        <v>33</v>
      </c>
      <c r="AZ363" s="59">
        <v>28</v>
      </c>
      <c r="BA363" s="58">
        <v>64</v>
      </c>
      <c r="BB363" s="59">
        <v>68</v>
      </c>
      <c r="BC363" s="59">
        <v>60</v>
      </c>
      <c r="BD363" s="58">
        <v>17</v>
      </c>
      <c r="BE363" s="59">
        <v>18</v>
      </c>
      <c r="BF363" s="59">
        <v>16</v>
      </c>
      <c r="BG363" s="58">
        <v>27.5</v>
      </c>
      <c r="BH363" s="59">
        <v>30</v>
      </c>
      <c r="BI363" s="59">
        <v>25</v>
      </c>
      <c r="BJ363" s="58">
        <v>23</v>
      </c>
      <c r="BK363" s="59">
        <v>28</v>
      </c>
      <c r="BL363" s="59">
        <v>18</v>
      </c>
      <c r="BM363" s="58">
        <v>59.5</v>
      </c>
      <c r="BN363" s="59">
        <v>62</v>
      </c>
      <c r="BO363" s="59">
        <v>57</v>
      </c>
      <c r="BP363" s="58">
        <v>117.5</v>
      </c>
      <c r="BQ363" s="59">
        <v>120</v>
      </c>
      <c r="BR363" s="59">
        <v>115</v>
      </c>
    </row>
    <row r="364" spans="1:70" x14ac:dyDescent="0.25">
      <c r="A364" s="57">
        <v>43615</v>
      </c>
      <c r="B364" s="58">
        <v>85</v>
      </c>
      <c r="C364" s="59">
        <v>90</v>
      </c>
      <c r="D364" s="59">
        <v>80</v>
      </c>
      <c r="E364" s="58">
        <v>130</v>
      </c>
      <c r="F364" s="59">
        <v>135</v>
      </c>
      <c r="G364" s="59">
        <v>125</v>
      </c>
      <c r="H364" s="58">
        <v>85</v>
      </c>
      <c r="I364" s="59">
        <v>90</v>
      </c>
      <c r="J364" s="59">
        <v>80</v>
      </c>
      <c r="K364" s="58">
        <v>57.5</v>
      </c>
      <c r="L364" s="59">
        <v>65</v>
      </c>
      <c r="M364" s="59">
        <v>50</v>
      </c>
      <c r="N364" s="58">
        <v>72.5</v>
      </c>
      <c r="O364" s="59">
        <v>85</v>
      </c>
      <c r="P364" s="59">
        <v>60</v>
      </c>
      <c r="Q364" s="58">
        <v>87.5</v>
      </c>
      <c r="R364" s="59">
        <v>90</v>
      </c>
      <c r="S364" s="59">
        <v>85</v>
      </c>
      <c r="T364" s="58">
        <v>55</v>
      </c>
      <c r="U364" s="59">
        <v>60</v>
      </c>
      <c r="V364" s="59">
        <v>50</v>
      </c>
      <c r="W364" s="58">
        <v>30</v>
      </c>
      <c r="X364" s="59">
        <v>35</v>
      </c>
      <c r="Y364" s="59">
        <v>25</v>
      </c>
      <c r="Z364" s="58">
        <v>54.5</v>
      </c>
      <c r="AA364" s="59">
        <v>57</v>
      </c>
      <c r="AB364" s="59">
        <v>52</v>
      </c>
      <c r="AC364" s="58">
        <v>45</v>
      </c>
      <c r="AD364" s="59">
        <v>50</v>
      </c>
      <c r="AE364" s="59">
        <v>40</v>
      </c>
      <c r="AF364" s="58">
        <v>30</v>
      </c>
      <c r="AG364" s="59">
        <v>35</v>
      </c>
      <c r="AH364" s="59">
        <v>25</v>
      </c>
      <c r="AI364" s="58">
        <v>17.5</v>
      </c>
      <c r="AJ364" s="59">
        <v>20</v>
      </c>
      <c r="AK364" s="59">
        <v>15</v>
      </c>
      <c r="AL364" s="58">
        <v>30</v>
      </c>
      <c r="AM364" s="59">
        <v>35</v>
      </c>
      <c r="AN364" s="59">
        <v>25</v>
      </c>
      <c r="AO364" s="58">
        <v>38</v>
      </c>
      <c r="AP364" s="59">
        <v>42</v>
      </c>
      <c r="AQ364" s="59">
        <v>34</v>
      </c>
      <c r="AR364" s="58">
        <v>49.5</v>
      </c>
      <c r="AS364" s="59">
        <v>52</v>
      </c>
      <c r="AT364" s="59">
        <v>47</v>
      </c>
      <c r="AU364" s="58">
        <v>19.5</v>
      </c>
      <c r="AV364" s="59">
        <v>22</v>
      </c>
      <c r="AW364" s="59">
        <v>17</v>
      </c>
      <c r="AX364" s="58">
        <v>30.5</v>
      </c>
      <c r="AY364" s="59">
        <v>33</v>
      </c>
      <c r="AZ364" s="59">
        <v>28</v>
      </c>
      <c r="BA364" s="58">
        <v>64</v>
      </c>
      <c r="BB364" s="59">
        <v>68</v>
      </c>
      <c r="BC364" s="59">
        <v>60</v>
      </c>
      <c r="BD364" s="58">
        <v>17</v>
      </c>
      <c r="BE364" s="59">
        <v>18</v>
      </c>
      <c r="BF364" s="59">
        <v>16</v>
      </c>
      <c r="BG364" s="58">
        <v>27.5</v>
      </c>
      <c r="BH364" s="59">
        <v>30</v>
      </c>
      <c r="BI364" s="59">
        <v>25</v>
      </c>
      <c r="BJ364" s="58">
        <v>23</v>
      </c>
      <c r="BK364" s="59">
        <v>28</v>
      </c>
      <c r="BL364" s="59">
        <v>18</v>
      </c>
      <c r="BM364" s="58">
        <v>59.5</v>
      </c>
      <c r="BN364" s="59">
        <v>62</v>
      </c>
      <c r="BO364" s="59">
        <v>57</v>
      </c>
      <c r="BP364" s="58">
        <v>117.5</v>
      </c>
      <c r="BQ364" s="59">
        <v>120</v>
      </c>
      <c r="BR364" s="59">
        <v>115</v>
      </c>
    </row>
    <row r="365" spans="1:70" x14ac:dyDescent="0.25">
      <c r="A365" s="57">
        <v>43608</v>
      </c>
      <c r="B365" s="58">
        <v>92.5</v>
      </c>
      <c r="C365" s="59">
        <v>95</v>
      </c>
      <c r="D365" s="59">
        <v>90</v>
      </c>
      <c r="E365" s="58">
        <v>130</v>
      </c>
      <c r="F365" s="59">
        <v>135</v>
      </c>
      <c r="G365" s="59">
        <v>125</v>
      </c>
      <c r="H365" s="58">
        <v>90</v>
      </c>
      <c r="I365" s="59">
        <v>95</v>
      </c>
      <c r="J365" s="59">
        <v>85</v>
      </c>
      <c r="K365" s="58">
        <v>62</v>
      </c>
      <c r="L365" s="59">
        <v>69</v>
      </c>
      <c r="M365" s="59">
        <v>55</v>
      </c>
      <c r="N365" s="58">
        <v>72.5</v>
      </c>
      <c r="O365" s="59">
        <v>85</v>
      </c>
      <c r="P365" s="59">
        <v>60</v>
      </c>
      <c r="Q365" s="58">
        <v>92.5</v>
      </c>
      <c r="R365" s="59">
        <v>95</v>
      </c>
      <c r="S365" s="59">
        <v>90</v>
      </c>
      <c r="T365" s="58">
        <v>60</v>
      </c>
      <c r="U365" s="59">
        <v>65</v>
      </c>
      <c r="V365" s="59">
        <v>55</v>
      </c>
      <c r="W365" s="58">
        <v>33</v>
      </c>
      <c r="X365" s="59">
        <v>38</v>
      </c>
      <c r="Y365" s="59">
        <v>28</v>
      </c>
      <c r="Z365" s="58">
        <v>57.5</v>
      </c>
      <c r="AA365" s="59">
        <v>60</v>
      </c>
      <c r="AB365" s="59">
        <v>55</v>
      </c>
      <c r="AC365" s="58">
        <v>50</v>
      </c>
      <c r="AD365" s="59">
        <v>55</v>
      </c>
      <c r="AE365" s="59">
        <v>45</v>
      </c>
      <c r="AF365" s="58">
        <v>33</v>
      </c>
      <c r="AG365" s="59">
        <v>38</v>
      </c>
      <c r="AH365" s="59">
        <v>28</v>
      </c>
      <c r="AI365" s="58">
        <v>17.5</v>
      </c>
      <c r="AJ365" s="59">
        <v>20</v>
      </c>
      <c r="AK365" s="59">
        <v>15</v>
      </c>
      <c r="AL365" s="58">
        <v>30</v>
      </c>
      <c r="AM365" s="59">
        <v>35</v>
      </c>
      <c r="AN365" s="59">
        <v>25</v>
      </c>
      <c r="AO365" s="58">
        <v>38</v>
      </c>
      <c r="AP365" s="59">
        <v>42</v>
      </c>
      <c r="AQ365" s="59">
        <v>34</v>
      </c>
      <c r="AR365" s="58">
        <v>49.5</v>
      </c>
      <c r="AS365" s="59">
        <v>52</v>
      </c>
      <c r="AT365" s="59">
        <v>47</v>
      </c>
      <c r="AU365" s="58">
        <v>19.5</v>
      </c>
      <c r="AV365" s="59">
        <v>22</v>
      </c>
      <c r="AW365" s="59">
        <v>17</v>
      </c>
      <c r="AX365" s="58">
        <v>32.5</v>
      </c>
      <c r="AY365" s="59">
        <v>35</v>
      </c>
      <c r="AZ365" s="59">
        <v>30</v>
      </c>
      <c r="BA365" s="58">
        <v>65</v>
      </c>
      <c r="BB365" s="59">
        <v>68</v>
      </c>
      <c r="BC365" s="59">
        <v>62</v>
      </c>
      <c r="BD365" s="58">
        <v>17</v>
      </c>
      <c r="BE365" s="59">
        <v>18</v>
      </c>
      <c r="BF365" s="59">
        <v>16</v>
      </c>
      <c r="BG365" s="58">
        <v>27.5</v>
      </c>
      <c r="BH365" s="59">
        <v>30</v>
      </c>
      <c r="BI365" s="59">
        <v>25</v>
      </c>
      <c r="BJ365" s="58">
        <v>23</v>
      </c>
      <c r="BK365" s="59">
        <v>28</v>
      </c>
      <c r="BL365" s="59">
        <v>18</v>
      </c>
      <c r="BM365" s="58">
        <v>59.5</v>
      </c>
      <c r="BN365" s="59">
        <v>62</v>
      </c>
      <c r="BO365" s="59">
        <v>57</v>
      </c>
      <c r="BP365" s="58">
        <v>117.5</v>
      </c>
      <c r="BQ365" s="59">
        <v>120</v>
      </c>
      <c r="BR365" s="59">
        <v>115</v>
      </c>
    </row>
    <row r="366" spans="1:70" x14ac:dyDescent="0.25">
      <c r="A366" s="57">
        <v>43601</v>
      </c>
      <c r="B366" s="58">
        <v>92.5</v>
      </c>
      <c r="C366" s="59">
        <v>95</v>
      </c>
      <c r="D366" s="59">
        <v>90</v>
      </c>
      <c r="E366" s="58">
        <v>130</v>
      </c>
      <c r="F366" s="59">
        <v>135</v>
      </c>
      <c r="G366" s="59">
        <v>125</v>
      </c>
      <c r="H366" s="58">
        <v>90</v>
      </c>
      <c r="I366" s="59">
        <v>95</v>
      </c>
      <c r="J366" s="59">
        <v>85</v>
      </c>
      <c r="K366" s="58">
        <v>62</v>
      </c>
      <c r="L366" s="59">
        <v>69</v>
      </c>
      <c r="M366" s="59">
        <v>55</v>
      </c>
      <c r="N366" s="58">
        <v>72.5</v>
      </c>
      <c r="O366" s="59">
        <v>85</v>
      </c>
      <c r="P366" s="59">
        <v>60</v>
      </c>
      <c r="Q366" s="58">
        <v>92.5</v>
      </c>
      <c r="R366" s="59">
        <v>95</v>
      </c>
      <c r="S366" s="59">
        <v>90</v>
      </c>
      <c r="T366" s="58">
        <v>60</v>
      </c>
      <c r="U366" s="59">
        <v>65</v>
      </c>
      <c r="V366" s="59">
        <v>55</v>
      </c>
      <c r="W366" s="58">
        <v>33</v>
      </c>
      <c r="X366" s="59">
        <v>38</v>
      </c>
      <c r="Y366" s="59">
        <v>28</v>
      </c>
      <c r="Z366" s="58">
        <v>57.5</v>
      </c>
      <c r="AA366" s="59">
        <v>60</v>
      </c>
      <c r="AB366" s="59">
        <v>55</v>
      </c>
      <c r="AC366" s="58">
        <v>50</v>
      </c>
      <c r="AD366" s="59">
        <v>55</v>
      </c>
      <c r="AE366" s="59">
        <v>45</v>
      </c>
      <c r="AF366" s="58">
        <v>33</v>
      </c>
      <c r="AG366" s="59">
        <v>38</v>
      </c>
      <c r="AH366" s="59">
        <v>28</v>
      </c>
      <c r="AI366" s="58">
        <v>17.5</v>
      </c>
      <c r="AJ366" s="59">
        <v>20</v>
      </c>
      <c r="AK366" s="59">
        <v>15</v>
      </c>
      <c r="AL366" s="58">
        <v>30</v>
      </c>
      <c r="AM366" s="59">
        <v>35</v>
      </c>
      <c r="AN366" s="59">
        <v>25</v>
      </c>
      <c r="AO366" s="58">
        <v>38</v>
      </c>
      <c r="AP366" s="59">
        <v>42</v>
      </c>
      <c r="AQ366" s="59">
        <v>34</v>
      </c>
      <c r="AR366" s="58">
        <v>49.5</v>
      </c>
      <c r="AS366" s="59">
        <v>52</v>
      </c>
      <c r="AT366" s="59">
        <v>47</v>
      </c>
      <c r="AU366" s="58">
        <v>19.5</v>
      </c>
      <c r="AV366" s="59">
        <v>22</v>
      </c>
      <c r="AW366" s="59">
        <v>17</v>
      </c>
      <c r="AX366" s="58">
        <v>32.5</v>
      </c>
      <c r="AY366" s="59">
        <v>35</v>
      </c>
      <c r="AZ366" s="59">
        <v>30</v>
      </c>
      <c r="BA366" s="58">
        <v>65</v>
      </c>
      <c r="BB366" s="59">
        <v>68</v>
      </c>
      <c r="BC366" s="59">
        <v>62</v>
      </c>
      <c r="BD366" s="58">
        <v>17</v>
      </c>
      <c r="BE366" s="59">
        <v>18</v>
      </c>
      <c r="BF366" s="59">
        <v>16</v>
      </c>
      <c r="BG366" s="58">
        <v>27.5</v>
      </c>
      <c r="BH366" s="59">
        <v>30</v>
      </c>
      <c r="BI366" s="59">
        <v>25</v>
      </c>
      <c r="BJ366" s="58">
        <v>23</v>
      </c>
      <c r="BK366" s="59">
        <v>28</v>
      </c>
      <c r="BL366" s="59">
        <v>18</v>
      </c>
      <c r="BM366" s="58">
        <v>59.5</v>
      </c>
      <c r="BN366" s="59">
        <v>62</v>
      </c>
      <c r="BO366" s="59">
        <v>57</v>
      </c>
      <c r="BP366" s="58">
        <v>117.5</v>
      </c>
      <c r="BQ366" s="59">
        <v>120</v>
      </c>
      <c r="BR366" s="59">
        <v>115</v>
      </c>
    </row>
    <row r="367" spans="1:70" x14ac:dyDescent="0.25">
      <c r="A367" s="57">
        <v>43594</v>
      </c>
      <c r="B367" s="58">
        <v>105</v>
      </c>
      <c r="C367" s="59">
        <v>110</v>
      </c>
      <c r="D367" s="59">
        <v>100</v>
      </c>
      <c r="E367" s="58">
        <v>130</v>
      </c>
      <c r="F367" s="59">
        <v>135</v>
      </c>
      <c r="G367" s="59">
        <v>125</v>
      </c>
      <c r="H367" s="58">
        <v>107.5</v>
      </c>
      <c r="I367" s="59">
        <v>110</v>
      </c>
      <c r="J367" s="59">
        <v>105</v>
      </c>
      <c r="K367" s="58">
        <v>69</v>
      </c>
      <c r="L367" s="59">
        <v>73</v>
      </c>
      <c r="M367" s="59">
        <v>65</v>
      </c>
      <c r="N367" s="58">
        <v>82.5</v>
      </c>
      <c r="O367" s="59">
        <v>95</v>
      </c>
      <c r="P367" s="59">
        <v>70</v>
      </c>
      <c r="Q367" s="58">
        <v>105</v>
      </c>
      <c r="R367" s="59">
        <v>110</v>
      </c>
      <c r="S367" s="59">
        <v>100</v>
      </c>
      <c r="T367" s="58">
        <v>70</v>
      </c>
      <c r="U367" s="59">
        <v>75</v>
      </c>
      <c r="V367" s="59">
        <v>65</v>
      </c>
      <c r="W367" s="58">
        <v>45</v>
      </c>
      <c r="X367" s="59">
        <v>50</v>
      </c>
      <c r="Y367" s="59">
        <v>40</v>
      </c>
      <c r="Z367" s="58">
        <v>62.5</v>
      </c>
      <c r="AA367" s="59">
        <v>65</v>
      </c>
      <c r="AB367" s="59">
        <v>60</v>
      </c>
      <c r="AC367" s="58">
        <v>60</v>
      </c>
      <c r="AD367" s="59">
        <v>65</v>
      </c>
      <c r="AE367" s="59">
        <v>55</v>
      </c>
      <c r="AF367" s="58">
        <v>45</v>
      </c>
      <c r="AG367" s="59">
        <v>50</v>
      </c>
      <c r="AH367" s="59">
        <v>40</v>
      </c>
      <c r="AI367" s="58">
        <v>17.5</v>
      </c>
      <c r="AJ367" s="59">
        <v>20</v>
      </c>
      <c r="AK367" s="59">
        <v>15</v>
      </c>
      <c r="AL367" s="58">
        <v>30</v>
      </c>
      <c r="AM367" s="59">
        <v>35</v>
      </c>
      <c r="AN367" s="59">
        <v>25</v>
      </c>
      <c r="AO367" s="58">
        <v>38</v>
      </c>
      <c r="AP367" s="59">
        <v>42</v>
      </c>
      <c r="AQ367" s="59">
        <v>34</v>
      </c>
      <c r="AR367" s="58">
        <v>49.5</v>
      </c>
      <c r="AS367" s="59">
        <v>52</v>
      </c>
      <c r="AT367" s="59">
        <v>47</v>
      </c>
      <c r="AU367" s="58">
        <v>19.5</v>
      </c>
      <c r="AV367" s="59">
        <v>22</v>
      </c>
      <c r="AW367" s="59">
        <v>17</v>
      </c>
      <c r="AX367" s="58">
        <v>32.5</v>
      </c>
      <c r="AY367" s="59">
        <v>35</v>
      </c>
      <c r="AZ367" s="59">
        <v>30</v>
      </c>
      <c r="BA367" s="58">
        <v>65</v>
      </c>
      <c r="BB367" s="59">
        <v>68</v>
      </c>
      <c r="BC367" s="59">
        <v>62</v>
      </c>
      <c r="BD367" s="58">
        <v>17</v>
      </c>
      <c r="BE367" s="59">
        <v>18</v>
      </c>
      <c r="BF367" s="59">
        <v>16</v>
      </c>
      <c r="BG367" s="58">
        <v>27.5</v>
      </c>
      <c r="BH367" s="59">
        <v>30</v>
      </c>
      <c r="BI367" s="59">
        <v>25</v>
      </c>
      <c r="BJ367" s="58">
        <v>23</v>
      </c>
      <c r="BK367" s="59">
        <v>28</v>
      </c>
      <c r="BL367" s="59">
        <v>18</v>
      </c>
      <c r="BM367" s="58">
        <v>59.5</v>
      </c>
      <c r="BN367" s="59">
        <v>62</v>
      </c>
      <c r="BO367" s="59">
        <v>57</v>
      </c>
      <c r="BP367" s="58">
        <v>117.5</v>
      </c>
      <c r="BQ367" s="59">
        <v>120</v>
      </c>
      <c r="BR367" s="59">
        <v>115</v>
      </c>
    </row>
    <row r="368" spans="1:70" x14ac:dyDescent="0.25">
      <c r="A368" s="57">
        <v>43587</v>
      </c>
      <c r="B368" s="58">
        <v>105</v>
      </c>
      <c r="C368" s="59">
        <v>110</v>
      </c>
      <c r="D368" s="59">
        <v>100</v>
      </c>
      <c r="E368" s="58">
        <v>130</v>
      </c>
      <c r="F368" s="59">
        <v>135</v>
      </c>
      <c r="G368" s="59">
        <v>125</v>
      </c>
      <c r="H368" s="58">
        <v>112.5</v>
      </c>
      <c r="I368" s="59">
        <v>115</v>
      </c>
      <c r="J368" s="59">
        <v>110</v>
      </c>
      <c r="K368" s="58">
        <v>69</v>
      </c>
      <c r="L368" s="59">
        <v>73</v>
      </c>
      <c r="M368" s="59">
        <v>65</v>
      </c>
      <c r="N368" s="58">
        <v>82.5</v>
      </c>
      <c r="O368" s="59">
        <v>95</v>
      </c>
      <c r="P368" s="59">
        <v>70</v>
      </c>
      <c r="Q368" s="58">
        <v>105</v>
      </c>
      <c r="R368" s="59">
        <v>110</v>
      </c>
      <c r="S368" s="59">
        <v>100</v>
      </c>
      <c r="T368" s="58">
        <v>70</v>
      </c>
      <c r="U368" s="59">
        <v>75</v>
      </c>
      <c r="V368" s="59">
        <v>65</v>
      </c>
      <c r="W368" s="58">
        <v>45</v>
      </c>
      <c r="X368" s="59">
        <v>50</v>
      </c>
      <c r="Y368" s="59">
        <v>40</v>
      </c>
      <c r="Z368" s="58">
        <v>62.5</v>
      </c>
      <c r="AA368" s="59">
        <v>65</v>
      </c>
      <c r="AB368" s="59">
        <v>60</v>
      </c>
      <c r="AC368" s="58">
        <v>60</v>
      </c>
      <c r="AD368" s="59">
        <v>65</v>
      </c>
      <c r="AE368" s="59">
        <v>55</v>
      </c>
      <c r="AF368" s="58">
        <v>45</v>
      </c>
      <c r="AG368" s="59">
        <v>50</v>
      </c>
      <c r="AH368" s="59">
        <v>40</v>
      </c>
      <c r="AI368" s="58">
        <v>17.5</v>
      </c>
      <c r="AJ368" s="59">
        <v>20</v>
      </c>
      <c r="AK368" s="59">
        <v>15</v>
      </c>
      <c r="AL368" s="58">
        <v>30</v>
      </c>
      <c r="AM368" s="59">
        <v>35</v>
      </c>
      <c r="AN368" s="59">
        <v>25</v>
      </c>
      <c r="AO368" s="58">
        <v>38</v>
      </c>
      <c r="AP368" s="59">
        <v>42</v>
      </c>
      <c r="AQ368" s="59">
        <v>34</v>
      </c>
      <c r="AR368" s="58">
        <v>49.5</v>
      </c>
      <c r="AS368" s="59">
        <v>52</v>
      </c>
      <c r="AT368" s="59">
        <v>47</v>
      </c>
      <c r="AU368" s="58">
        <v>19.5</v>
      </c>
      <c r="AV368" s="59">
        <v>22</v>
      </c>
      <c r="AW368" s="59">
        <v>17</v>
      </c>
      <c r="AX368" s="58">
        <v>32.5</v>
      </c>
      <c r="AY368" s="59">
        <v>35</v>
      </c>
      <c r="AZ368" s="59">
        <v>30</v>
      </c>
      <c r="BA368" s="58">
        <v>65</v>
      </c>
      <c r="BB368" s="59">
        <v>68</v>
      </c>
      <c r="BC368" s="59">
        <v>62</v>
      </c>
      <c r="BD368" s="58">
        <v>17</v>
      </c>
      <c r="BE368" s="59">
        <v>18</v>
      </c>
      <c r="BF368" s="59">
        <v>16</v>
      </c>
      <c r="BG368" s="58">
        <v>27.5</v>
      </c>
      <c r="BH368" s="59">
        <v>30</v>
      </c>
      <c r="BI368" s="59">
        <v>25</v>
      </c>
      <c r="BJ368" s="58">
        <v>23</v>
      </c>
      <c r="BK368" s="59">
        <v>28</v>
      </c>
      <c r="BL368" s="59">
        <v>18</v>
      </c>
      <c r="BM368" s="58">
        <v>59.5</v>
      </c>
      <c r="BN368" s="59">
        <v>62</v>
      </c>
      <c r="BO368" s="59">
        <v>57</v>
      </c>
      <c r="BP368" s="58">
        <v>117.5</v>
      </c>
      <c r="BQ368" s="59">
        <v>120</v>
      </c>
      <c r="BR368" s="59">
        <v>115</v>
      </c>
    </row>
    <row r="369" spans="1:70" x14ac:dyDescent="0.25">
      <c r="A369" s="57">
        <v>43580</v>
      </c>
      <c r="B369" s="58">
        <v>105</v>
      </c>
      <c r="C369" s="59">
        <v>110</v>
      </c>
      <c r="D369" s="59">
        <v>100</v>
      </c>
      <c r="E369" s="58">
        <v>130</v>
      </c>
      <c r="F369" s="59">
        <v>135</v>
      </c>
      <c r="G369" s="59">
        <v>125</v>
      </c>
      <c r="H369" s="58">
        <v>117.5</v>
      </c>
      <c r="I369" s="59">
        <v>120</v>
      </c>
      <c r="J369" s="59">
        <v>115</v>
      </c>
      <c r="K369" s="58">
        <v>74</v>
      </c>
      <c r="L369" s="59">
        <v>78</v>
      </c>
      <c r="M369" s="59">
        <v>70</v>
      </c>
      <c r="N369" s="58">
        <v>82.5</v>
      </c>
      <c r="O369" s="59">
        <v>95</v>
      </c>
      <c r="P369" s="59">
        <v>70</v>
      </c>
      <c r="Q369" s="58">
        <v>105</v>
      </c>
      <c r="R369" s="59">
        <v>110</v>
      </c>
      <c r="S369" s="59">
        <v>100</v>
      </c>
      <c r="T369" s="58">
        <v>75</v>
      </c>
      <c r="U369" s="59">
        <v>80</v>
      </c>
      <c r="V369" s="59">
        <v>70</v>
      </c>
      <c r="W369" s="58">
        <v>47.5</v>
      </c>
      <c r="X369" s="59">
        <v>50</v>
      </c>
      <c r="Y369" s="59">
        <v>45</v>
      </c>
      <c r="Z369" s="58">
        <v>62.5</v>
      </c>
      <c r="AA369" s="59">
        <v>65</v>
      </c>
      <c r="AB369" s="59">
        <v>60</v>
      </c>
      <c r="AC369" s="58">
        <v>60</v>
      </c>
      <c r="AD369" s="59">
        <v>65</v>
      </c>
      <c r="AE369" s="59">
        <v>55</v>
      </c>
      <c r="AF369" s="58">
        <v>50</v>
      </c>
      <c r="AG369" s="59">
        <v>55</v>
      </c>
      <c r="AH369" s="59">
        <v>45</v>
      </c>
      <c r="AI369" s="58">
        <v>17.5</v>
      </c>
      <c r="AJ369" s="59">
        <v>20</v>
      </c>
      <c r="AK369" s="59">
        <v>15</v>
      </c>
      <c r="AL369" s="58">
        <v>30</v>
      </c>
      <c r="AM369" s="59">
        <v>35</v>
      </c>
      <c r="AN369" s="59">
        <v>25</v>
      </c>
      <c r="AO369" s="58">
        <v>38</v>
      </c>
      <c r="AP369" s="59">
        <v>42</v>
      </c>
      <c r="AQ369" s="59">
        <v>34</v>
      </c>
      <c r="AR369" s="58">
        <v>49.5</v>
      </c>
      <c r="AS369" s="59">
        <v>52</v>
      </c>
      <c r="AT369" s="59">
        <v>47</v>
      </c>
      <c r="AU369" s="58">
        <v>19.5</v>
      </c>
      <c r="AV369" s="59">
        <v>22</v>
      </c>
      <c r="AW369" s="59">
        <v>17</v>
      </c>
      <c r="AX369" s="58">
        <v>32.5</v>
      </c>
      <c r="AY369" s="59">
        <v>35</v>
      </c>
      <c r="AZ369" s="59">
        <v>30</v>
      </c>
      <c r="BA369" s="58">
        <v>67.5</v>
      </c>
      <c r="BB369" s="59">
        <v>70</v>
      </c>
      <c r="BC369" s="59">
        <v>65</v>
      </c>
      <c r="BD369" s="58">
        <v>17</v>
      </c>
      <c r="BE369" s="59">
        <v>18</v>
      </c>
      <c r="BF369" s="59">
        <v>16</v>
      </c>
      <c r="BG369" s="58">
        <v>28.5</v>
      </c>
      <c r="BH369" s="59">
        <v>31</v>
      </c>
      <c r="BI369" s="59">
        <v>26</v>
      </c>
      <c r="BJ369" s="58">
        <v>23</v>
      </c>
      <c r="BK369" s="59">
        <v>28</v>
      </c>
      <c r="BL369" s="59">
        <v>18</v>
      </c>
      <c r="BM369" s="58">
        <v>59.5</v>
      </c>
      <c r="BN369" s="59">
        <v>62</v>
      </c>
      <c r="BO369" s="59">
        <v>57</v>
      </c>
      <c r="BP369" s="58">
        <v>117.5</v>
      </c>
      <c r="BQ369" s="59">
        <v>120</v>
      </c>
      <c r="BR369" s="59">
        <v>115</v>
      </c>
    </row>
    <row r="370" spans="1:70" x14ac:dyDescent="0.25">
      <c r="A370" s="57">
        <v>43573</v>
      </c>
      <c r="B370" s="58">
        <v>105</v>
      </c>
      <c r="C370" s="59">
        <v>110</v>
      </c>
      <c r="D370" s="59">
        <v>100</v>
      </c>
      <c r="E370" s="58">
        <v>130</v>
      </c>
      <c r="F370" s="59">
        <v>135</v>
      </c>
      <c r="G370" s="59">
        <v>125</v>
      </c>
      <c r="H370" s="58">
        <v>117.5</v>
      </c>
      <c r="I370" s="59">
        <v>120</v>
      </c>
      <c r="J370" s="59">
        <v>115</v>
      </c>
      <c r="K370" s="58">
        <v>74</v>
      </c>
      <c r="L370" s="59">
        <v>78</v>
      </c>
      <c r="M370" s="59">
        <v>70</v>
      </c>
      <c r="N370" s="58">
        <v>82.5</v>
      </c>
      <c r="O370" s="59">
        <v>95</v>
      </c>
      <c r="P370" s="59">
        <v>70</v>
      </c>
      <c r="Q370" s="58">
        <v>105</v>
      </c>
      <c r="R370" s="59">
        <v>110</v>
      </c>
      <c r="S370" s="59">
        <v>100</v>
      </c>
      <c r="T370" s="58">
        <v>78</v>
      </c>
      <c r="U370" s="59">
        <v>83</v>
      </c>
      <c r="V370" s="59">
        <v>73</v>
      </c>
      <c r="W370" s="58">
        <v>47.5</v>
      </c>
      <c r="X370" s="59">
        <v>50</v>
      </c>
      <c r="Y370" s="59">
        <v>45</v>
      </c>
      <c r="Z370" s="58">
        <v>62.5</v>
      </c>
      <c r="AA370" s="59">
        <v>65</v>
      </c>
      <c r="AB370" s="59">
        <v>60</v>
      </c>
      <c r="AC370" s="58">
        <v>60</v>
      </c>
      <c r="AD370" s="59">
        <v>65</v>
      </c>
      <c r="AE370" s="59">
        <v>55</v>
      </c>
      <c r="AF370" s="58">
        <v>50</v>
      </c>
      <c r="AG370" s="59">
        <v>55</v>
      </c>
      <c r="AH370" s="59">
        <v>45</v>
      </c>
      <c r="AI370" s="58">
        <v>17.5</v>
      </c>
      <c r="AJ370" s="59">
        <v>20</v>
      </c>
      <c r="AK370" s="59">
        <v>15</v>
      </c>
      <c r="AL370" s="58">
        <v>30</v>
      </c>
      <c r="AM370" s="59">
        <v>35</v>
      </c>
      <c r="AN370" s="59">
        <v>25</v>
      </c>
      <c r="AO370" s="58">
        <v>38</v>
      </c>
      <c r="AP370" s="59">
        <v>42</v>
      </c>
      <c r="AQ370" s="59">
        <v>34</v>
      </c>
      <c r="AR370" s="58">
        <v>49.5</v>
      </c>
      <c r="AS370" s="59">
        <v>52</v>
      </c>
      <c r="AT370" s="59">
        <v>47</v>
      </c>
      <c r="AU370" s="58">
        <v>19.5</v>
      </c>
      <c r="AV370" s="59">
        <v>22</v>
      </c>
      <c r="AW370" s="59">
        <v>17</v>
      </c>
      <c r="AX370" s="58">
        <v>32.5</v>
      </c>
      <c r="AY370" s="59">
        <v>35</v>
      </c>
      <c r="AZ370" s="59">
        <v>30</v>
      </c>
      <c r="BA370" s="58">
        <v>67.5</v>
      </c>
      <c r="BB370" s="59">
        <v>70</v>
      </c>
      <c r="BC370" s="59">
        <v>65</v>
      </c>
      <c r="BD370" s="58">
        <v>17</v>
      </c>
      <c r="BE370" s="59">
        <v>18</v>
      </c>
      <c r="BF370" s="59">
        <v>16</v>
      </c>
      <c r="BG370" s="58">
        <v>28.5</v>
      </c>
      <c r="BH370" s="59">
        <v>31</v>
      </c>
      <c r="BI370" s="59">
        <v>26</v>
      </c>
      <c r="BJ370" s="58">
        <v>23</v>
      </c>
      <c r="BK370" s="59">
        <v>28</v>
      </c>
      <c r="BL370" s="59">
        <v>18</v>
      </c>
      <c r="BM370" s="58">
        <v>59.5</v>
      </c>
      <c r="BN370" s="59">
        <v>62</v>
      </c>
      <c r="BO370" s="59">
        <v>57</v>
      </c>
      <c r="BP370" s="58">
        <v>117.5</v>
      </c>
      <c r="BQ370" s="59">
        <v>120</v>
      </c>
      <c r="BR370" s="59">
        <v>115</v>
      </c>
    </row>
    <row r="371" spans="1:70" x14ac:dyDescent="0.25">
      <c r="A371" s="57">
        <v>43566</v>
      </c>
      <c r="B371" s="58">
        <v>115</v>
      </c>
      <c r="C371" s="59">
        <v>120</v>
      </c>
      <c r="D371" s="59">
        <v>110</v>
      </c>
      <c r="E371" s="58">
        <v>130</v>
      </c>
      <c r="F371" s="59">
        <v>135</v>
      </c>
      <c r="G371" s="59">
        <v>125</v>
      </c>
      <c r="H371" s="58">
        <v>122.5</v>
      </c>
      <c r="I371" s="59">
        <v>125</v>
      </c>
      <c r="J371" s="59">
        <v>120</v>
      </c>
      <c r="K371" s="58">
        <v>75</v>
      </c>
      <c r="L371" s="59">
        <v>78</v>
      </c>
      <c r="M371" s="59">
        <v>72</v>
      </c>
      <c r="N371" s="58">
        <v>90</v>
      </c>
      <c r="O371" s="59">
        <v>100</v>
      </c>
      <c r="P371" s="59">
        <v>80</v>
      </c>
      <c r="Q371" s="58">
        <v>112.5</v>
      </c>
      <c r="R371" s="59">
        <v>115</v>
      </c>
      <c r="S371" s="59">
        <v>110</v>
      </c>
      <c r="T371" s="58">
        <v>80</v>
      </c>
      <c r="U371" s="59">
        <v>85</v>
      </c>
      <c r="V371" s="59">
        <v>75</v>
      </c>
      <c r="W371" s="58">
        <v>47.5</v>
      </c>
      <c r="X371" s="59">
        <v>50</v>
      </c>
      <c r="Y371" s="59">
        <v>45</v>
      </c>
      <c r="Z371" s="58">
        <v>70</v>
      </c>
      <c r="AA371" s="59">
        <v>75</v>
      </c>
      <c r="AB371" s="59">
        <v>65</v>
      </c>
      <c r="AC371" s="58">
        <v>70</v>
      </c>
      <c r="AD371" s="59">
        <v>75</v>
      </c>
      <c r="AE371" s="59">
        <v>65</v>
      </c>
      <c r="AF371" s="58">
        <v>55</v>
      </c>
      <c r="AG371" s="59">
        <v>60</v>
      </c>
      <c r="AH371" s="59">
        <v>50</v>
      </c>
      <c r="AI371" s="58">
        <v>17.5</v>
      </c>
      <c r="AJ371" s="59">
        <v>20</v>
      </c>
      <c r="AK371" s="59">
        <v>15</v>
      </c>
      <c r="AL371" s="58">
        <v>30</v>
      </c>
      <c r="AM371" s="59">
        <v>35</v>
      </c>
      <c r="AN371" s="59">
        <v>25</v>
      </c>
      <c r="AO371" s="58">
        <v>38</v>
      </c>
      <c r="AP371" s="59">
        <v>42</v>
      </c>
      <c r="AQ371" s="59">
        <v>34</v>
      </c>
      <c r="AR371" s="58">
        <v>49.5</v>
      </c>
      <c r="AS371" s="59">
        <v>52</v>
      </c>
      <c r="AT371" s="59">
        <v>47</v>
      </c>
      <c r="AU371" s="58">
        <v>19.5</v>
      </c>
      <c r="AV371" s="59">
        <v>22</v>
      </c>
      <c r="AW371" s="59">
        <v>17</v>
      </c>
      <c r="AX371" s="58">
        <v>32.5</v>
      </c>
      <c r="AY371" s="59">
        <v>35</v>
      </c>
      <c r="AZ371" s="59">
        <v>30</v>
      </c>
      <c r="BA371" s="58">
        <v>67.5</v>
      </c>
      <c r="BB371" s="59">
        <v>70</v>
      </c>
      <c r="BC371" s="59">
        <v>65</v>
      </c>
      <c r="BD371" s="58">
        <v>17</v>
      </c>
      <c r="BE371" s="59">
        <v>18</v>
      </c>
      <c r="BF371" s="59">
        <v>16</v>
      </c>
      <c r="BG371" s="58">
        <v>28.5</v>
      </c>
      <c r="BH371" s="59">
        <v>31</v>
      </c>
      <c r="BI371" s="59">
        <v>26</v>
      </c>
      <c r="BJ371" s="58">
        <v>23</v>
      </c>
      <c r="BK371" s="59">
        <v>28</v>
      </c>
      <c r="BL371" s="59">
        <v>18</v>
      </c>
      <c r="BM371" s="58">
        <v>59.5</v>
      </c>
      <c r="BN371" s="59">
        <v>62</v>
      </c>
      <c r="BO371" s="59">
        <v>57</v>
      </c>
      <c r="BP371" s="58">
        <v>117.5</v>
      </c>
      <c r="BQ371" s="59">
        <v>120</v>
      </c>
      <c r="BR371" s="59">
        <v>115</v>
      </c>
    </row>
    <row r="372" spans="1:70" x14ac:dyDescent="0.25">
      <c r="A372" s="57">
        <v>43559</v>
      </c>
      <c r="B372" s="58">
        <v>115</v>
      </c>
      <c r="C372" s="59">
        <v>120</v>
      </c>
      <c r="D372" s="59">
        <v>110</v>
      </c>
      <c r="E372" s="58">
        <v>130</v>
      </c>
      <c r="F372" s="59">
        <v>135</v>
      </c>
      <c r="G372" s="59">
        <v>125</v>
      </c>
      <c r="H372" s="58">
        <v>122.5</v>
      </c>
      <c r="I372" s="59">
        <v>125</v>
      </c>
      <c r="J372" s="59">
        <v>120</v>
      </c>
      <c r="K372" s="58">
        <v>75</v>
      </c>
      <c r="L372" s="59">
        <v>78</v>
      </c>
      <c r="M372" s="59">
        <v>72</v>
      </c>
      <c r="N372" s="58">
        <v>90</v>
      </c>
      <c r="O372" s="59">
        <v>100</v>
      </c>
      <c r="P372" s="59">
        <v>80</v>
      </c>
      <c r="Q372" s="58">
        <v>112.5</v>
      </c>
      <c r="R372" s="59">
        <v>115</v>
      </c>
      <c r="S372" s="59">
        <v>110</v>
      </c>
      <c r="T372" s="58">
        <v>80</v>
      </c>
      <c r="U372" s="59">
        <v>85</v>
      </c>
      <c r="V372" s="59">
        <v>75</v>
      </c>
      <c r="W372" s="58">
        <v>47.5</v>
      </c>
      <c r="X372" s="59">
        <v>50</v>
      </c>
      <c r="Y372" s="59">
        <v>45</v>
      </c>
      <c r="Z372" s="58">
        <v>70</v>
      </c>
      <c r="AA372" s="59">
        <v>75</v>
      </c>
      <c r="AB372" s="59">
        <v>65</v>
      </c>
      <c r="AC372" s="58">
        <v>70</v>
      </c>
      <c r="AD372" s="59">
        <v>75</v>
      </c>
      <c r="AE372" s="59">
        <v>65</v>
      </c>
      <c r="AF372" s="58">
        <v>55</v>
      </c>
      <c r="AG372" s="59">
        <v>60</v>
      </c>
      <c r="AH372" s="59">
        <v>50</v>
      </c>
      <c r="AI372" s="58">
        <v>17.5</v>
      </c>
      <c r="AJ372" s="59">
        <v>20</v>
      </c>
      <c r="AK372" s="59">
        <v>15</v>
      </c>
      <c r="AL372" s="58">
        <v>30</v>
      </c>
      <c r="AM372" s="59">
        <v>35</v>
      </c>
      <c r="AN372" s="59">
        <v>25</v>
      </c>
      <c r="AO372" s="58">
        <v>38</v>
      </c>
      <c r="AP372" s="59">
        <v>42</v>
      </c>
      <c r="AQ372" s="59">
        <v>34</v>
      </c>
      <c r="AR372" s="58">
        <v>49.5</v>
      </c>
      <c r="AS372" s="59">
        <v>52</v>
      </c>
      <c r="AT372" s="59">
        <v>47</v>
      </c>
      <c r="AU372" s="58">
        <v>19.5</v>
      </c>
      <c r="AV372" s="59">
        <v>22</v>
      </c>
      <c r="AW372" s="59">
        <v>17</v>
      </c>
      <c r="AX372" s="58">
        <v>32.5</v>
      </c>
      <c r="AY372" s="59">
        <v>35</v>
      </c>
      <c r="AZ372" s="59">
        <v>30</v>
      </c>
      <c r="BA372" s="58">
        <v>67.5</v>
      </c>
      <c r="BB372" s="59">
        <v>70</v>
      </c>
      <c r="BC372" s="59">
        <v>65</v>
      </c>
      <c r="BD372" s="58">
        <v>17</v>
      </c>
      <c r="BE372" s="59">
        <v>18</v>
      </c>
      <c r="BF372" s="59">
        <v>16</v>
      </c>
      <c r="BG372" s="58">
        <v>28.5</v>
      </c>
      <c r="BH372" s="59">
        <v>31</v>
      </c>
      <c r="BI372" s="59">
        <v>26</v>
      </c>
      <c r="BJ372" s="58">
        <v>23</v>
      </c>
      <c r="BK372" s="59">
        <v>28</v>
      </c>
      <c r="BL372" s="59">
        <v>18</v>
      </c>
      <c r="BM372" s="58">
        <v>59.5</v>
      </c>
      <c r="BN372" s="59">
        <v>62</v>
      </c>
      <c r="BO372" s="59">
        <v>57</v>
      </c>
      <c r="BP372" s="58">
        <v>117.5</v>
      </c>
      <c r="BQ372" s="59">
        <v>120</v>
      </c>
      <c r="BR372" s="59">
        <v>115</v>
      </c>
    </row>
    <row r="373" spans="1:70" x14ac:dyDescent="0.25">
      <c r="A373" s="57">
        <v>43552</v>
      </c>
      <c r="B373" s="58">
        <v>120</v>
      </c>
      <c r="C373" s="59">
        <v>125</v>
      </c>
      <c r="D373" s="59">
        <v>115</v>
      </c>
      <c r="E373" s="58">
        <v>130</v>
      </c>
      <c r="F373" s="59">
        <v>135</v>
      </c>
      <c r="G373" s="59">
        <v>125</v>
      </c>
      <c r="H373" s="58">
        <v>127.5</v>
      </c>
      <c r="I373" s="59">
        <v>130</v>
      </c>
      <c r="J373" s="59">
        <v>125</v>
      </c>
      <c r="K373" s="58">
        <v>85</v>
      </c>
      <c r="L373" s="59">
        <v>90</v>
      </c>
      <c r="M373" s="59">
        <v>80</v>
      </c>
      <c r="N373" s="58">
        <v>105</v>
      </c>
      <c r="O373" s="59">
        <v>110</v>
      </c>
      <c r="P373" s="59">
        <v>100</v>
      </c>
      <c r="Q373" s="58">
        <v>122.5</v>
      </c>
      <c r="R373" s="59">
        <v>125</v>
      </c>
      <c r="S373" s="59">
        <v>120</v>
      </c>
      <c r="T373" s="58">
        <v>83</v>
      </c>
      <c r="U373" s="59">
        <v>88</v>
      </c>
      <c r="V373" s="59">
        <v>78</v>
      </c>
      <c r="W373" s="58">
        <v>50</v>
      </c>
      <c r="X373" s="59">
        <v>55</v>
      </c>
      <c r="Y373" s="59">
        <v>45</v>
      </c>
      <c r="Z373" s="58">
        <v>75</v>
      </c>
      <c r="AA373" s="59">
        <v>80</v>
      </c>
      <c r="AB373" s="59">
        <v>70</v>
      </c>
      <c r="AC373" s="58">
        <v>77.5</v>
      </c>
      <c r="AD373" s="59">
        <v>80</v>
      </c>
      <c r="AE373" s="59">
        <v>75</v>
      </c>
      <c r="AF373" s="58">
        <v>60</v>
      </c>
      <c r="AG373" s="59">
        <v>65</v>
      </c>
      <c r="AH373" s="59">
        <v>55</v>
      </c>
      <c r="AI373" s="58">
        <v>17.5</v>
      </c>
      <c r="AJ373" s="59">
        <v>20</v>
      </c>
      <c r="AK373" s="59">
        <v>15</v>
      </c>
      <c r="AL373" s="58">
        <v>30</v>
      </c>
      <c r="AM373" s="59">
        <v>35</v>
      </c>
      <c r="AN373" s="59">
        <v>25</v>
      </c>
      <c r="AO373" s="58">
        <v>38</v>
      </c>
      <c r="AP373" s="59">
        <v>42</v>
      </c>
      <c r="AQ373" s="59">
        <v>34</v>
      </c>
      <c r="AR373" s="58">
        <v>49.5</v>
      </c>
      <c r="AS373" s="59">
        <v>52</v>
      </c>
      <c r="AT373" s="59">
        <v>47</v>
      </c>
      <c r="AU373" s="58">
        <v>19.5</v>
      </c>
      <c r="AV373" s="59">
        <v>22</v>
      </c>
      <c r="AW373" s="59">
        <v>17</v>
      </c>
      <c r="AX373" s="58">
        <v>32.5</v>
      </c>
      <c r="AY373" s="59">
        <v>35</v>
      </c>
      <c r="AZ373" s="59">
        <v>30</v>
      </c>
      <c r="BA373" s="58">
        <v>67.5</v>
      </c>
      <c r="BB373" s="59">
        <v>70</v>
      </c>
      <c r="BC373" s="59">
        <v>65</v>
      </c>
      <c r="BD373" s="58">
        <v>17</v>
      </c>
      <c r="BE373" s="59">
        <v>18</v>
      </c>
      <c r="BF373" s="59">
        <v>16</v>
      </c>
      <c r="BG373" s="58">
        <v>28.5</v>
      </c>
      <c r="BH373" s="59">
        <v>31</v>
      </c>
      <c r="BI373" s="59">
        <v>26</v>
      </c>
      <c r="BJ373" s="58">
        <v>23</v>
      </c>
      <c r="BK373" s="59">
        <v>28</v>
      </c>
      <c r="BL373" s="59">
        <v>18</v>
      </c>
      <c r="BM373" s="58">
        <v>59.5</v>
      </c>
      <c r="BN373" s="59">
        <v>62</v>
      </c>
      <c r="BO373" s="59">
        <v>57</v>
      </c>
      <c r="BP373" s="58">
        <v>117.5</v>
      </c>
      <c r="BQ373" s="59">
        <v>120</v>
      </c>
      <c r="BR373" s="59">
        <v>115</v>
      </c>
    </row>
    <row r="374" spans="1:70" x14ac:dyDescent="0.25">
      <c r="A374" s="57">
        <v>43545</v>
      </c>
      <c r="B374" s="58">
        <v>130</v>
      </c>
      <c r="C374" s="59">
        <v>135</v>
      </c>
      <c r="D374" s="59">
        <v>125</v>
      </c>
      <c r="E374" s="58">
        <v>130</v>
      </c>
      <c r="F374" s="59">
        <v>135</v>
      </c>
      <c r="G374" s="59">
        <v>125</v>
      </c>
      <c r="H374" s="58">
        <v>132.5</v>
      </c>
      <c r="I374" s="59">
        <v>135</v>
      </c>
      <c r="J374" s="59">
        <v>130</v>
      </c>
      <c r="K374" s="58">
        <v>87</v>
      </c>
      <c r="L374" s="59">
        <v>92</v>
      </c>
      <c r="M374" s="59">
        <v>82</v>
      </c>
      <c r="N374" s="58">
        <v>110</v>
      </c>
      <c r="O374" s="59">
        <v>115</v>
      </c>
      <c r="P374" s="59">
        <v>105</v>
      </c>
      <c r="Q374" s="58">
        <v>122.5</v>
      </c>
      <c r="R374" s="59">
        <v>125</v>
      </c>
      <c r="S374" s="59">
        <v>120</v>
      </c>
      <c r="T374" s="58">
        <v>85</v>
      </c>
      <c r="U374" s="59">
        <v>90</v>
      </c>
      <c r="V374" s="59">
        <v>80</v>
      </c>
      <c r="W374" s="58">
        <v>58</v>
      </c>
      <c r="X374" s="59">
        <v>63</v>
      </c>
      <c r="Y374" s="59">
        <v>53</v>
      </c>
      <c r="Z374" s="58">
        <v>80</v>
      </c>
      <c r="AA374" s="59">
        <v>85</v>
      </c>
      <c r="AB374" s="59">
        <v>75</v>
      </c>
      <c r="AC374" s="58">
        <v>82.5</v>
      </c>
      <c r="AD374" s="59">
        <v>85</v>
      </c>
      <c r="AE374" s="59">
        <v>80</v>
      </c>
      <c r="AF374" s="58">
        <v>60</v>
      </c>
      <c r="AG374" s="59">
        <v>65</v>
      </c>
      <c r="AH374" s="59">
        <v>55</v>
      </c>
      <c r="AI374" s="58">
        <v>17.5</v>
      </c>
      <c r="AJ374" s="59">
        <v>20</v>
      </c>
      <c r="AK374" s="59">
        <v>15</v>
      </c>
      <c r="AL374" s="58">
        <v>30</v>
      </c>
      <c r="AM374" s="59">
        <v>35</v>
      </c>
      <c r="AN374" s="59">
        <v>25</v>
      </c>
      <c r="AO374" s="58">
        <v>38</v>
      </c>
      <c r="AP374" s="59">
        <v>42</v>
      </c>
      <c r="AQ374" s="59">
        <v>34</v>
      </c>
      <c r="AR374" s="58">
        <v>49.5</v>
      </c>
      <c r="AS374" s="59">
        <v>52</v>
      </c>
      <c r="AT374" s="59">
        <v>47</v>
      </c>
      <c r="AU374" s="58">
        <v>19.5</v>
      </c>
      <c r="AV374" s="59">
        <v>22</v>
      </c>
      <c r="AW374" s="59">
        <v>17</v>
      </c>
      <c r="AX374" s="58">
        <v>32.5</v>
      </c>
      <c r="AY374" s="59">
        <v>35</v>
      </c>
      <c r="AZ374" s="59">
        <v>30</v>
      </c>
      <c r="BA374" s="58">
        <v>67.5</v>
      </c>
      <c r="BB374" s="59">
        <v>70</v>
      </c>
      <c r="BC374" s="59">
        <v>65</v>
      </c>
      <c r="BD374" s="58">
        <v>17</v>
      </c>
      <c r="BE374" s="59">
        <v>18</v>
      </c>
      <c r="BF374" s="59">
        <v>16</v>
      </c>
      <c r="BG374" s="58">
        <v>28.5</v>
      </c>
      <c r="BH374" s="59">
        <v>31</v>
      </c>
      <c r="BI374" s="59">
        <v>26</v>
      </c>
      <c r="BJ374" s="58">
        <v>23</v>
      </c>
      <c r="BK374" s="59">
        <v>28</v>
      </c>
      <c r="BL374" s="59">
        <v>18</v>
      </c>
      <c r="BM374" s="58">
        <v>59.5</v>
      </c>
      <c r="BN374" s="59">
        <v>62</v>
      </c>
      <c r="BO374" s="59">
        <v>57</v>
      </c>
      <c r="BP374" s="58">
        <v>117.5</v>
      </c>
      <c r="BQ374" s="59">
        <v>120</v>
      </c>
      <c r="BR374" s="59">
        <v>115</v>
      </c>
    </row>
    <row r="375" spans="1:70" x14ac:dyDescent="0.25">
      <c r="A375" s="57">
        <v>43538</v>
      </c>
      <c r="B375" s="58">
        <v>130</v>
      </c>
      <c r="C375" s="59">
        <v>135</v>
      </c>
      <c r="D375" s="59">
        <v>125</v>
      </c>
      <c r="E375" s="58">
        <v>130</v>
      </c>
      <c r="F375" s="59">
        <v>135</v>
      </c>
      <c r="G375" s="59">
        <v>125</v>
      </c>
      <c r="H375" s="58">
        <v>135</v>
      </c>
      <c r="I375" s="59">
        <v>140</v>
      </c>
      <c r="J375" s="59">
        <v>130</v>
      </c>
      <c r="K375" s="58">
        <v>87</v>
      </c>
      <c r="L375" s="59">
        <v>92</v>
      </c>
      <c r="M375" s="59">
        <v>82</v>
      </c>
      <c r="N375" s="58">
        <v>110</v>
      </c>
      <c r="O375" s="59">
        <v>115</v>
      </c>
      <c r="P375" s="59">
        <v>105</v>
      </c>
      <c r="Q375" s="58">
        <v>122.5</v>
      </c>
      <c r="R375" s="59">
        <v>125</v>
      </c>
      <c r="S375" s="59">
        <v>120</v>
      </c>
      <c r="T375" s="58">
        <v>85</v>
      </c>
      <c r="U375" s="59">
        <v>90</v>
      </c>
      <c r="V375" s="59">
        <v>80</v>
      </c>
      <c r="W375" s="58">
        <v>58</v>
      </c>
      <c r="X375" s="59">
        <v>63</v>
      </c>
      <c r="Y375" s="59">
        <v>53</v>
      </c>
      <c r="Z375" s="58">
        <v>80</v>
      </c>
      <c r="AA375" s="59">
        <v>85</v>
      </c>
      <c r="AB375" s="59">
        <v>75</v>
      </c>
      <c r="AC375" s="58">
        <v>82.5</v>
      </c>
      <c r="AD375" s="59">
        <v>85</v>
      </c>
      <c r="AE375" s="59">
        <v>80</v>
      </c>
      <c r="AF375" s="58">
        <v>60</v>
      </c>
      <c r="AG375" s="59">
        <v>65</v>
      </c>
      <c r="AH375" s="59">
        <v>55</v>
      </c>
      <c r="AI375" s="58">
        <v>17.5</v>
      </c>
      <c r="AJ375" s="59">
        <v>20</v>
      </c>
      <c r="AK375" s="59">
        <v>15</v>
      </c>
      <c r="AL375" s="58">
        <v>30</v>
      </c>
      <c r="AM375" s="59">
        <v>35</v>
      </c>
      <c r="AN375" s="59">
        <v>25</v>
      </c>
      <c r="AO375" s="58">
        <v>38</v>
      </c>
      <c r="AP375" s="59">
        <v>42</v>
      </c>
      <c r="AQ375" s="59">
        <v>34</v>
      </c>
      <c r="AR375" s="58">
        <v>49.5</v>
      </c>
      <c r="AS375" s="59">
        <v>52</v>
      </c>
      <c r="AT375" s="59">
        <v>47</v>
      </c>
      <c r="AU375" s="58">
        <v>19.5</v>
      </c>
      <c r="AV375" s="59">
        <v>22</v>
      </c>
      <c r="AW375" s="59">
        <v>17</v>
      </c>
      <c r="AX375" s="58">
        <v>32.5</v>
      </c>
      <c r="AY375" s="59">
        <v>35</v>
      </c>
      <c r="AZ375" s="59">
        <v>30</v>
      </c>
      <c r="BA375" s="58">
        <v>67.5</v>
      </c>
      <c r="BB375" s="59">
        <v>70</v>
      </c>
      <c r="BC375" s="59">
        <v>65</v>
      </c>
      <c r="BD375" s="58">
        <v>17</v>
      </c>
      <c r="BE375" s="59">
        <v>18</v>
      </c>
      <c r="BF375" s="59">
        <v>16</v>
      </c>
      <c r="BG375" s="58">
        <v>28.5</v>
      </c>
      <c r="BH375" s="59">
        <v>31</v>
      </c>
      <c r="BI375" s="59">
        <v>26</v>
      </c>
      <c r="BJ375" s="58">
        <v>23</v>
      </c>
      <c r="BK375" s="59">
        <v>28</v>
      </c>
      <c r="BL375" s="59">
        <v>18</v>
      </c>
      <c r="BM375" s="58">
        <v>59.5</v>
      </c>
      <c r="BN375" s="59">
        <v>62</v>
      </c>
      <c r="BO375" s="59">
        <v>57</v>
      </c>
      <c r="BP375" s="58">
        <v>117.5</v>
      </c>
      <c r="BQ375" s="59">
        <v>120</v>
      </c>
      <c r="BR375" s="59">
        <v>115</v>
      </c>
    </row>
    <row r="376" spans="1:70" x14ac:dyDescent="0.25">
      <c r="A376" s="57">
        <v>43531</v>
      </c>
      <c r="B376" s="58">
        <v>130</v>
      </c>
      <c r="C376" s="59">
        <v>135</v>
      </c>
      <c r="D376" s="59">
        <v>125</v>
      </c>
      <c r="E376" s="58">
        <v>130</v>
      </c>
      <c r="F376" s="59">
        <v>135</v>
      </c>
      <c r="G376" s="59">
        <v>125</v>
      </c>
      <c r="H376" s="58">
        <v>137</v>
      </c>
      <c r="I376" s="59">
        <v>142</v>
      </c>
      <c r="J376" s="59">
        <v>132</v>
      </c>
      <c r="K376" s="58">
        <v>87</v>
      </c>
      <c r="L376" s="59">
        <v>92</v>
      </c>
      <c r="M376" s="59">
        <v>82</v>
      </c>
      <c r="N376" s="58">
        <v>110</v>
      </c>
      <c r="O376" s="59">
        <v>115</v>
      </c>
      <c r="P376" s="59">
        <v>105</v>
      </c>
      <c r="Q376" s="58">
        <v>122.5</v>
      </c>
      <c r="R376" s="59">
        <v>125</v>
      </c>
      <c r="S376" s="59">
        <v>120</v>
      </c>
      <c r="T376" s="58">
        <v>87</v>
      </c>
      <c r="U376" s="59">
        <v>92</v>
      </c>
      <c r="V376" s="59">
        <v>82</v>
      </c>
      <c r="W376" s="58">
        <v>60</v>
      </c>
      <c r="X376" s="59">
        <v>65</v>
      </c>
      <c r="Y376" s="59">
        <v>55</v>
      </c>
      <c r="Z376" s="58">
        <v>80</v>
      </c>
      <c r="AA376" s="59">
        <v>85</v>
      </c>
      <c r="AB376" s="59">
        <v>75</v>
      </c>
      <c r="AC376" s="58">
        <v>82.5</v>
      </c>
      <c r="AD376" s="59">
        <v>85</v>
      </c>
      <c r="AE376" s="59">
        <v>80</v>
      </c>
      <c r="AF376" s="58">
        <v>60</v>
      </c>
      <c r="AG376" s="59">
        <v>65</v>
      </c>
      <c r="AH376" s="59">
        <v>55</v>
      </c>
      <c r="AI376" s="58">
        <v>17.5</v>
      </c>
      <c r="AJ376" s="59">
        <v>20</v>
      </c>
      <c r="AK376" s="59">
        <v>15</v>
      </c>
      <c r="AL376" s="58">
        <v>30</v>
      </c>
      <c r="AM376" s="59">
        <v>35</v>
      </c>
      <c r="AN376" s="59">
        <v>25</v>
      </c>
      <c r="AO376" s="58">
        <v>38</v>
      </c>
      <c r="AP376" s="59">
        <v>42</v>
      </c>
      <c r="AQ376" s="59">
        <v>34</v>
      </c>
      <c r="AR376" s="58">
        <v>49.5</v>
      </c>
      <c r="AS376" s="59">
        <v>52</v>
      </c>
      <c r="AT376" s="59">
        <v>47</v>
      </c>
      <c r="AU376" s="58">
        <v>19.5</v>
      </c>
      <c r="AV376" s="59">
        <v>22</v>
      </c>
      <c r="AW376" s="59">
        <v>17</v>
      </c>
      <c r="AX376" s="58">
        <v>32.5</v>
      </c>
      <c r="AY376" s="59">
        <v>35</v>
      </c>
      <c r="AZ376" s="59">
        <v>30</v>
      </c>
      <c r="BA376" s="58">
        <v>67.5</v>
      </c>
      <c r="BB376" s="59">
        <v>70</v>
      </c>
      <c r="BC376" s="59">
        <v>65</v>
      </c>
      <c r="BD376" s="58">
        <v>17</v>
      </c>
      <c r="BE376" s="59">
        <v>18</v>
      </c>
      <c r="BF376" s="59">
        <v>16</v>
      </c>
      <c r="BG376" s="58">
        <v>28.5</v>
      </c>
      <c r="BH376" s="59">
        <v>31</v>
      </c>
      <c r="BI376" s="59">
        <v>26</v>
      </c>
      <c r="BJ376" s="58">
        <v>23</v>
      </c>
      <c r="BK376" s="59">
        <v>28</v>
      </c>
      <c r="BL376" s="59">
        <v>18</v>
      </c>
      <c r="BM376" s="58">
        <v>59.5</v>
      </c>
      <c r="BN376" s="59">
        <v>62</v>
      </c>
      <c r="BO376" s="59">
        <v>57</v>
      </c>
      <c r="BP376" s="58">
        <v>117.5</v>
      </c>
      <c r="BQ376" s="59">
        <v>120</v>
      </c>
      <c r="BR376" s="59">
        <v>115</v>
      </c>
    </row>
    <row r="377" spans="1:70" x14ac:dyDescent="0.25">
      <c r="A377" s="57">
        <v>43524</v>
      </c>
      <c r="B377" s="58">
        <v>130</v>
      </c>
      <c r="C377" s="59">
        <v>135</v>
      </c>
      <c r="D377" s="59">
        <v>125</v>
      </c>
      <c r="E377" s="58">
        <v>130</v>
      </c>
      <c r="F377" s="59">
        <v>135</v>
      </c>
      <c r="G377" s="59">
        <v>125</v>
      </c>
      <c r="H377" s="58">
        <v>140</v>
      </c>
      <c r="I377" s="59">
        <v>145</v>
      </c>
      <c r="J377" s="59">
        <v>135</v>
      </c>
      <c r="K377" s="58">
        <v>90</v>
      </c>
      <c r="L377" s="59">
        <v>95</v>
      </c>
      <c r="M377" s="59">
        <v>85</v>
      </c>
      <c r="N377" s="58">
        <v>110</v>
      </c>
      <c r="O377" s="59">
        <v>115</v>
      </c>
      <c r="P377" s="59">
        <v>105</v>
      </c>
      <c r="Q377" s="58">
        <v>122.5</v>
      </c>
      <c r="R377" s="59">
        <v>125</v>
      </c>
      <c r="S377" s="59">
        <v>120</v>
      </c>
      <c r="T377" s="58">
        <v>90</v>
      </c>
      <c r="U377" s="59">
        <v>95</v>
      </c>
      <c r="V377" s="59">
        <v>85</v>
      </c>
      <c r="W377" s="58">
        <v>60</v>
      </c>
      <c r="X377" s="59">
        <v>65</v>
      </c>
      <c r="Y377" s="59">
        <v>55</v>
      </c>
      <c r="Z377" s="58">
        <v>80</v>
      </c>
      <c r="AA377" s="59">
        <v>85</v>
      </c>
      <c r="AB377" s="59">
        <v>75</v>
      </c>
      <c r="AC377" s="58">
        <v>82.5</v>
      </c>
      <c r="AD377" s="59">
        <v>85</v>
      </c>
      <c r="AE377" s="59">
        <v>80</v>
      </c>
      <c r="AF377" s="58">
        <v>63</v>
      </c>
      <c r="AG377" s="59">
        <v>68</v>
      </c>
      <c r="AH377" s="59">
        <v>58</v>
      </c>
      <c r="AI377" s="58">
        <v>17.5</v>
      </c>
      <c r="AJ377" s="59">
        <v>20</v>
      </c>
      <c r="AK377" s="59">
        <v>15</v>
      </c>
      <c r="AL377" s="58">
        <v>30</v>
      </c>
      <c r="AM377" s="59">
        <v>35</v>
      </c>
      <c r="AN377" s="59">
        <v>25</v>
      </c>
      <c r="AO377" s="58">
        <v>38</v>
      </c>
      <c r="AP377" s="59">
        <v>42</v>
      </c>
      <c r="AQ377" s="59">
        <v>34</v>
      </c>
      <c r="AR377" s="58">
        <v>49.5</v>
      </c>
      <c r="AS377" s="59">
        <v>52</v>
      </c>
      <c r="AT377" s="59">
        <v>47</v>
      </c>
      <c r="AU377" s="58">
        <v>19.5</v>
      </c>
      <c r="AV377" s="59">
        <v>22</v>
      </c>
      <c r="AW377" s="59">
        <v>17</v>
      </c>
      <c r="AX377" s="58">
        <v>32.5</v>
      </c>
      <c r="AY377" s="59">
        <v>35</v>
      </c>
      <c r="AZ377" s="59">
        <v>30</v>
      </c>
      <c r="BA377" s="58">
        <v>67.5</v>
      </c>
      <c r="BB377" s="59">
        <v>70</v>
      </c>
      <c r="BC377" s="59">
        <v>65</v>
      </c>
      <c r="BD377" s="58">
        <v>17</v>
      </c>
      <c r="BE377" s="59">
        <v>18</v>
      </c>
      <c r="BF377" s="59">
        <v>16</v>
      </c>
      <c r="BG377" s="58">
        <v>28.5</v>
      </c>
      <c r="BH377" s="59">
        <v>31</v>
      </c>
      <c r="BI377" s="59">
        <v>26</v>
      </c>
      <c r="BJ377" s="58">
        <v>23</v>
      </c>
      <c r="BK377" s="59">
        <v>28</v>
      </c>
      <c r="BL377" s="59">
        <v>18</v>
      </c>
      <c r="BM377" s="58">
        <v>59.5</v>
      </c>
      <c r="BN377" s="59">
        <v>62</v>
      </c>
      <c r="BO377" s="59">
        <v>57</v>
      </c>
      <c r="BP377" s="58">
        <v>117.5</v>
      </c>
      <c r="BQ377" s="59">
        <v>120</v>
      </c>
      <c r="BR377" s="59">
        <v>115</v>
      </c>
    </row>
    <row r="378" spans="1:70" x14ac:dyDescent="0.25">
      <c r="A378" s="57">
        <v>43517</v>
      </c>
      <c r="B378" s="58">
        <v>130</v>
      </c>
      <c r="C378" s="59">
        <v>135</v>
      </c>
      <c r="D378" s="59">
        <v>125</v>
      </c>
      <c r="E378" s="58">
        <v>130</v>
      </c>
      <c r="F378" s="59">
        <v>135</v>
      </c>
      <c r="G378" s="59">
        <v>125</v>
      </c>
      <c r="H378" s="58">
        <v>140</v>
      </c>
      <c r="I378" s="59">
        <v>145</v>
      </c>
      <c r="J378" s="59">
        <v>135</v>
      </c>
      <c r="K378" s="58">
        <v>90</v>
      </c>
      <c r="L378" s="59">
        <v>95</v>
      </c>
      <c r="M378" s="59">
        <v>85</v>
      </c>
      <c r="N378" s="58">
        <v>110</v>
      </c>
      <c r="O378" s="59">
        <v>115</v>
      </c>
      <c r="P378" s="59">
        <v>105</v>
      </c>
      <c r="Q378" s="58">
        <v>122.5</v>
      </c>
      <c r="R378" s="59">
        <v>125</v>
      </c>
      <c r="S378" s="59">
        <v>120</v>
      </c>
      <c r="T378" s="58">
        <v>90</v>
      </c>
      <c r="U378" s="59">
        <v>95</v>
      </c>
      <c r="V378" s="59">
        <v>85</v>
      </c>
      <c r="W378" s="58">
        <v>60</v>
      </c>
      <c r="X378" s="59">
        <v>65</v>
      </c>
      <c r="Y378" s="59">
        <v>55</v>
      </c>
      <c r="Z378" s="58">
        <v>80</v>
      </c>
      <c r="AA378" s="59">
        <v>85</v>
      </c>
      <c r="AB378" s="59">
        <v>75</v>
      </c>
      <c r="AC378" s="58">
        <v>82.5</v>
      </c>
      <c r="AD378" s="59">
        <v>85</v>
      </c>
      <c r="AE378" s="59">
        <v>80</v>
      </c>
      <c r="AF378" s="58">
        <v>63</v>
      </c>
      <c r="AG378" s="59">
        <v>68</v>
      </c>
      <c r="AH378" s="59">
        <v>58</v>
      </c>
      <c r="AI378" s="58">
        <v>17.5</v>
      </c>
      <c r="AJ378" s="59">
        <v>20</v>
      </c>
      <c r="AK378" s="59">
        <v>15</v>
      </c>
      <c r="AL378" s="58">
        <v>30</v>
      </c>
      <c r="AM378" s="59">
        <v>35</v>
      </c>
      <c r="AN378" s="59">
        <v>25</v>
      </c>
      <c r="AO378" s="58">
        <v>36.5</v>
      </c>
      <c r="AP378" s="59">
        <v>40</v>
      </c>
      <c r="AQ378" s="59">
        <v>33</v>
      </c>
      <c r="AR378" s="58">
        <v>49.5</v>
      </c>
      <c r="AS378" s="59">
        <v>52</v>
      </c>
      <c r="AT378" s="59">
        <v>47</v>
      </c>
      <c r="AU378" s="58">
        <v>19.5</v>
      </c>
      <c r="AV378" s="59">
        <v>22</v>
      </c>
      <c r="AW378" s="59">
        <v>17</v>
      </c>
      <c r="AX378" s="58">
        <v>32.5</v>
      </c>
      <c r="AY378" s="59">
        <v>35</v>
      </c>
      <c r="AZ378" s="59">
        <v>30</v>
      </c>
      <c r="BA378" s="58">
        <v>67.5</v>
      </c>
      <c r="BB378" s="59">
        <v>70</v>
      </c>
      <c r="BC378" s="59">
        <v>65</v>
      </c>
      <c r="BD378" s="58">
        <v>17</v>
      </c>
      <c r="BE378" s="59">
        <v>18</v>
      </c>
      <c r="BF378" s="59">
        <v>16</v>
      </c>
      <c r="BG378" s="58">
        <v>28.5</v>
      </c>
      <c r="BH378" s="59">
        <v>31</v>
      </c>
      <c r="BI378" s="59">
        <v>26</v>
      </c>
      <c r="BJ378" s="58">
        <v>23</v>
      </c>
      <c r="BK378" s="59">
        <v>28</v>
      </c>
      <c r="BL378" s="59">
        <v>18</v>
      </c>
      <c r="BM378" s="58">
        <v>59.5</v>
      </c>
      <c r="BN378" s="59">
        <v>62</v>
      </c>
      <c r="BO378" s="59">
        <v>57</v>
      </c>
      <c r="BP378" s="58">
        <v>117.5</v>
      </c>
      <c r="BQ378" s="59">
        <v>120</v>
      </c>
      <c r="BR378" s="59">
        <v>115</v>
      </c>
    </row>
    <row r="379" spans="1:70" x14ac:dyDescent="0.25">
      <c r="A379" s="57">
        <v>43510</v>
      </c>
      <c r="B379" s="58">
        <v>132.5</v>
      </c>
      <c r="C379" s="59">
        <v>135</v>
      </c>
      <c r="D379" s="59">
        <v>130</v>
      </c>
      <c r="E379" s="58">
        <v>130</v>
      </c>
      <c r="F379" s="59">
        <v>135</v>
      </c>
      <c r="G379" s="59">
        <v>125</v>
      </c>
      <c r="H379" s="58">
        <v>140</v>
      </c>
      <c r="I379" s="59">
        <v>145</v>
      </c>
      <c r="J379" s="59">
        <v>135</v>
      </c>
      <c r="K379" s="58">
        <v>92</v>
      </c>
      <c r="L379" s="59">
        <v>97</v>
      </c>
      <c r="M379" s="59">
        <v>87</v>
      </c>
      <c r="N379" s="58">
        <v>110</v>
      </c>
      <c r="O379" s="59">
        <v>115</v>
      </c>
      <c r="P379" s="59">
        <v>105</v>
      </c>
      <c r="Q379" s="58">
        <v>122.5</v>
      </c>
      <c r="R379" s="59">
        <v>125</v>
      </c>
      <c r="S379" s="59">
        <v>120</v>
      </c>
      <c r="T379" s="58">
        <v>95</v>
      </c>
      <c r="U379" s="59">
        <v>100</v>
      </c>
      <c r="V379" s="59">
        <v>90</v>
      </c>
      <c r="W379" s="58">
        <v>65</v>
      </c>
      <c r="X379" s="59">
        <v>70</v>
      </c>
      <c r="Y379" s="59">
        <v>60</v>
      </c>
      <c r="Z379" s="58">
        <v>85</v>
      </c>
      <c r="AA379" s="59">
        <v>90</v>
      </c>
      <c r="AB379" s="59">
        <v>80</v>
      </c>
      <c r="AC379" s="58">
        <v>90</v>
      </c>
      <c r="AD379" s="59">
        <v>95</v>
      </c>
      <c r="AE379" s="59">
        <v>85</v>
      </c>
      <c r="AF379" s="58">
        <v>63</v>
      </c>
      <c r="AG379" s="59">
        <v>68</v>
      </c>
      <c r="AH379" s="59">
        <v>58</v>
      </c>
      <c r="AI379" s="58">
        <v>17.5</v>
      </c>
      <c r="AJ379" s="59">
        <v>20</v>
      </c>
      <c r="AK379" s="59">
        <v>15</v>
      </c>
      <c r="AL379" s="58">
        <v>30</v>
      </c>
      <c r="AM379" s="59">
        <v>35</v>
      </c>
      <c r="AN379" s="59">
        <v>25</v>
      </c>
      <c r="AO379" s="58">
        <v>36.5</v>
      </c>
      <c r="AP379" s="59">
        <v>40</v>
      </c>
      <c r="AQ379" s="59">
        <v>33</v>
      </c>
      <c r="AR379" s="58">
        <v>49.5</v>
      </c>
      <c r="AS379" s="59">
        <v>52</v>
      </c>
      <c r="AT379" s="59">
        <v>47</v>
      </c>
      <c r="AU379" s="58">
        <v>19.5</v>
      </c>
      <c r="AV379" s="59">
        <v>22</v>
      </c>
      <c r="AW379" s="59">
        <v>17</v>
      </c>
      <c r="AX379" s="58">
        <v>32.5</v>
      </c>
      <c r="AY379" s="59">
        <v>35</v>
      </c>
      <c r="AZ379" s="59">
        <v>30</v>
      </c>
      <c r="BA379" s="58">
        <v>67.5</v>
      </c>
      <c r="BB379" s="59">
        <v>70</v>
      </c>
      <c r="BC379" s="59">
        <v>65</v>
      </c>
      <c r="BD379" s="58">
        <v>17</v>
      </c>
      <c r="BE379" s="59">
        <v>18</v>
      </c>
      <c r="BF379" s="59">
        <v>16</v>
      </c>
      <c r="BG379" s="58">
        <v>28</v>
      </c>
      <c r="BH379" s="59">
        <v>30</v>
      </c>
      <c r="BI379" s="59">
        <v>26</v>
      </c>
      <c r="BJ379" s="58">
        <v>23</v>
      </c>
      <c r="BK379" s="59">
        <v>28</v>
      </c>
      <c r="BL379" s="59">
        <v>18</v>
      </c>
      <c r="BM379" s="58">
        <v>59.5</v>
      </c>
      <c r="BN379" s="59">
        <v>62</v>
      </c>
      <c r="BO379" s="59">
        <v>57</v>
      </c>
      <c r="BP379" s="58">
        <v>128</v>
      </c>
      <c r="BQ379" s="59">
        <v>130</v>
      </c>
      <c r="BR379" s="59">
        <v>126</v>
      </c>
    </row>
    <row r="380" spans="1:70" x14ac:dyDescent="0.25">
      <c r="A380" s="57">
        <v>43503</v>
      </c>
      <c r="B380" s="58">
        <v>132.5</v>
      </c>
      <c r="C380" s="59">
        <v>135</v>
      </c>
      <c r="D380" s="59">
        <v>130</v>
      </c>
      <c r="E380" s="58">
        <v>130</v>
      </c>
      <c r="F380" s="59">
        <v>135</v>
      </c>
      <c r="G380" s="59">
        <v>125</v>
      </c>
      <c r="H380" s="58">
        <v>140</v>
      </c>
      <c r="I380" s="59">
        <v>145</v>
      </c>
      <c r="J380" s="59">
        <v>135</v>
      </c>
      <c r="K380" s="58">
        <v>92</v>
      </c>
      <c r="L380" s="59">
        <v>97</v>
      </c>
      <c r="M380" s="59">
        <v>87</v>
      </c>
      <c r="N380" s="58">
        <v>110</v>
      </c>
      <c r="O380" s="59">
        <v>115</v>
      </c>
      <c r="P380" s="59">
        <v>105</v>
      </c>
      <c r="Q380" s="58">
        <v>122.5</v>
      </c>
      <c r="R380" s="59">
        <v>125</v>
      </c>
      <c r="S380" s="59">
        <v>120</v>
      </c>
      <c r="T380" s="58">
        <v>95</v>
      </c>
      <c r="U380" s="59">
        <v>100</v>
      </c>
      <c r="V380" s="59">
        <v>90</v>
      </c>
      <c r="W380" s="58">
        <v>65</v>
      </c>
      <c r="X380" s="59">
        <v>70</v>
      </c>
      <c r="Y380" s="59">
        <v>60</v>
      </c>
      <c r="Z380" s="58">
        <v>85</v>
      </c>
      <c r="AA380" s="59">
        <v>90</v>
      </c>
      <c r="AB380" s="59">
        <v>80</v>
      </c>
      <c r="AC380" s="58">
        <v>90</v>
      </c>
      <c r="AD380" s="59">
        <v>95</v>
      </c>
      <c r="AE380" s="59">
        <v>85</v>
      </c>
      <c r="AF380" s="58">
        <v>67</v>
      </c>
      <c r="AG380" s="59">
        <v>72</v>
      </c>
      <c r="AH380" s="59">
        <v>62</v>
      </c>
      <c r="AI380" s="58">
        <v>17.5</v>
      </c>
      <c r="AJ380" s="59">
        <v>20</v>
      </c>
      <c r="AK380" s="59">
        <v>15</v>
      </c>
      <c r="AL380" s="58">
        <v>30</v>
      </c>
      <c r="AM380" s="59">
        <v>35</v>
      </c>
      <c r="AN380" s="59">
        <v>25</v>
      </c>
      <c r="AO380" s="58">
        <v>36.5</v>
      </c>
      <c r="AP380" s="59">
        <v>40</v>
      </c>
      <c r="AQ380" s="59">
        <v>33</v>
      </c>
      <c r="AR380" s="58">
        <v>49.5</v>
      </c>
      <c r="AS380" s="59">
        <v>52</v>
      </c>
      <c r="AT380" s="59">
        <v>47</v>
      </c>
      <c r="AU380" s="58">
        <v>19.5</v>
      </c>
      <c r="AV380" s="59">
        <v>22</v>
      </c>
      <c r="AW380" s="59">
        <v>17</v>
      </c>
      <c r="AX380" s="58">
        <v>32.5</v>
      </c>
      <c r="AY380" s="59">
        <v>35</v>
      </c>
      <c r="AZ380" s="59">
        <v>30</v>
      </c>
      <c r="BA380" s="58">
        <v>67.5</v>
      </c>
      <c r="BB380" s="59">
        <v>70</v>
      </c>
      <c r="BC380" s="59">
        <v>65</v>
      </c>
      <c r="BD380" s="58">
        <v>17</v>
      </c>
      <c r="BE380" s="59">
        <v>18</v>
      </c>
      <c r="BF380" s="59">
        <v>16</v>
      </c>
      <c r="BG380" s="58">
        <v>28</v>
      </c>
      <c r="BH380" s="59">
        <v>30</v>
      </c>
      <c r="BI380" s="59">
        <v>26</v>
      </c>
      <c r="BJ380" s="58">
        <v>23</v>
      </c>
      <c r="BK380" s="59">
        <v>28</v>
      </c>
      <c r="BL380" s="59">
        <v>18</v>
      </c>
      <c r="BM380" s="58">
        <v>59.5</v>
      </c>
      <c r="BN380" s="59">
        <v>62</v>
      </c>
      <c r="BO380" s="59">
        <v>57</v>
      </c>
      <c r="BP380" s="58">
        <v>128</v>
      </c>
      <c r="BQ380" s="59">
        <v>130</v>
      </c>
      <c r="BR380" s="59">
        <v>126</v>
      </c>
    </row>
    <row r="381" spans="1:70" x14ac:dyDescent="0.25">
      <c r="A381" s="57">
        <v>43496</v>
      </c>
      <c r="B381" s="58">
        <v>132.5</v>
      </c>
      <c r="C381" s="59">
        <v>135</v>
      </c>
      <c r="D381" s="59">
        <v>130</v>
      </c>
      <c r="E381" s="58">
        <v>130</v>
      </c>
      <c r="F381" s="59">
        <v>135</v>
      </c>
      <c r="G381" s="59">
        <v>125</v>
      </c>
      <c r="H381" s="58">
        <v>140</v>
      </c>
      <c r="I381" s="59">
        <v>145</v>
      </c>
      <c r="J381" s="59">
        <v>135</v>
      </c>
      <c r="K381" s="58">
        <v>92</v>
      </c>
      <c r="L381" s="59">
        <v>97</v>
      </c>
      <c r="M381" s="59">
        <v>87</v>
      </c>
      <c r="N381" s="58">
        <v>100</v>
      </c>
      <c r="O381" s="59">
        <v>105</v>
      </c>
      <c r="P381" s="59">
        <v>95</v>
      </c>
      <c r="Q381" s="58">
        <v>122.5</v>
      </c>
      <c r="R381" s="59">
        <v>125</v>
      </c>
      <c r="S381" s="59">
        <v>120</v>
      </c>
      <c r="T381" s="58">
        <v>95</v>
      </c>
      <c r="U381" s="59">
        <v>100</v>
      </c>
      <c r="V381" s="59">
        <v>90</v>
      </c>
      <c r="W381" s="58">
        <v>65</v>
      </c>
      <c r="X381" s="59">
        <v>70</v>
      </c>
      <c r="Y381" s="59">
        <v>60</v>
      </c>
      <c r="Z381" s="58">
        <v>85</v>
      </c>
      <c r="AA381" s="59">
        <v>90</v>
      </c>
      <c r="AB381" s="59">
        <v>80</v>
      </c>
      <c r="AC381" s="58">
        <v>90</v>
      </c>
      <c r="AD381" s="59">
        <v>95</v>
      </c>
      <c r="AE381" s="59">
        <v>85</v>
      </c>
      <c r="AF381" s="58">
        <v>67</v>
      </c>
      <c r="AG381" s="59">
        <v>72</v>
      </c>
      <c r="AH381" s="59">
        <v>62</v>
      </c>
      <c r="AI381" s="58">
        <v>17.5</v>
      </c>
      <c r="AJ381" s="59">
        <v>20</v>
      </c>
      <c r="AK381" s="59">
        <v>15</v>
      </c>
      <c r="AL381" s="58">
        <v>30</v>
      </c>
      <c r="AM381" s="59">
        <v>35</v>
      </c>
      <c r="AN381" s="59">
        <v>25</v>
      </c>
      <c r="AO381" s="58">
        <v>36.5</v>
      </c>
      <c r="AP381" s="59">
        <v>40</v>
      </c>
      <c r="AQ381" s="59">
        <v>33</v>
      </c>
      <c r="AR381" s="58">
        <v>49.5</v>
      </c>
      <c r="AS381" s="59">
        <v>52</v>
      </c>
      <c r="AT381" s="59">
        <v>47</v>
      </c>
      <c r="AU381" s="58">
        <v>19.5</v>
      </c>
      <c r="AV381" s="59">
        <v>22</v>
      </c>
      <c r="AW381" s="59">
        <v>17</v>
      </c>
      <c r="AX381" s="58">
        <v>31.5</v>
      </c>
      <c r="AY381" s="59">
        <v>34</v>
      </c>
      <c r="AZ381" s="59">
        <v>29</v>
      </c>
      <c r="BA381" s="58">
        <v>67.5</v>
      </c>
      <c r="BB381" s="59">
        <v>70</v>
      </c>
      <c r="BC381" s="59">
        <v>65</v>
      </c>
      <c r="BD381" s="58">
        <v>17</v>
      </c>
      <c r="BE381" s="59">
        <v>18</v>
      </c>
      <c r="BF381" s="59">
        <v>16</v>
      </c>
      <c r="BG381" s="58">
        <v>26</v>
      </c>
      <c r="BH381" s="59">
        <v>28</v>
      </c>
      <c r="BI381" s="59">
        <v>24</v>
      </c>
      <c r="BJ381" s="58">
        <v>23</v>
      </c>
      <c r="BK381" s="59">
        <v>28</v>
      </c>
      <c r="BL381" s="59">
        <v>18</v>
      </c>
      <c r="BM381" s="58">
        <v>59.5</v>
      </c>
      <c r="BN381" s="59">
        <v>62</v>
      </c>
      <c r="BO381" s="59">
        <v>57</v>
      </c>
      <c r="BP381" s="58">
        <v>128</v>
      </c>
      <c r="BQ381" s="59">
        <v>130</v>
      </c>
      <c r="BR381" s="59">
        <v>126</v>
      </c>
    </row>
    <row r="382" spans="1:70" x14ac:dyDescent="0.25">
      <c r="A382" s="57">
        <v>43489</v>
      </c>
      <c r="B382" s="58">
        <v>132.5</v>
      </c>
      <c r="C382" s="59">
        <v>135</v>
      </c>
      <c r="D382" s="59">
        <v>130</v>
      </c>
      <c r="E382" s="58">
        <v>130</v>
      </c>
      <c r="F382" s="59">
        <v>135</v>
      </c>
      <c r="G382" s="59">
        <v>125</v>
      </c>
      <c r="H382" s="58">
        <v>140</v>
      </c>
      <c r="I382" s="59">
        <v>145</v>
      </c>
      <c r="J382" s="59">
        <v>135</v>
      </c>
      <c r="K382" s="58">
        <v>92</v>
      </c>
      <c r="L382" s="59">
        <v>97</v>
      </c>
      <c r="M382" s="59">
        <v>87</v>
      </c>
      <c r="N382" s="58">
        <v>100</v>
      </c>
      <c r="O382" s="59">
        <v>105</v>
      </c>
      <c r="P382" s="59">
        <v>95</v>
      </c>
      <c r="Q382" s="58">
        <v>122.5</v>
      </c>
      <c r="R382" s="59">
        <v>125</v>
      </c>
      <c r="S382" s="59">
        <v>120</v>
      </c>
      <c r="T382" s="58">
        <v>95</v>
      </c>
      <c r="U382" s="59">
        <v>100</v>
      </c>
      <c r="V382" s="59">
        <v>90</v>
      </c>
      <c r="W382" s="58">
        <v>65</v>
      </c>
      <c r="X382" s="59">
        <v>70</v>
      </c>
      <c r="Y382" s="59">
        <v>60</v>
      </c>
      <c r="Z382" s="58">
        <v>85</v>
      </c>
      <c r="AA382" s="59">
        <v>90</v>
      </c>
      <c r="AB382" s="59">
        <v>80</v>
      </c>
      <c r="AC382" s="58">
        <v>90</v>
      </c>
      <c r="AD382" s="59">
        <v>95</v>
      </c>
      <c r="AE382" s="59">
        <v>85</v>
      </c>
      <c r="AF382" s="58">
        <v>70</v>
      </c>
      <c r="AG382" s="59">
        <v>75</v>
      </c>
      <c r="AH382" s="59">
        <v>65</v>
      </c>
      <c r="AI382" s="58">
        <v>17.5</v>
      </c>
      <c r="AJ382" s="59">
        <v>20</v>
      </c>
      <c r="AK382" s="59">
        <v>15</v>
      </c>
      <c r="AL382" s="58">
        <v>30</v>
      </c>
      <c r="AM382" s="59">
        <v>35</v>
      </c>
      <c r="AN382" s="59">
        <v>25</v>
      </c>
      <c r="AO382" s="58">
        <v>36.5</v>
      </c>
      <c r="AP382" s="59">
        <v>40</v>
      </c>
      <c r="AQ382" s="59">
        <v>33</v>
      </c>
      <c r="AR382" s="58">
        <v>49.5</v>
      </c>
      <c r="AS382" s="59">
        <v>52</v>
      </c>
      <c r="AT382" s="59">
        <v>47</v>
      </c>
      <c r="AU382" s="58">
        <v>19.5</v>
      </c>
      <c r="AV382" s="59">
        <v>22</v>
      </c>
      <c r="AW382" s="59">
        <v>17</v>
      </c>
      <c r="AX382" s="58">
        <v>31.5</v>
      </c>
      <c r="AY382" s="59">
        <v>34</v>
      </c>
      <c r="AZ382" s="59">
        <v>29</v>
      </c>
      <c r="BA382" s="58">
        <v>65</v>
      </c>
      <c r="BB382" s="59">
        <v>70</v>
      </c>
      <c r="BC382" s="59">
        <v>60</v>
      </c>
      <c r="BD382" s="58">
        <v>17</v>
      </c>
      <c r="BE382" s="59">
        <v>18</v>
      </c>
      <c r="BF382" s="59">
        <v>16</v>
      </c>
      <c r="BG382" s="58">
        <v>26</v>
      </c>
      <c r="BH382" s="59">
        <v>28</v>
      </c>
      <c r="BI382" s="59">
        <v>24</v>
      </c>
      <c r="BJ382" s="58">
        <v>23</v>
      </c>
      <c r="BK382" s="59">
        <v>28</v>
      </c>
      <c r="BL382" s="59">
        <v>18</v>
      </c>
      <c r="BM382" s="58">
        <v>59.5</v>
      </c>
      <c r="BN382" s="59">
        <v>62</v>
      </c>
      <c r="BO382" s="59">
        <v>57</v>
      </c>
      <c r="BP382" s="58">
        <v>132.5</v>
      </c>
      <c r="BQ382" s="59">
        <v>135</v>
      </c>
      <c r="BR382" s="59">
        <v>130</v>
      </c>
    </row>
    <row r="383" spans="1:70" x14ac:dyDescent="0.25">
      <c r="A383" s="57">
        <v>43482</v>
      </c>
      <c r="B383" s="58">
        <v>132.5</v>
      </c>
      <c r="C383" s="59">
        <v>135</v>
      </c>
      <c r="D383" s="59">
        <v>130</v>
      </c>
      <c r="E383" s="58">
        <v>130</v>
      </c>
      <c r="F383" s="59">
        <v>135</v>
      </c>
      <c r="G383" s="59">
        <v>125</v>
      </c>
      <c r="H383" s="58">
        <v>140</v>
      </c>
      <c r="I383" s="59">
        <v>145</v>
      </c>
      <c r="J383" s="59">
        <v>135</v>
      </c>
      <c r="K383" s="58">
        <v>100</v>
      </c>
      <c r="L383" s="59">
        <v>105</v>
      </c>
      <c r="M383" s="59">
        <v>95</v>
      </c>
      <c r="N383" s="58">
        <v>100</v>
      </c>
      <c r="O383" s="59">
        <v>105</v>
      </c>
      <c r="P383" s="59">
        <v>95</v>
      </c>
      <c r="Q383" s="58">
        <v>122.5</v>
      </c>
      <c r="R383" s="59">
        <v>125</v>
      </c>
      <c r="S383" s="59">
        <v>120</v>
      </c>
      <c r="T383" s="58">
        <v>95</v>
      </c>
      <c r="U383" s="59">
        <v>100</v>
      </c>
      <c r="V383" s="59">
        <v>90</v>
      </c>
      <c r="W383" s="58">
        <v>73.5</v>
      </c>
      <c r="X383" s="59">
        <v>77</v>
      </c>
      <c r="Y383" s="59">
        <v>70</v>
      </c>
      <c r="Z383" s="58">
        <v>85</v>
      </c>
      <c r="AA383" s="59">
        <v>90</v>
      </c>
      <c r="AB383" s="59">
        <v>80</v>
      </c>
      <c r="AC383" s="58">
        <v>90</v>
      </c>
      <c r="AD383" s="59">
        <v>95</v>
      </c>
      <c r="AE383" s="59">
        <v>85</v>
      </c>
      <c r="AF383" s="58">
        <v>75</v>
      </c>
      <c r="AG383" s="59">
        <v>80</v>
      </c>
      <c r="AH383" s="59">
        <v>70</v>
      </c>
      <c r="AI383" s="58">
        <v>17.5</v>
      </c>
      <c r="AJ383" s="59">
        <v>20</v>
      </c>
      <c r="AK383" s="59">
        <v>15</v>
      </c>
      <c r="AL383" s="58">
        <v>30</v>
      </c>
      <c r="AM383" s="59">
        <v>35</v>
      </c>
      <c r="AN383" s="59">
        <v>25</v>
      </c>
      <c r="AO383" s="58">
        <v>36.5</v>
      </c>
      <c r="AP383" s="59">
        <v>40</v>
      </c>
      <c r="AQ383" s="59">
        <v>33</v>
      </c>
      <c r="AR383" s="58">
        <v>49.5</v>
      </c>
      <c r="AS383" s="59">
        <v>52</v>
      </c>
      <c r="AT383" s="59">
        <v>47</v>
      </c>
      <c r="AU383" s="58">
        <v>19.5</v>
      </c>
      <c r="AV383" s="59">
        <v>22</v>
      </c>
      <c r="AW383" s="59">
        <v>17</v>
      </c>
      <c r="AX383" s="58">
        <v>31.5</v>
      </c>
      <c r="AY383" s="59">
        <v>34</v>
      </c>
      <c r="AZ383" s="59">
        <v>29</v>
      </c>
      <c r="BA383" s="58">
        <v>65</v>
      </c>
      <c r="BB383" s="59">
        <v>70</v>
      </c>
      <c r="BC383" s="59">
        <v>60</v>
      </c>
      <c r="BD383" s="58">
        <v>17</v>
      </c>
      <c r="BE383" s="59">
        <v>18</v>
      </c>
      <c r="BF383" s="59">
        <v>16</v>
      </c>
      <c r="BG383" s="58">
        <v>26</v>
      </c>
      <c r="BH383" s="59">
        <v>28</v>
      </c>
      <c r="BI383" s="59">
        <v>24</v>
      </c>
      <c r="BJ383" s="58">
        <v>23</v>
      </c>
      <c r="BK383" s="59">
        <v>28</v>
      </c>
      <c r="BL383" s="59">
        <v>18</v>
      </c>
      <c r="BM383" s="58">
        <v>59.5</v>
      </c>
      <c r="BN383" s="59">
        <v>62</v>
      </c>
      <c r="BO383" s="59">
        <v>57</v>
      </c>
      <c r="BP383" s="58">
        <v>144</v>
      </c>
      <c r="BQ383" s="59">
        <v>145</v>
      </c>
      <c r="BR383" s="59">
        <v>143</v>
      </c>
    </row>
    <row r="384" spans="1:70" x14ac:dyDescent="0.25">
      <c r="A384" s="57">
        <v>43475</v>
      </c>
      <c r="B384" s="58">
        <v>132.5</v>
      </c>
      <c r="C384" s="59">
        <v>135</v>
      </c>
      <c r="D384" s="59">
        <v>130</v>
      </c>
      <c r="E384" s="58">
        <v>130</v>
      </c>
      <c r="F384" s="59">
        <v>135</v>
      </c>
      <c r="G384" s="59">
        <v>125</v>
      </c>
      <c r="H384" s="58">
        <v>135</v>
      </c>
      <c r="I384" s="59">
        <v>140</v>
      </c>
      <c r="J384" s="59">
        <v>130</v>
      </c>
      <c r="K384" s="58">
        <v>100</v>
      </c>
      <c r="L384" s="59">
        <v>105</v>
      </c>
      <c r="M384" s="59">
        <v>95</v>
      </c>
      <c r="N384" s="58">
        <v>100</v>
      </c>
      <c r="O384" s="59">
        <v>105</v>
      </c>
      <c r="P384" s="59">
        <v>95</v>
      </c>
      <c r="Q384" s="58">
        <v>122.5</v>
      </c>
      <c r="R384" s="59">
        <v>125</v>
      </c>
      <c r="S384" s="59">
        <v>120</v>
      </c>
      <c r="T384" s="58">
        <v>95</v>
      </c>
      <c r="U384" s="59">
        <v>100</v>
      </c>
      <c r="V384" s="59">
        <v>90</v>
      </c>
      <c r="W384" s="58">
        <v>73.5</v>
      </c>
      <c r="X384" s="59">
        <v>77</v>
      </c>
      <c r="Y384" s="59">
        <v>70</v>
      </c>
      <c r="Z384" s="58">
        <v>80</v>
      </c>
      <c r="AA384" s="59">
        <v>85</v>
      </c>
      <c r="AB384" s="59">
        <v>75</v>
      </c>
      <c r="AC384" s="58">
        <v>90</v>
      </c>
      <c r="AD384" s="59">
        <v>95</v>
      </c>
      <c r="AE384" s="59">
        <v>85</v>
      </c>
      <c r="AF384" s="58">
        <v>75</v>
      </c>
      <c r="AG384" s="59">
        <v>80</v>
      </c>
      <c r="AH384" s="59">
        <v>70</v>
      </c>
      <c r="AI384" s="58">
        <v>17.5</v>
      </c>
      <c r="AJ384" s="59">
        <v>20</v>
      </c>
      <c r="AK384" s="59">
        <v>15</v>
      </c>
      <c r="AL384" s="58">
        <v>30</v>
      </c>
      <c r="AM384" s="59">
        <v>35</v>
      </c>
      <c r="AN384" s="59">
        <v>25</v>
      </c>
      <c r="AO384" s="58">
        <v>36.5</v>
      </c>
      <c r="AP384" s="59">
        <v>40</v>
      </c>
      <c r="AQ384" s="59">
        <v>33</v>
      </c>
      <c r="AR384" s="58">
        <v>49.5</v>
      </c>
      <c r="AS384" s="59">
        <v>52</v>
      </c>
      <c r="AT384" s="59">
        <v>47</v>
      </c>
      <c r="AU384" s="58">
        <v>19.5</v>
      </c>
      <c r="AV384" s="59">
        <v>22</v>
      </c>
      <c r="AW384" s="59">
        <v>17</v>
      </c>
      <c r="AX384" s="58">
        <v>31.5</v>
      </c>
      <c r="AY384" s="59">
        <v>34</v>
      </c>
      <c r="AZ384" s="59">
        <v>29</v>
      </c>
      <c r="BA384" s="58">
        <v>62.5</v>
      </c>
      <c r="BB384" s="59">
        <v>65</v>
      </c>
      <c r="BC384" s="59">
        <v>60</v>
      </c>
      <c r="BD384" s="58">
        <v>17</v>
      </c>
      <c r="BE384" s="59">
        <v>18</v>
      </c>
      <c r="BF384" s="59">
        <v>16</v>
      </c>
      <c r="BG384" s="58">
        <v>26</v>
      </c>
      <c r="BH384" s="59">
        <v>28</v>
      </c>
      <c r="BI384" s="59">
        <v>24</v>
      </c>
      <c r="BJ384" s="58">
        <v>23</v>
      </c>
      <c r="BK384" s="59">
        <v>28</v>
      </c>
      <c r="BL384" s="59">
        <v>18</v>
      </c>
      <c r="BM384" s="58">
        <v>59.5</v>
      </c>
      <c r="BN384" s="59">
        <v>62</v>
      </c>
      <c r="BO384" s="59">
        <v>57</v>
      </c>
      <c r="BP384" s="58">
        <v>144</v>
      </c>
      <c r="BQ384" s="59">
        <v>145</v>
      </c>
      <c r="BR384" s="59">
        <v>143</v>
      </c>
    </row>
    <row r="385" spans="1:70" x14ac:dyDescent="0.25">
      <c r="A385" s="57">
        <v>43468</v>
      </c>
      <c r="B385" s="58">
        <v>132.5</v>
      </c>
      <c r="C385" s="59">
        <v>135</v>
      </c>
      <c r="D385" s="59">
        <v>130</v>
      </c>
      <c r="E385" s="58">
        <v>130</v>
      </c>
      <c r="F385" s="59">
        <v>135</v>
      </c>
      <c r="G385" s="59">
        <v>125</v>
      </c>
      <c r="H385" s="58">
        <v>135</v>
      </c>
      <c r="I385" s="59">
        <v>140</v>
      </c>
      <c r="J385" s="59">
        <v>130</v>
      </c>
      <c r="K385" s="58">
        <v>100</v>
      </c>
      <c r="L385" s="59">
        <v>105</v>
      </c>
      <c r="M385" s="59">
        <v>95</v>
      </c>
      <c r="N385" s="58">
        <v>100</v>
      </c>
      <c r="O385" s="59">
        <v>105</v>
      </c>
      <c r="P385" s="59">
        <v>95</v>
      </c>
      <c r="Q385" s="58">
        <v>122.5</v>
      </c>
      <c r="R385" s="59">
        <v>125</v>
      </c>
      <c r="S385" s="59">
        <v>120</v>
      </c>
      <c r="T385" s="58">
        <v>95</v>
      </c>
      <c r="U385" s="59">
        <v>100</v>
      </c>
      <c r="V385" s="59">
        <v>90</v>
      </c>
      <c r="W385" s="58">
        <v>73.5</v>
      </c>
      <c r="X385" s="59">
        <v>77</v>
      </c>
      <c r="Y385" s="59">
        <v>70</v>
      </c>
      <c r="Z385" s="58">
        <v>80</v>
      </c>
      <c r="AA385" s="59">
        <v>85</v>
      </c>
      <c r="AB385" s="59">
        <v>75</v>
      </c>
      <c r="AC385" s="58">
        <v>90</v>
      </c>
      <c r="AD385" s="59">
        <v>95</v>
      </c>
      <c r="AE385" s="59">
        <v>85</v>
      </c>
      <c r="AF385" s="58">
        <v>75</v>
      </c>
      <c r="AG385" s="59">
        <v>80</v>
      </c>
      <c r="AH385" s="59">
        <v>70</v>
      </c>
      <c r="AI385" s="58">
        <v>17.5</v>
      </c>
      <c r="AJ385" s="59">
        <v>20</v>
      </c>
      <c r="AK385" s="59">
        <v>15</v>
      </c>
      <c r="AL385" s="58">
        <v>30</v>
      </c>
      <c r="AM385" s="59">
        <v>35</v>
      </c>
      <c r="AN385" s="59">
        <v>25</v>
      </c>
      <c r="AO385" s="58">
        <v>36.5</v>
      </c>
      <c r="AP385" s="59">
        <v>40</v>
      </c>
      <c r="AQ385" s="59">
        <v>33</v>
      </c>
      <c r="AR385" s="58">
        <v>49.5</v>
      </c>
      <c r="AS385" s="59">
        <v>52</v>
      </c>
      <c r="AT385" s="59">
        <v>47</v>
      </c>
      <c r="AU385" s="58">
        <v>19.5</v>
      </c>
      <c r="AV385" s="59">
        <v>22</v>
      </c>
      <c r="AW385" s="59">
        <v>17</v>
      </c>
      <c r="AX385" s="58">
        <v>31.5</v>
      </c>
      <c r="AY385" s="59">
        <v>34</v>
      </c>
      <c r="AZ385" s="59">
        <v>29</v>
      </c>
      <c r="BA385" s="58">
        <v>57.5</v>
      </c>
      <c r="BB385" s="59">
        <v>60</v>
      </c>
      <c r="BC385" s="59">
        <v>55</v>
      </c>
      <c r="BD385" s="58">
        <v>17</v>
      </c>
      <c r="BE385" s="59">
        <v>18</v>
      </c>
      <c r="BF385" s="59">
        <v>16</v>
      </c>
      <c r="BG385" s="58">
        <v>26</v>
      </c>
      <c r="BH385" s="59">
        <v>28</v>
      </c>
      <c r="BI385" s="59">
        <v>24</v>
      </c>
      <c r="BJ385" s="58">
        <v>23</v>
      </c>
      <c r="BK385" s="59">
        <v>28</v>
      </c>
      <c r="BL385" s="59">
        <v>18</v>
      </c>
      <c r="BM385" s="58">
        <v>59.5</v>
      </c>
      <c r="BN385" s="59">
        <v>62</v>
      </c>
      <c r="BO385" s="59">
        <v>57</v>
      </c>
      <c r="BP385" s="58">
        <v>154</v>
      </c>
      <c r="BQ385" s="59">
        <v>157</v>
      </c>
      <c r="BR385" s="59">
        <v>151</v>
      </c>
    </row>
    <row r="386" spans="1:70" x14ac:dyDescent="0.25">
      <c r="A386" s="57">
        <v>43454</v>
      </c>
      <c r="B386" s="58">
        <v>132.5</v>
      </c>
      <c r="C386" s="59">
        <v>135</v>
      </c>
      <c r="D386" s="59">
        <v>130</v>
      </c>
      <c r="E386" s="58">
        <v>130</v>
      </c>
      <c r="F386" s="59">
        <v>135</v>
      </c>
      <c r="G386" s="59">
        <v>125</v>
      </c>
      <c r="H386" s="58">
        <v>135</v>
      </c>
      <c r="I386" s="59">
        <v>140</v>
      </c>
      <c r="J386" s="59">
        <v>130</v>
      </c>
      <c r="K386" s="58">
        <v>100</v>
      </c>
      <c r="L386" s="59">
        <v>105</v>
      </c>
      <c r="M386" s="59">
        <v>95</v>
      </c>
      <c r="N386" s="58">
        <v>100</v>
      </c>
      <c r="O386" s="59">
        <v>105</v>
      </c>
      <c r="P386" s="59">
        <v>95</v>
      </c>
      <c r="Q386" s="58">
        <v>122.5</v>
      </c>
      <c r="R386" s="59">
        <v>125</v>
      </c>
      <c r="S386" s="59">
        <v>120</v>
      </c>
      <c r="T386" s="58">
        <v>95</v>
      </c>
      <c r="U386" s="59">
        <v>100</v>
      </c>
      <c r="V386" s="59">
        <v>90</v>
      </c>
      <c r="W386" s="58">
        <v>73.5</v>
      </c>
      <c r="X386" s="59">
        <v>77</v>
      </c>
      <c r="Y386" s="59">
        <v>70</v>
      </c>
      <c r="Z386" s="58">
        <v>80</v>
      </c>
      <c r="AA386" s="59">
        <v>85</v>
      </c>
      <c r="AB386" s="59">
        <v>75</v>
      </c>
      <c r="AC386" s="58">
        <v>90</v>
      </c>
      <c r="AD386" s="59">
        <v>95</v>
      </c>
      <c r="AE386" s="59">
        <v>85</v>
      </c>
      <c r="AF386" s="58">
        <v>75</v>
      </c>
      <c r="AG386" s="59">
        <v>80</v>
      </c>
      <c r="AH386" s="59">
        <v>70</v>
      </c>
      <c r="AI386" s="58">
        <v>17.5</v>
      </c>
      <c r="AJ386" s="59">
        <v>20</v>
      </c>
      <c r="AK386" s="59">
        <v>15</v>
      </c>
      <c r="AL386" s="58">
        <v>30</v>
      </c>
      <c r="AM386" s="59">
        <v>35</v>
      </c>
      <c r="AN386" s="59">
        <v>25</v>
      </c>
      <c r="AO386" s="58">
        <v>36.5</v>
      </c>
      <c r="AP386" s="59">
        <v>40</v>
      </c>
      <c r="AQ386" s="59">
        <v>33</v>
      </c>
      <c r="AR386" s="58">
        <v>49.5</v>
      </c>
      <c r="AS386" s="59">
        <v>52</v>
      </c>
      <c r="AT386" s="59">
        <v>47</v>
      </c>
      <c r="AU386" s="58">
        <v>19.5</v>
      </c>
      <c r="AV386" s="59">
        <v>22</v>
      </c>
      <c r="AW386" s="59">
        <v>17</v>
      </c>
      <c r="AX386" s="58">
        <v>31.5</v>
      </c>
      <c r="AY386" s="59">
        <v>34</v>
      </c>
      <c r="AZ386" s="59">
        <v>29</v>
      </c>
      <c r="BA386" s="58">
        <v>57.5</v>
      </c>
      <c r="BB386" s="59">
        <v>60</v>
      </c>
      <c r="BC386" s="59">
        <v>55</v>
      </c>
      <c r="BD386" s="58">
        <v>17</v>
      </c>
      <c r="BE386" s="59">
        <v>18</v>
      </c>
      <c r="BF386" s="59">
        <v>16</v>
      </c>
      <c r="BG386" s="58">
        <v>26</v>
      </c>
      <c r="BH386" s="59">
        <v>28</v>
      </c>
      <c r="BI386" s="59">
        <v>24</v>
      </c>
      <c r="BJ386" s="58">
        <v>23</v>
      </c>
      <c r="BK386" s="59">
        <v>28</v>
      </c>
      <c r="BL386" s="59">
        <v>18</v>
      </c>
      <c r="BM386" s="58">
        <v>59.5</v>
      </c>
      <c r="BN386" s="59">
        <v>62</v>
      </c>
      <c r="BO386" s="59">
        <v>57</v>
      </c>
      <c r="BP386" s="58">
        <v>154</v>
      </c>
      <c r="BQ386" s="59">
        <v>157</v>
      </c>
      <c r="BR386" s="59">
        <v>151</v>
      </c>
    </row>
    <row r="387" spans="1:70" x14ac:dyDescent="0.25">
      <c r="A387" s="57">
        <v>43447</v>
      </c>
      <c r="B387" s="58">
        <v>132.5</v>
      </c>
      <c r="C387" s="59">
        <v>135</v>
      </c>
      <c r="D387" s="59">
        <v>130</v>
      </c>
      <c r="E387" s="58">
        <v>68.5</v>
      </c>
      <c r="F387" s="59">
        <v>72</v>
      </c>
      <c r="G387" s="59">
        <v>65</v>
      </c>
      <c r="H387" s="58">
        <v>135</v>
      </c>
      <c r="I387" s="59">
        <v>140</v>
      </c>
      <c r="J387" s="59">
        <v>130</v>
      </c>
      <c r="K387" s="58">
        <v>100</v>
      </c>
      <c r="L387" s="59">
        <v>105</v>
      </c>
      <c r="M387" s="59">
        <v>95</v>
      </c>
      <c r="N387" s="58">
        <v>100</v>
      </c>
      <c r="O387" s="59">
        <v>105</v>
      </c>
      <c r="P387" s="59">
        <v>95</v>
      </c>
      <c r="Q387" s="58">
        <v>122.5</v>
      </c>
      <c r="R387" s="59">
        <v>125</v>
      </c>
      <c r="S387" s="59">
        <v>120</v>
      </c>
      <c r="T387" s="58">
        <v>95</v>
      </c>
      <c r="U387" s="59">
        <v>100</v>
      </c>
      <c r="V387" s="59">
        <v>90</v>
      </c>
      <c r="W387" s="58">
        <v>73.5</v>
      </c>
      <c r="X387" s="59">
        <v>77</v>
      </c>
      <c r="Y387" s="59">
        <v>70</v>
      </c>
      <c r="Z387" s="58">
        <v>80</v>
      </c>
      <c r="AA387" s="59">
        <v>85</v>
      </c>
      <c r="AB387" s="59">
        <v>75</v>
      </c>
      <c r="AC387" s="58">
        <v>90</v>
      </c>
      <c r="AD387" s="59">
        <v>95</v>
      </c>
      <c r="AE387" s="59">
        <v>85</v>
      </c>
      <c r="AF387" s="58">
        <v>75</v>
      </c>
      <c r="AG387" s="59">
        <v>80</v>
      </c>
      <c r="AH387" s="59">
        <v>70</v>
      </c>
      <c r="AI387" s="58">
        <v>17.5</v>
      </c>
      <c r="AJ387" s="59">
        <v>20</v>
      </c>
      <c r="AK387" s="59">
        <v>15</v>
      </c>
      <c r="AL387" s="58">
        <v>30</v>
      </c>
      <c r="AM387" s="59">
        <v>35</v>
      </c>
      <c r="AN387" s="59">
        <v>25</v>
      </c>
      <c r="AO387" s="58">
        <v>36.5</v>
      </c>
      <c r="AP387" s="59">
        <v>40</v>
      </c>
      <c r="AQ387" s="59">
        <v>33</v>
      </c>
      <c r="AR387" s="58">
        <v>49.5</v>
      </c>
      <c r="AS387" s="59">
        <v>52</v>
      </c>
      <c r="AT387" s="59">
        <v>47</v>
      </c>
      <c r="AU387" s="58">
        <v>19.5</v>
      </c>
      <c r="AV387" s="59">
        <v>22</v>
      </c>
      <c r="AW387" s="59">
        <v>17</v>
      </c>
      <c r="AX387" s="58">
        <v>31.5</v>
      </c>
      <c r="AY387" s="59">
        <v>34</v>
      </c>
      <c r="AZ387" s="59">
        <v>29</v>
      </c>
      <c r="BA387" s="58">
        <v>57.5</v>
      </c>
      <c r="BB387" s="59">
        <v>60</v>
      </c>
      <c r="BC387" s="59">
        <v>55</v>
      </c>
      <c r="BD387" s="58">
        <v>17</v>
      </c>
      <c r="BE387" s="59">
        <v>18</v>
      </c>
      <c r="BF387" s="59">
        <v>16</v>
      </c>
      <c r="BG387" s="58">
        <v>26</v>
      </c>
      <c r="BH387" s="59">
        <v>28</v>
      </c>
      <c r="BI387" s="59">
        <v>24</v>
      </c>
      <c r="BJ387" s="58">
        <v>23</v>
      </c>
      <c r="BK387" s="59">
        <v>28</v>
      </c>
      <c r="BL387" s="59">
        <v>18</v>
      </c>
      <c r="BM387" s="58">
        <v>59.5</v>
      </c>
      <c r="BN387" s="59">
        <v>62</v>
      </c>
      <c r="BO387" s="59">
        <v>57</v>
      </c>
      <c r="BP387" s="58">
        <v>154</v>
      </c>
      <c r="BQ387" s="59">
        <v>157</v>
      </c>
      <c r="BR387" s="59">
        <v>151</v>
      </c>
    </row>
    <row r="388" spans="1:70" x14ac:dyDescent="0.25">
      <c r="A388" s="57">
        <v>43440</v>
      </c>
      <c r="B388" s="58">
        <v>132.5</v>
      </c>
      <c r="C388" s="59">
        <v>135</v>
      </c>
      <c r="D388" s="59">
        <v>130</v>
      </c>
      <c r="E388" s="58">
        <v>68.5</v>
      </c>
      <c r="F388" s="59">
        <v>72</v>
      </c>
      <c r="G388" s="59">
        <v>65</v>
      </c>
      <c r="H388" s="58">
        <v>135</v>
      </c>
      <c r="I388" s="59">
        <v>140</v>
      </c>
      <c r="J388" s="59">
        <v>130</v>
      </c>
      <c r="K388" s="58">
        <v>100</v>
      </c>
      <c r="L388" s="59">
        <v>105</v>
      </c>
      <c r="M388" s="59">
        <v>95</v>
      </c>
      <c r="N388" s="58">
        <v>100</v>
      </c>
      <c r="O388" s="59">
        <v>105</v>
      </c>
      <c r="P388" s="59">
        <v>95</v>
      </c>
      <c r="Q388" s="58">
        <v>122.5</v>
      </c>
      <c r="R388" s="59">
        <v>125</v>
      </c>
      <c r="S388" s="59">
        <v>120</v>
      </c>
      <c r="T388" s="58">
        <v>95</v>
      </c>
      <c r="U388" s="59">
        <v>100</v>
      </c>
      <c r="V388" s="59">
        <v>90</v>
      </c>
      <c r="W388" s="58">
        <v>73.5</v>
      </c>
      <c r="X388" s="59">
        <v>77</v>
      </c>
      <c r="Y388" s="59">
        <v>70</v>
      </c>
      <c r="Z388" s="58">
        <v>80</v>
      </c>
      <c r="AA388" s="59">
        <v>85</v>
      </c>
      <c r="AB388" s="59">
        <v>75</v>
      </c>
      <c r="AC388" s="58">
        <v>90</v>
      </c>
      <c r="AD388" s="59">
        <v>95</v>
      </c>
      <c r="AE388" s="59">
        <v>85</v>
      </c>
      <c r="AF388" s="58">
        <v>75</v>
      </c>
      <c r="AG388" s="59">
        <v>80</v>
      </c>
      <c r="AH388" s="59">
        <v>70</v>
      </c>
      <c r="AI388" s="58">
        <v>17.5</v>
      </c>
      <c r="AJ388" s="59">
        <v>20</v>
      </c>
      <c r="AK388" s="59">
        <v>15</v>
      </c>
      <c r="AL388" s="58">
        <v>30</v>
      </c>
      <c r="AM388" s="59">
        <v>35</v>
      </c>
      <c r="AN388" s="59">
        <v>25</v>
      </c>
      <c r="AO388" s="58">
        <v>36.5</v>
      </c>
      <c r="AP388" s="59">
        <v>40</v>
      </c>
      <c r="AQ388" s="59">
        <v>33</v>
      </c>
      <c r="AR388" s="58">
        <v>49.5</v>
      </c>
      <c r="AS388" s="59">
        <v>52</v>
      </c>
      <c r="AT388" s="59">
        <v>47</v>
      </c>
      <c r="AU388" s="58">
        <v>19.5</v>
      </c>
      <c r="AV388" s="59">
        <v>22</v>
      </c>
      <c r="AW388" s="59">
        <v>17</v>
      </c>
      <c r="AX388" s="58">
        <v>31.5</v>
      </c>
      <c r="AY388" s="59">
        <v>34</v>
      </c>
      <c r="AZ388" s="59">
        <v>29</v>
      </c>
      <c r="BA388" s="58">
        <v>57.5</v>
      </c>
      <c r="BB388" s="59">
        <v>60</v>
      </c>
      <c r="BC388" s="59">
        <v>55</v>
      </c>
      <c r="BD388" s="58">
        <v>17</v>
      </c>
      <c r="BE388" s="59">
        <v>18</v>
      </c>
      <c r="BF388" s="59">
        <v>16</v>
      </c>
      <c r="BG388" s="58">
        <v>26</v>
      </c>
      <c r="BH388" s="59">
        <v>28</v>
      </c>
      <c r="BI388" s="59">
        <v>24</v>
      </c>
      <c r="BJ388" s="58">
        <v>23</v>
      </c>
      <c r="BK388" s="59">
        <v>28</v>
      </c>
      <c r="BL388" s="59">
        <v>18</v>
      </c>
      <c r="BM388" s="58">
        <v>59.5</v>
      </c>
      <c r="BN388" s="59">
        <v>62</v>
      </c>
      <c r="BO388" s="59">
        <v>57</v>
      </c>
      <c r="BP388" s="58">
        <v>154</v>
      </c>
      <c r="BQ388" s="59">
        <v>157</v>
      </c>
      <c r="BR388" s="59">
        <v>151</v>
      </c>
    </row>
    <row r="389" spans="1:70" x14ac:dyDescent="0.25">
      <c r="A389" s="57">
        <v>43433</v>
      </c>
      <c r="B389" s="58">
        <v>125</v>
      </c>
      <c r="C389" s="59">
        <v>130</v>
      </c>
      <c r="D389" s="59">
        <v>120</v>
      </c>
      <c r="E389" s="58">
        <v>68.5</v>
      </c>
      <c r="F389" s="59">
        <v>72</v>
      </c>
      <c r="G389" s="59">
        <v>65</v>
      </c>
      <c r="H389" s="58">
        <v>135</v>
      </c>
      <c r="I389" s="59">
        <v>140</v>
      </c>
      <c r="J389" s="59">
        <v>130</v>
      </c>
      <c r="K389" s="58">
        <v>100</v>
      </c>
      <c r="L389" s="59">
        <v>105</v>
      </c>
      <c r="M389" s="59">
        <v>95</v>
      </c>
      <c r="N389" s="58">
        <v>100</v>
      </c>
      <c r="O389" s="59">
        <v>105</v>
      </c>
      <c r="P389" s="59">
        <v>95</v>
      </c>
      <c r="Q389" s="58">
        <v>120</v>
      </c>
      <c r="R389" s="59">
        <v>125</v>
      </c>
      <c r="S389" s="59">
        <v>115</v>
      </c>
      <c r="T389" s="58">
        <v>95</v>
      </c>
      <c r="U389" s="59">
        <v>100</v>
      </c>
      <c r="V389" s="59">
        <v>90</v>
      </c>
      <c r="W389" s="58">
        <v>73.5</v>
      </c>
      <c r="X389" s="59">
        <v>77</v>
      </c>
      <c r="Y389" s="59">
        <v>70</v>
      </c>
      <c r="Z389" s="58">
        <v>75</v>
      </c>
      <c r="AA389" s="59">
        <v>80</v>
      </c>
      <c r="AB389" s="59">
        <v>70</v>
      </c>
      <c r="AC389" s="58">
        <v>85</v>
      </c>
      <c r="AD389" s="59">
        <v>90</v>
      </c>
      <c r="AE389" s="59">
        <v>80</v>
      </c>
      <c r="AF389" s="58">
        <v>75</v>
      </c>
      <c r="AG389" s="59">
        <v>80</v>
      </c>
      <c r="AH389" s="59">
        <v>70</v>
      </c>
      <c r="AI389" s="58">
        <v>17.5</v>
      </c>
      <c r="AJ389" s="59">
        <v>20</v>
      </c>
      <c r="AK389" s="59">
        <v>15</v>
      </c>
      <c r="AL389" s="58">
        <v>30</v>
      </c>
      <c r="AM389" s="59">
        <v>35</v>
      </c>
      <c r="AN389" s="59">
        <v>25</v>
      </c>
      <c r="AO389" s="58">
        <v>36.5</v>
      </c>
      <c r="AP389" s="59">
        <v>40</v>
      </c>
      <c r="AQ389" s="59">
        <v>33</v>
      </c>
      <c r="AR389" s="58">
        <v>49.5</v>
      </c>
      <c r="AS389" s="59">
        <v>52</v>
      </c>
      <c r="AT389" s="59">
        <v>47</v>
      </c>
      <c r="AU389" s="58">
        <v>19.5</v>
      </c>
      <c r="AV389" s="59">
        <v>22</v>
      </c>
      <c r="AW389" s="59">
        <v>17</v>
      </c>
      <c r="AX389" s="58">
        <v>31.5</v>
      </c>
      <c r="AY389" s="59">
        <v>34</v>
      </c>
      <c r="AZ389" s="59">
        <v>29</v>
      </c>
      <c r="BA389" s="58">
        <v>57.5</v>
      </c>
      <c r="BB389" s="59">
        <v>60</v>
      </c>
      <c r="BC389" s="59">
        <v>55</v>
      </c>
      <c r="BD389" s="58">
        <v>17</v>
      </c>
      <c r="BE389" s="59">
        <v>18</v>
      </c>
      <c r="BF389" s="59">
        <v>16</v>
      </c>
      <c r="BG389" s="58">
        <v>26</v>
      </c>
      <c r="BH389" s="59">
        <v>28</v>
      </c>
      <c r="BI389" s="59">
        <v>24</v>
      </c>
      <c r="BJ389" s="58">
        <v>23</v>
      </c>
      <c r="BK389" s="59">
        <v>28</v>
      </c>
      <c r="BL389" s="59">
        <v>18</v>
      </c>
      <c r="BM389" s="58">
        <v>59.5</v>
      </c>
      <c r="BN389" s="59">
        <v>62</v>
      </c>
      <c r="BO389" s="59">
        <v>57</v>
      </c>
      <c r="BP389" s="58">
        <v>154</v>
      </c>
      <c r="BQ389" s="59">
        <v>157</v>
      </c>
      <c r="BR389" s="59">
        <v>151</v>
      </c>
    </row>
    <row r="390" spans="1:70" x14ac:dyDescent="0.25">
      <c r="A390" s="57">
        <v>43426</v>
      </c>
      <c r="B390" s="58">
        <v>115</v>
      </c>
      <c r="C390" s="59">
        <v>120</v>
      </c>
      <c r="D390" s="59">
        <v>110</v>
      </c>
      <c r="E390" s="58">
        <v>68.5</v>
      </c>
      <c r="F390" s="59">
        <v>72</v>
      </c>
      <c r="G390" s="59">
        <v>65</v>
      </c>
      <c r="H390" s="58">
        <v>135</v>
      </c>
      <c r="I390" s="59">
        <v>140</v>
      </c>
      <c r="J390" s="59">
        <v>130</v>
      </c>
      <c r="K390" s="58">
        <v>100</v>
      </c>
      <c r="L390" s="59">
        <v>105</v>
      </c>
      <c r="M390" s="59">
        <v>95</v>
      </c>
      <c r="N390" s="58">
        <v>100</v>
      </c>
      <c r="O390" s="59">
        <v>105</v>
      </c>
      <c r="P390" s="59">
        <v>95</v>
      </c>
      <c r="Q390" s="58">
        <v>115</v>
      </c>
      <c r="R390" s="59">
        <v>120</v>
      </c>
      <c r="S390" s="59">
        <v>110</v>
      </c>
      <c r="T390" s="58">
        <v>95</v>
      </c>
      <c r="U390" s="59">
        <v>100</v>
      </c>
      <c r="V390" s="59">
        <v>90</v>
      </c>
      <c r="W390" s="58">
        <v>73.5</v>
      </c>
      <c r="X390" s="59">
        <v>77</v>
      </c>
      <c r="Y390" s="59">
        <v>70</v>
      </c>
      <c r="Z390" s="58">
        <v>70</v>
      </c>
      <c r="AA390" s="59">
        <v>75</v>
      </c>
      <c r="AB390" s="59">
        <v>65</v>
      </c>
      <c r="AC390" s="58">
        <v>80</v>
      </c>
      <c r="AD390" s="59">
        <v>85</v>
      </c>
      <c r="AE390" s="59">
        <v>75</v>
      </c>
      <c r="AF390" s="58">
        <v>75</v>
      </c>
      <c r="AG390" s="59">
        <v>80</v>
      </c>
      <c r="AH390" s="59">
        <v>70</v>
      </c>
      <c r="AI390" s="58">
        <v>17.5</v>
      </c>
      <c r="AJ390" s="59">
        <v>20</v>
      </c>
      <c r="AK390" s="59">
        <v>15</v>
      </c>
      <c r="AL390" s="58">
        <v>30</v>
      </c>
      <c r="AM390" s="59">
        <v>35</v>
      </c>
      <c r="AN390" s="59">
        <v>25</v>
      </c>
      <c r="AO390" s="58">
        <v>36.5</v>
      </c>
      <c r="AP390" s="59">
        <v>40</v>
      </c>
      <c r="AQ390" s="59">
        <v>33</v>
      </c>
      <c r="AR390" s="58">
        <v>49.5</v>
      </c>
      <c r="AS390" s="59">
        <v>52</v>
      </c>
      <c r="AT390" s="59">
        <v>47</v>
      </c>
      <c r="AU390" s="58">
        <v>19.5</v>
      </c>
      <c r="AV390" s="59">
        <v>22</v>
      </c>
      <c r="AW390" s="59">
        <v>17</v>
      </c>
      <c r="AX390" s="58">
        <v>31.5</v>
      </c>
      <c r="AY390" s="59">
        <v>34</v>
      </c>
      <c r="AZ390" s="59">
        <v>29</v>
      </c>
      <c r="BA390" s="58">
        <v>57.5</v>
      </c>
      <c r="BB390" s="59">
        <v>60</v>
      </c>
      <c r="BC390" s="59">
        <v>55</v>
      </c>
      <c r="BD390" s="58">
        <v>17</v>
      </c>
      <c r="BE390" s="59">
        <v>18</v>
      </c>
      <c r="BF390" s="59">
        <v>16</v>
      </c>
      <c r="BG390" s="58">
        <v>26</v>
      </c>
      <c r="BH390" s="59">
        <v>28</v>
      </c>
      <c r="BI390" s="59">
        <v>24</v>
      </c>
      <c r="BJ390" s="58">
        <v>23</v>
      </c>
      <c r="BK390" s="59">
        <v>28</v>
      </c>
      <c r="BL390" s="59">
        <v>18</v>
      </c>
      <c r="BM390" s="58">
        <v>59.5</v>
      </c>
      <c r="BN390" s="59">
        <v>62</v>
      </c>
      <c r="BO390" s="59">
        <v>57</v>
      </c>
      <c r="BP390" s="58">
        <v>182.5</v>
      </c>
      <c r="BQ390" s="59">
        <v>185</v>
      </c>
      <c r="BR390" s="59">
        <v>180</v>
      </c>
    </row>
    <row r="391" spans="1:70" x14ac:dyDescent="0.25">
      <c r="A391" s="57">
        <v>43419</v>
      </c>
      <c r="B391" s="58">
        <v>115</v>
      </c>
      <c r="C391" s="59">
        <v>120</v>
      </c>
      <c r="D391" s="59">
        <v>110</v>
      </c>
      <c r="E391" s="58">
        <v>68.5</v>
      </c>
      <c r="F391" s="59">
        <v>72</v>
      </c>
      <c r="G391" s="59">
        <v>65</v>
      </c>
      <c r="H391" s="58">
        <v>135</v>
      </c>
      <c r="I391" s="59">
        <v>140</v>
      </c>
      <c r="J391" s="59">
        <v>130</v>
      </c>
      <c r="K391" s="58">
        <v>100</v>
      </c>
      <c r="L391" s="59">
        <v>105</v>
      </c>
      <c r="M391" s="59">
        <v>95</v>
      </c>
      <c r="N391" s="58">
        <v>100</v>
      </c>
      <c r="O391" s="59">
        <v>105</v>
      </c>
      <c r="P391" s="59">
        <v>95</v>
      </c>
      <c r="Q391" s="58">
        <v>115</v>
      </c>
      <c r="R391" s="59">
        <v>120</v>
      </c>
      <c r="S391" s="59">
        <v>110</v>
      </c>
      <c r="T391" s="58">
        <v>95</v>
      </c>
      <c r="U391" s="59">
        <v>100</v>
      </c>
      <c r="V391" s="59">
        <v>90</v>
      </c>
      <c r="W391" s="58">
        <v>73.5</v>
      </c>
      <c r="X391" s="59">
        <v>77</v>
      </c>
      <c r="Y391" s="59">
        <v>70</v>
      </c>
      <c r="Z391" s="58">
        <v>70</v>
      </c>
      <c r="AA391" s="59">
        <v>75</v>
      </c>
      <c r="AB391" s="59">
        <v>65</v>
      </c>
      <c r="AC391" s="58">
        <v>80</v>
      </c>
      <c r="AD391" s="59">
        <v>85</v>
      </c>
      <c r="AE391" s="59">
        <v>75</v>
      </c>
      <c r="AF391" s="58">
        <v>75</v>
      </c>
      <c r="AG391" s="59">
        <v>80</v>
      </c>
      <c r="AH391" s="59">
        <v>70</v>
      </c>
      <c r="AI391" s="58">
        <v>17.5</v>
      </c>
      <c r="AJ391" s="59">
        <v>20</v>
      </c>
      <c r="AK391" s="59">
        <v>15</v>
      </c>
      <c r="AL391" s="58">
        <v>30</v>
      </c>
      <c r="AM391" s="59">
        <v>35</v>
      </c>
      <c r="AN391" s="59">
        <v>25</v>
      </c>
      <c r="AO391" s="58">
        <v>36.5</v>
      </c>
      <c r="AP391" s="59">
        <v>40</v>
      </c>
      <c r="AQ391" s="59">
        <v>33</v>
      </c>
      <c r="AR391" s="58">
        <v>49.5</v>
      </c>
      <c r="AS391" s="59">
        <v>52</v>
      </c>
      <c r="AT391" s="59">
        <v>47</v>
      </c>
      <c r="AU391" s="58">
        <v>19.5</v>
      </c>
      <c r="AV391" s="59">
        <v>22</v>
      </c>
      <c r="AW391" s="59">
        <v>17</v>
      </c>
      <c r="AX391" s="58">
        <v>31.5</v>
      </c>
      <c r="AY391" s="59">
        <v>34</v>
      </c>
      <c r="AZ391" s="59">
        <v>29</v>
      </c>
      <c r="BA391" s="58">
        <v>57.5</v>
      </c>
      <c r="BB391" s="59">
        <v>60</v>
      </c>
      <c r="BC391" s="59">
        <v>55</v>
      </c>
      <c r="BD391" s="58">
        <v>17</v>
      </c>
      <c r="BE391" s="59">
        <v>18</v>
      </c>
      <c r="BF391" s="59">
        <v>16</v>
      </c>
      <c r="BG391" s="58">
        <v>26</v>
      </c>
      <c r="BH391" s="59">
        <v>28</v>
      </c>
      <c r="BI391" s="59">
        <v>24</v>
      </c>
      <c r="BJ391" s="58">
        <v>23</v>
      </c>
      <c r="BK391" s="59">
        <v>28</v>
      </c>
      <c r="BL391" s="59">
        <v>18</v>
      </c>
      <c r="BM391" s="58">
        <v>59.5</v>
      </c>
      <c r="BN391" s="59">
        <v>62</v>
      </c>
      <c r="BO391" s="59">
        <v>57</v>
      </c>
      <c r="BP391" s="58">
        <v>182.5</v>
      </c>
      <c r="BQ391" s="59">
        <v>185</v>
      </c>
      <c r="BR391" s="59">
        <v>180</v>
      </c>
    </row>
    <row r="392" spans="1:70" x14ac:dyDescent="0.25">
      <c r="A392" s="57">
        <v>43412</v>
      </c>
      <c r="B392" s="58">
        <v>113.5</v>
      </c>
      <c r="C392" s="59">
        <v>117</v>
      </c>
      <c r="D392" s="59">
        <v>110</v>
      </c>
      <c r="E392" s="58">
        <v>68.5</v>
      </c>
      <c r="F392" s="59">
        <v>72</v>
      </c>
      <c r="G392" s="59">
        <v>65</v>
      </c>
      <c r="H392" s="58">
        <v>133</v>
      </c>
      <c r="I392" s="59">
        <v>138</v>
      </c>
      <c r="J392" s="59">
        <v>128</v>
      </c>
      <c r="K392" s="58">
        <v>100</v>
      </c>
      <c r="L392" s="59">
        <v>105</v>
      </c>
      <c r="M392" s="59">
        <v>95</v>
      </c>
      <c r="N392" s="58">
        <v>93.5</v>
      </c>
      <c r="O392" s="59">
        <v>102</v>
      </c>
      <c r="P392" s="59">
        <v>85</v>
      </c>
      <c r="Q392" s="58">
        <v>110</v>
      </c>
      <c r="R392" s="59">
        <v>115</v>
      </c>
      <c r="S392" s="59">
        <v>105</v>
      </c>
      <c r="T392" s="58">
        <v>90</v>
      </c>
      <c r="U392" s="59">
        <v>95</v>
      </c>
      <c r="V392" s="59">
        <v>85</v>
      </c>
      <c r="W392" s="58">
        <v>71.5</v>
      </c>
      <c r="X392" s="59">
        <v>75</v>
      </c>
      <c r="Y392" s="59">
        <v>68</v>
      </c>
      <c r="Z392" s="58">
        <v>70</v>
      </c>
      <c r="AA392" s="59">
        <v>75</v>
      </c>
      <c r="AB392" s="59">
        <v>65</v>
      </c>
      <c r="AC392" s="58">
        <v>77</v>
      </c>
      <c r="AD392" s="59">
        <v>82</v>
      </c>
      <c r="AE392" s="59">
        <v>72</v>
      </c>
      <c r="AF392" s="58">
        <v>73.5</v>
      </c>
      <c r="AG392" s="59">
        <v>77</v>
      </c>
      <c r="AH392" s="59">
        <v>70</v>
      </c>
      <c r="AI392" s="58">
        <v>17.5</v>
      </c>
      <c r="AJ392" s="59">
        <v>20</v>
      </c>
      <c r="AK392" s="59">
        <v>15</v>
      </c>
      <c r="AL392" s="58">
        <v>30</v>
      </c>
      <c r="AM392" s="59">
        <v>35</v>
      </c>
      <c r="AN392" s="59">
        <v>25</v>
      </c>
      <c r="AO392" s="58">
        <v>36.5</v>
      </c>
      <c r="AP392" s="59">
        <v>40</v>
      </c>
      <c r="AQ392" s="59">
        <v>33</v>
      </c>
      <c r="AR392" s="58">
        <v>49.5</v>
      </c>
      <c r="AS392" s="59">
        <v>52</v>
      </c>
      <c r="AT392" s="59">
        <v>47</v>
      </c>
      <c r="AU392" s="58">
        <v>19.5</v>
      </c>
      <c r="AV392" s="59">
        <v>22</v>
      </c>
      <c r="AW392" s="59">
        <v>17</v>
      </c>
      <c r="AX392" s="58">
        <v>31.5</v>
      </c>
      <c r="AY392" s="59">
        <v>34</v>
      </c>
      <c r="AZ392" s="59">
        <v>29</v>
      </c>
      <c r="BA392" s="58">
        <v>57.5</v>
      </c>
      <c r="BB392" s="59">
        <v>60</v>
      </c>
      <c r="BC392" s="59">
        <v>55</v>
      </c>
      <c r="BD392" s="58">
        <v>17</v>
      </c>
      <c r="BE392" s="59">
        <v>18</v>
      </c>
      <c r="BF392" s="59">
        <v>16</v>
      </c>
      <c r="BG392" s="58">
        <v>26</v>
      </c>
      <c r="BH392" s="59">
        <v>28</v>
      </c>
      <c r="BI392" s="59">
        <v>24</v>
      </c>
      <c r="BJ392" s="58">
        <v>23</v>
      </c>
      <c r="BK392" s="59">
        <v>28</v>
      </c>
      <c r="BL392" s="59">
        <v>18</v>
      </c>
      <c r="BM392" s="58">
        <v>59.5</v>
      </c>
      <c r="BN392" s="59">
        <v>62</v>
      </c>
      <c r="BO392" s="59">
        <v>57</v>
      </c>
      <c r="BP392" s="58">
        <v>193</v>
      </c>
      <c r="BQ392" s="59">
        <v>197</v>
      </c>
      <c r="BR392" s="59">
        <v>189</v>
      </c>
    </row>
    <row r="393" spans="1:70" x14ac:dyDescent="0.25">
      <c r="A393" s="57">
        <v>43405</v>
      </c>
      <c r="B393" s="58">
        <v>113.5</v>
      </c>
      <c r="C393" s="59">
        <v>117</v>
      </c>
      <c r="D393" s="59">
        <v>110</v>
      </c>
      <c r="E393" s="58">
        <v>68.5</v>
      </c>
      <c r="F393" s="59">
        <v>72</v>
      </c>
      <c r="G393" s="59">
        <v>65</v>
      </c>
      <c r="H393" s="58">
        <v>130</v>
      </c>
      <c r="I393" s="59">
        <v>135</v>
      </c>
      <c r="J393" s="59">
        <v>125</v>
      </c>
      <c r="K393" s="58">
        <v>100</v>
      </c>
      <c r="L393" s="59">
        <v>105</v>
      </c>
      <c r="M393" s="59">
        <v>95</v>
      </c>
      <c r="N393" s="58">
        <v>93.5</v>
      </c>
      <c r="O393" s="59">
        <v>102</v>
      </c>
      <c r="P393" s="59">
        <v>85</v>
      </c>
      <c r="Q393" s="58">
        <v>110</v>
      </c>
      <c r="R393" s="59">
        <v>115</v>
      </c>
      <c r="S393" s="59">
        <v>105</v>
      </c>
      <c r="T393" s="58">
        <v>90</v>
      </c>
      <c r="U393" s="59">
        <v>95</v>
      </c>
      <c r="V393" s="59">
        <v>85</v>
      </c>
      <c r="W393" s="58">
        <v>70</v>
      </c>
      <c r="X393" s="59">
        <v>75</v>
      </c>
      <c r="Y393" s="59">
        <v>65</v>
      </c>
      <c r="Z393" s="58">
        <v>65</v>
      </c>
      <c r="AA393" s="59">
        <v>70</v>
      </c>
      <c r="AB393" s="59">
        <v>60</v>
      </c>
      <c r="AC393" s="58">
        <v>77</v>
      </c>
      <c r="AD393" s="59">
        <v>82</v>
      </c>
      <c r="AE393" s="59">
        <v>72</v>
      </c>
      <c r="AF393" s="58">
        <v>72</v>
      </c>
      <c r="AG393" s="59">
        <v>77</v>
      </c>
      <c r="AH393" s="59">
        <v>67</v>
      </c>
      <c r="AI393" s="58">
        <v>17.5</v>
      </c>
      <c r="AJ393" s="59">
        <v>20</v>
      </c>
      <c r="AK393" s="59">
        <v>15</v>
      </c>
      <c r="AL393" s="58">
        <v>30</v>
      </c>
      <c r="AM393" s="59">
        <v>35</v>
      </c>
      <c r="AN393" s="59">
        <v>25</v>
      </c>
      <c r="AO393" s="58">
        <v>36.5</v>
      </c>
      <c r="AP393" s="59">
        <v>40</v>
      </c>
      <c r="AQ393" s="59">
        <v>33</v>
      </c>
      <c r="AR393" s="58">
        <v>47.5</v>
      </c>
      <c r="AS393" s="59">
        <v>50</v>
      </c>
      <c r="AT393" s="59">
        <v>45</v>
      </c>
      <c r="AU393" s="58">
        <v>19.5</v>
      </c>
      <c r="AV393" s="59">
        <v>22</v>
      </c>
      <c r="AW393" s="59">
        <v>17</v>
      </c>
      <c r="AX393" s="58">
        <v>32</v>
      </c>
      <c r="AY393" s="59">
        <v>34</v>
      </c>
      <c r="AZ393" s="59">
        <v>30</v>
      </c>
      <c r="BA393" s="58">
        <v>55.5</v>
      </c>
      <c r="BB393" s="59">
        <v>58</v>
      </c>
      <c r="BC393" s="59">
        <v>53</v>
      </c>
      <c r="BD393" s="58">
        <v>17</v>
      </c>
      <c r="BE393" s="59">
        <v>18</v>
      </c>
      <c r="BF393" s="59">
        <v>16</v>
      </c>
      <c r="BG393" s="58">
        <v>26</v>
      </c>
      <c r="BH393" s="59">
        <v>28</v>
      </c>
      <c r="BI393" s="59">
        <v>24</v>
      </c>
      <c r="BJ393" s="58">
        <v>23</v>
      </c>
      <c r="BK393" s="59">
        <v>28</v>
      </c>
      <c r="BL393" s="59">
        <v>18</v>
      </c>
      <c r="BM393" s="58">
        <v>59.5</v>
      </c>
      <c r="BN393" s="59">
        <v>62</v>
      </c>
      <c r="BO393" s="59">
        <v>57</v>
      </c>
      <c r="BP393" s="58">
        <v>193</v>
      </c>
      <c r="BQ393" s="59">
        <v>197</v>
      </c>
      <c r="BR393" s="59">
        <v>189</v>
      </c>
    </row>
    <row r="394" spans="1:70" x14ac:dyDescent="0.25">
      <c r="A394" s="57">
        <v>43398</v>
      </c>
      <c r="B394" s="58">
        <v>113.5</v>
      </c>
      <c r="C394" s="59">
        <v>117</v>
      </c>
      <c r="D394" s="59">
        <v>110</v>
      </c>
      <c r="E394" s="58">
        <v>68.5</v>
      </c>
      <c r="F394" s="59">
        <v>72</v>
      </c>
      <c r="G394" s="59">
        <v>65</v>
      </c>
      <c r="H394" s="58">
        <v>126</v>
      </c>
      <c r="I394" s="59">
        <v>130</v>
      </c>
      <c r="J394" s="59">
        <v>122</v>
      </c>
      <c r="K394" s="58">
        <v>100</v>
      </c>
      <c r="L394" s="59">
        <v>105</v>
      </c>
      <c r="M394" s="59">
        <v>95</v>
      </c>
      <c r="N394" s="58">
        <v>93.5</v>
      </c>
      <c r="O394" s="59">
        <v>102</v>
      </c>
      <c r="P394" s="59">
        <v>85</v>
      </c>
      <c r="Q394" s="58">
        <v>110</v>
      </c>
      <c r="R394" s="59">
        <v>115</v>
      </c>
      <c r="S394" s="59">
        <v>105</v>
      </c>
      <c r="T394" s="58">
        <v>88</v>
      </c>
      <c r="U394" s="59">
        <v>93</v>
      </c>
      <c r="V394" s="59">
        <v>83</v>
      </c>
      <c r="W394" s="58">
        <v>65.5</v>
      </c>
      <c r="X394" s="59">
        <v>68</v>
      </c>
      <c r="Y394" s="59">
        <v>63</v>
      </c>
      <c r="Z394" s="58">
        <v>65</v>
      </c>
      <c r="AA394" s="59">
        <v>70</v>
      </c>
      <c r="AB394" s="59">
        <v>60</v>
      </c>
      <c r="AC394" s="58">
        <v>75</v>
      </c>
      <c r="AD394" s="59">
        <v>80</v>
      </c>
      <c r="AE394" s="59">
        <v>70</v>
      </c>
      <c r="AF394" s="58">
        <v>70</v>
      </c>
      <c r="AG394" s="59">
        <v>75</v>
      </c>
      <c r="AH394" s="59">
        <v>65</v>
      </c>
      <c r="AI394" s="58">
        <v>17.5</v>
      </c>
      <c r="AJ394" s="59">
        <v>20</v>
      </c>
      <c r="AK394" s="59">
        <v>15</v>
      </c>
      <c r="AL394" s="58">
        <v>30</v>
      </c>
      <c r="AM394" s="59">
        <v>35</v>
      </c>
      <c r="AN394" s="59">
        <v>25</v>
      </c>
      <c r="AO394" s="58">
        <v>36.5</v>
      </c>
      <c r="AP394" s="59">
        <v>40</v>
      </c>
      <c r="AQ394" s="59">
        <v>33</v>
      </c>
      <c r="AR394" s="58">
        <v>47.5</v>
      </c>
      <c r="AS394" s="59">
        <v>50</v>
      </c>
      <c r="AT394" s="59">
        <v>45</v>
      </c>
      <c r="AU394" s="58">
        <v>19.5</v>
      </c>
      <c r="AV394" s="59">
        <v>22</v>
      </c>
      <c r="AW394" s="59">
        <v>17</v>
      </c>
      <c r="AX394" s="58">
        <v>33</v>
      </c>
      <c r="AY394" s="59">
        <v>34</v>
      </c>
      <c r="AZ394" s="59">
        <v>32</v>
      </c>
      <c r="BA394" s="58">
        <v>55.5</v>
      </c>
      <c r="BB394" s="59">
        <v>58</v>
      </c>
      <c r="BC394" s="59">
        <v>53</v>
      </c>
      <c r="BD394" s="58">
        <v>17</v>
      </c>
      <c r="BE394" s="59">
        <v>18</v>
      </c>
      <c r="BF394" s="59">
        <v>16</v>
      </c>
      <c r="BG394" s="58">
        <v>26</v>
      </c>
      <c r="BH394" s="59">
        <v>28</v>
      </c>
      <c r="BI394" s="59">
        <v>24</v>
      </c>
      <c r="BJ394" s="58">
        <v>23</v>
      </c>
      <c r="BK394" s="59">
        <v>28</v>
      </c>
      <c r="BL394" s="59">
        <v>18</v>
      </c>
      <c r="BM394" s="58">
        <v>59.5</v>
      </c>
      <c r="BN394" s="59">
        <v>62</v>
      </c>
      <c r="BO394" s="59">
        <v>57</v>
      </c>
      <c r="BP394" s="58">
        <v>193</v>
      </c>
      <c r="BQ394" s="59">
        <v>197</v>
      </c>
      <c r="BR394" s="59">
        <v>189</v>
      </c>
    </row>
    <row r="395" spans="1:70" x14ac:dyDescent="0.25">
      <c r="A395" s="57">
        <v>43391</v>
      </c>
      <c r="B395" s="58">
        <v>113.5</v>
      </c>
      <c r="C395" s="59">
        <v>117</v>
      </c>
      <c r="D395" s="59">
        <v>110</v>
      </c>
      <c r="E395" s="58">
        <v>68.5</v>
      </c>
      <c r="F395" s="59">
        <v>72</v>
      </c>
      <c r="G395" s="59">
        <v>65</v>
      </c>
      <c r="H395" s="58">
        <v>126</v>
      </c>
      <c r="I395" s="59">
        <v>130</v>
      </c>
      <c r="J395" s="59">
        <v>122</v>
      </c>
      <c r="K395" s="58">
        <v>100</v>
      </c>
      <c r="L395" s="59">
        <v>105</v>
      </c>
      <c r="M395" s="59">
        <v>95</v>
      </c>
      <c r="N395" s="58">
        <v>93.5</v>
      </c>
      <c r="O395" s="59">
        <v>102</v>
      </c>
      <c r="P395" s="59">
        <v>85</v>
      </c>
      <c r="Q395" s="58">
        <v>110</v>
      </c>
      <c r="R395" s="59">
        <v>115</v>
      </c>
      <c r="S395" s="59">
        <v>105</v>
      </c>
      <c r="T395" s="58">
        <v>88</v>
      </c>
      <c r="U395" s="59">
        <v>93</v>
      </c>
      <c r="V395" s="59">
        <v>83</v>
      </c>
      <c r="W395" s="58">
        <v>65.5</v>
      </c>
      <c r="X395" s="59">
        <v>68</v>
      </c>
      <c r="Y395" s="59">
        <v>63</v>
      </c>
      <c r="Z395" s="58">
        <v>65</v>
      </c>
      <c r="AA395" s="59">
        <v>70</v>
      </c>
      <c r="AB395" s="59">
        <v>60</v>
      </c>
      <c r="AC395" s="58">
        <v>75</v>
      </c>
      <c r="AD395" s="59">
        <v>80</v>
      </c>
      <c r="AE395" s="59">
        <v>70</v>
      </c>
      <c r="AF395" s="58">
        <v>70</v>
      </c>
      <c r="AG395" s="59">
        <v>75</v>
      </c>
      <c r="AH395" s="59">
        <v>65</v>
      </c>
      <c r="AI395" s="58">
        <v>17.5</v>
      </c>
      <c r="AJ395" s="59">
        <v>20</v>
      </c>
      <c r="AK395" s="59">
        <v>15</v>
      </c>
      <c r="AL395" s="58">
        <v>30</v>
      </c>
      <c r="AM395" s="59">
        <v>35</v>
      </c>
      <c r="AN395" s="59">
        <v>25</v>
      </c>
      <c r="AO395" s="58">
        <v>36.5</v>
      </c>
      <c r="AP395" s="59">
        <v>40</v>
      </c>
      <c r="AQ395" s="59">
        <v>33</v>
      </c>
      <c r="AR395" s="58">
        <v>47.5</v>
      </c>
      <c r="AS395" s="59">
        <v>50</v>
      </c>
      <c r="AT395" s="59">
        <v>45</v>
      </c>
      <c r="AU395" s="58">
        <v>19.5</v>
      </c>
      <c r="AV395" s="59">
        <v>22</v>
      </c>
      <c r="AW395" s="59">
        <v>17</v>
      </c>
      <c r="AX395" s="58">
        <v>33</v>
      </c>
      <c r="AY395" s="59">
        <v>34</v>
      </c>
      <c r="AZ395" s="59">
        <v>32</v>
      </c>
      <c r="BA395" s="58">
        <v>55.5</v>
      </c>
      <c r="BB395" s="59">
        <v>58</v>
      </c>
      <c r="BC395" s="59">
        <v>53</v>
      </c>
      <c r="BD395" s="58">
        <v>17</v>
      </c>
      <c r="BE395" s="59">
        <v>18</v>
      </c>
      <c r="BF395" s="59">
        <v>16</v>
      </c>
      <c r="BG395" s="58">
        <v>26</v>
      </c>
      <c r="BH395" s="59">
        <v>28</v>
      </c>
      <c r="BI395" s="59">
        <v>24</v>
      </c>
      <c r="BJ395" s="58">
        <v>23</v>
      </c>
      <c r="BK395" s="59">
        <v>28</v>
      </c>
      <c r="BL395" s="59">
        <v>18</v>
      </c>
      <c r="BM395" s="58">
        <v>59.5</v>
      </c>
      <c r="BN395" s="59">
        <v>62</v>
      </c>
      <c r="BO395" s="59">
        <v>57</v>
      </c>
      <c r="BP395" s="58">
        <v>195.5</v>
      </c>
      <c r="BQ395" s="59">
        <v>197</v>
      </c>
      <c r="BR395" s="59">
        <v>194</v>
      </c>
    </row>
    <row r="396" spans="1:70" x14ac:dyDescent="0.25">
      <c r="A396" s="57">
        <v>43384</v>
      </c>
      <c r="B396" s="58">
        <v>113.5</v>
      </c>
      <c r="C396" s="59">
        <v>117</v>
      </c>
      <c r="D396" s="59">
        <v>110</v>
      </c>
      <c r="E396" s="58">
        <v>68.5</v>
      </c>
      <c r="F396" s="59">
        <v>72</v>
      </c>
      <c r="G396" s="59">
        <v>65</v>
      </c>
      <c r="H396" s="58">
        <v>114.5</v>
      </c>
      <c r="I396" s="59">
        <v>117</v>
      </c>
      <c r="J396" s="59">
        <v>112</v>
      </c>
      <c r="K396" s="58">
        <v>95</v>
      </c>
      <c r="L396" s="59">
        <v>100</v>
      </c>
      <c r="M396" s="59">
        <v>90</v>
      </c>
      <c r="N396" s="58">
        <v>93.5</v>
      </c>
      <c r="O396" s="59">
        <v>102</v>
      </c>
      <c r="P396" s="59">
        <v>85</v>
      </c>
      <c r="Q396" s="58">
        <v>110</v>
      </c>
      <c r="R396" s="59">
        <v>115</v>
      </c>
      <c r="S396" s="59">
        <v>105</v>
      </c>
      <c r="T396" s="58">
        <v>81.5</v>
      </c>
      <c r="U396" s="59">
        <v>83</v>
      </c>
      <c r="V396" s="59">
        <v>80</v>
      </c>
      <c r="W396" s="58">
        <v>62.5</v>
      </c>
      <c r="X396" s="59">
        <v>65</v>
      </c>
      <c r="Y396" s="59">
        <v>60</v>
      </c>
      <c r="Z396" s="58">
        <v>65</v>
      </c>
      <c r="AA396" s="59">
        <v>70</v>
      </c>
      <c r="AB396" s="59">
        <v>60</v>
      </c>
      <c r="AC396" s="58">
        <v>75</v>
      </c>
      <c r="AD396" s="59">
        <v>80</v>
      </c>
      <c r="AE396" s="59">
        <v>70</v>
      </c>
      <c r="AF396" s="58">
        <v>67</v>
      </c>
      <c r="AG396" s="59">
        <v>72</v>
      </c>
      <c r="AH396" s="59">
        <v>62</v>
      </c>
      <c r="AI396" s="58">
        <v>17.5</v>
      </c>
      <c r="AJ396" s="59">
        <v>20</v>
      </c>
      <c r="AK396" s="59">
        <v>15</v>
      </c>
      <c r="AL396" s="58">
        <v>30</v>
      </c>
      <c r="AM396" s="59">
        <v>35</v>
      </c>
      <c r="AN396" s="59">
        <v>25</v>
      </c>
      <c r="AO396" s="58">
        <v>36.5</v>
      </c>
      <c r="AP396" s="59">
        <v>40</v>
      </c>
      <c r="AQ396" s="59">
        <v>33</v>
      </c>
      <c r="AR396" s="58">
        <v>47.5</v>
      </c>
      <c r="AS396" s="59">
        <v>50</v>
      </c>
      <c r="AT396" s="59">
        <v>45</v>
      </c>
      <c r="AU396" s="58">
        <v>19.5</v>
      </c>
      <c r="AV396" s="59">
        <v>22</v>
      </c>
      <c r="AW396" s="59">
        <v>17</v>
      </c>
      <c r="AX396" s="58">
        <v>33</v>
      </c>
      <c r="AY396" s="59">
        <v>34</v>
      </c>
      <c r="AZ396" s="59">
        <v>32</v>
      </c>
      <c r="BA396" s="58">
        <v>55.5</v>
      </c>
      <c r="BB396" s="59">
        <v>58</v>
      </c>
      <c r="BC396" s="59">
        <v>53</v>
      </c>
      <c r="BD396" s="58">
        <v>17</v>
      </c>
      <c r="BE396" s="59">
        <v>18</v>
      </c>
      <c r="BF396" s="59">
        <v>16</v>
      </c>
      <c r="BG396" s="58">
        <v>26</v>
      </c>
      <c r="BH396" s="59">
        <v>28</v>
      </c>
      <c r="BI396" s="59">
        <v>24</v>
      </c>
      <c r="BJ396" s="58">
        <v>23</v>
      </c>
      <c r="BK396" s="59">
        <v>28</v>
      </c>
      <c r="BL396" s="59">
        <v>18</v>
      </c>
      <c r="BM396" s="58">
        <v>59.5</v>
      </c>
      <c r="BN396" s="59">
        <v>62</v>
      </c>
      <c r="BO396" s="59">
        <v>57</v>
      </c>
      <c r="BP396" s="58">
        <v>195.5</v>
      </c>
      <c r="BQ396" s="59">
        <v>197</v>
      </c>
      <c r="BR396" s="59">
        <v>194</v>
      </c>
    </row>
    <row r="397" spans="1:70" x14ac:dyDescent="0.25">
      <c r="A397" s="57">
        <v>43377</v>
      </c>
      <c r="B397" s="58">
        <v>113.5</v>
      </c>
      <c r="C397" s="59">
        <v>117</v>
      </c>
      <c r="D397" s="59">
        <v>110</v>
      </c>
      <c r="E397" s="58">
        <v>68.5</v>
      </c>
      <c r="F397" s="59">
        <v>72</v>
      </c>
      <c r="G397" s="59">
        <v>65</v>
      </c>
      <c r="H397" s="58">
        <v>114.5</v>
      </c>
      <c r="I397" s="59">
        <v>117</v>
      </c>
      <c r="J397" s="59">
        <v>112</v>
      </c>
      <c r="K397" s="58">
        <v>95</v>
      </c>
      <c r="L397" s="59">
        <v>100</v>
      </c>
      <c r="M397" s="59">
        <v>90</v>
      </c>
      <c r="N397" s="58">
        <v>93.5</v>
      </c>
      <c r="O397" s="59">
        <v>102</v>
      </c>
      <c r="P397" s="59">
        <v>85</v>
      </c>
      <c r="Q397" s="58">
        <v>110</v>
      </c>
      <c r="R397" s="59">
        <v>115</v>
      </c>
      <c r="S397" s="59">
        <v>105</v>
      </c>
      <c r="T397" s="58">
        <v>81.5</v>
      </c>
      <c r="U397" s="59">
        <v>83</v>
      </c>
      <c r="V397" s="59">
        <v>80</v>
      </c>
      <c r="W397" s="58">
        <v>62.5</v>
      </c>
      <c r="X397" s="59">
        <v>65</v>
      </c>
      <c r="Y397" s="59">
        <v>60</v>
      </c>
      <c r="Z397" s="58">
        <v>65</v>
      </c>
      <c r="AA397" s="59">
        <v>70</v>
      </c>
      <c r="AB397" s="59">
        <v>60</v>
      </c>
      <c r="AC397" s="58">
        <v>75</v>
      </c>
      <c r="AD397" s="59">
        <v>80</v>
      </c>
      <c r="AE397" s="59">
        <v>70</v>
      </c>
      <c r="AF397" s="58">
        <v>67</v>
      </c>
      <c r="AG397" s="59">
        <v>72</v>
      </c>
      <c r="AH397" s="59">
        <v>62</v>
      </c>
      <c r="AI397" s="58">
        <v>17.5</v>
      </c>
      <c r="AJ397" s="59">
        <v>20</v>
      </c>
      <c r="AK397" s="59">
        <v>15</v>
      </c>
      <c r="AL397" s="58">
        <v>30</v>
      </c>
      <c r="AM397" s="59">
        <v>35</v>
      </c>
      <c r="AN397" s="59">
        <v>25</v>
      </c>
      <c r="AO397" s="58">
        <v>36.5</v>
      </c>
      <c r="AP397" s="59">
        <v>40</v>
      </c>
      <c r="AQ397" s="59">
        <v>33</v>
      </c>
      <c r="AR397" s="58">
        <v>47.5</v>
      </c>
      <c r="AS397" s="59">
        <v>50</v>
      </c>
      <c r="AT397" s="59">
        <v>45</v>
      </c>
      <c r="AU397" s="58">
        <v>19.5</v>
      </c>
      <c r="AV397" s="59">
        <v>22</v>
      </c>
      <c r="AW397" s="59">
        <v>17</v>
      </c>
      <c r="AX397" s="58">
        <v>33</v>
      </c>
      <c r="AY397" s="59">
        <v>34</v>
      </c>
      <c r="AZ397" s="59">
        <v>32</v>
      </c>
      <c r="BA397" s="58">
        <v>55.5</v>
      </c>
      <c r="BB397" s="59">
        <v>58</v>
      </c>
      <c r="BC397" s="59">
        <v>53</v>
      </c>
      <c r="BD397" s="58">
        <v>17</v>
      </c>
      <c r="BE397" s="59">
        <v>18</v>
      </c>
      <c r="BF397" s="59">
        <v>16</v>
      </c>
      <c r="BG397" s="58">
        <v>26</v>
      </c>
      <c r="BH397" s="59">
        <v>28</v>
      </c>
      <c r="BI397" s="59">
        <v>24</v>
      </c>
      <c r="BJ397" s="58">
        <v>23</v>
      </c>
      <c r="BK397" s="59">
        <v>28</v>
      </c>
      <c r="BL397" s="59">
        <v>18</v>
      </c>
      <c r="BM397" s="58">
        <v>59.5</v>
      </c>
      <c r="BN397" s="59">
        <v>62</v>
      </c>
      <c r="BO397" s="59">
        <v>57</v>
      </c>
      <c r="BP397" s="58">
        <v>182.5</v>
      </c>
      <c r="BQ397" s="59">
        <v>185</v>
      </c>
      <c r="BR397" s="59">
        <v>180</v>
      </c>
    </row>
    <row r="398" spans="1:70" x14ac:dyDescent="0.25">
      <c r="A398" s="57">
        <v>43370</v>
      </c>
      <c r="B398" s="58">
        <v>113.5</v>
      </c>
      <c r="C398" s="59">
        <v>117</v>
      </c>
      <c r="D398" s="59">
        <v>110</v>
      </c>
      <c r="E398" s="58">
        <v>68.5</v>
      </c>
      <c r="F398" s="59">
        <v>72</v>
      </c>
      <c r="G398" s="59">
        <v>65</v>
      </c>
      <c r="H398" s="58">
        <v>114.5</v>
      </c>
      <c r="I398" s="59">
        <v>117</v>
      </c>
      <c r="J398" s="59">
        <v>112</v>
      </c>
      <c r="K398" s="58">
        <v>89</v>
      </c>
      <c r="L398" s="59">
        <v>93</v>
      </c>
      <c r="M398" s="59">
        <v>85</v>
      </c>
      <c r="N398" s="58">
        <v>93.5</v>
      </c>
      <c r="O398" s="59">
        <v>102</v>
      </c>
      <c r="P398" s="59">
        <v>85</v>
      </c>
      <c r="Q398" s="58">
        <v>110</v>
      </c>
      <c r="R398" s="59">
        <v>115</v>
      </c>
      <c r="S398" s="59">
        <v>105</v>
      </c>
      <c r="T398" s="58">
        <v>81.5</v>
      </c>
      <c r="U398" s="59">
        <v>83</v>
      </c>
      <c r="V398" s="59">
        <v>80</v>
      </c>
      <c r="W398" s="58">
        <v>62.5</v>
      </c>
      <c r="X398" s="59">
        <v>65</v>
      </c>
      <c r="Y398" s="59">
        <v>60</v>
      </c>
      <c r="Z398" s="58">
        <v>65</v>
      </c>
      <c r="AA398" s="59">
        <v>70</v>
      </c>
      <c r="AB398" s="59">
        <v>60</v>
      </c>
      <c r="AC398" s="58">
        <v>75</v>
      </c>
      <c r="AD398" s="59">
        <v>80</v>
      </c>
      <c r="AE398" s="59">
        <v>70</v>
      </c>
      <c r="AF398" s="58">
        <v>67</v>
      </c>
      <c r="AG398" s="59">
        <v>72</v>
      </c>
      <c r="AH398" s="59">
        <v>62</v>
      </c>
      <c r="AI398" s="58">
        <v>17.5</v>
      </c>
      <c r="AJ398" s="59">
        <v>20</v>
      </c>
      <c r="AK398" s="59">
        <v>15</v>
      </c>
      <c r="AL398" s="58">
        <v>30</v>
      </c>
      <c r="AM398" s="59">
        <v>35</v>
      </c>
      <c r="AN398" s="59">
        <v>25</v>
      </c>
      <c r="AO398" s="58">
        <v>36.5</v>
      </c>
      <c r="AP398" s="59">
        <v>40</v>
      </c>
      <c r="AQ398" s="59">
        <v>33</v>
      </c>
      <c r="AR398" s="58">
        <v>47.5</v>
      </c>
      <c r="AS398" s="59">
        <v>50</v>
      </c>
      <c r="AT398" s="59">
        <v>45</v>
      </c>
      <c r="AU398" s="58">
        <v>19.5</v>
      </c>
      <c r="AV398" s="59">
        <v>22</v>
      </c>
      <c r="AW398" s="59">
        <v>17</v>
      </c>
      <c r="AX398" s="58">
        <v>33</v>
      </c>
      <c r="AY398" s="59">
        <v>34</v>
      </c>
      <c r="AZ398" s="59">
        <v>32</v>
      </c>
      <c r="BA398" s="58">
        <v>52.5</v>
      </c>
      <c r="BB398" s="59">
        <v>55</v>
      </c>
      <c r="BC398" s="59">
        <v>50</v>
      </c>
      <c r="BD398" s="58">
        <v>17</v>
      </c>
      <c r="BE398" s="59">
        <v>18</v>
      </c>
      <c r="BF398" s="59">
        <v>16</v>
      </c>
      <c r="BG398" s="58">
        <v>26</v>
      </c>
      <c r="BH398" s="59">
        <v>28</v>
      </c>
      <c r="BI398" s="59">
        <v>24</v>
      </c>
      <c r="BJ398" s="58">
        <v>23</v>
      </c>
      <c r="BK398" s="59">
        <v>28</v>
      </c>
      <c r="BL398" s="59">
        <v>18</v>
      </c>
      <c r="BM398" s="58">
        <v>59.5</v>
      </c>
      <c r="BN398" s="59">
        <v>62</v>
      </c>
      <c r="BO398" s="59">
        <v>57</v>
      </c>
      <c r="BP398" s="58">
        <v>176.5</v>
      </c>
      <c r="BQ398" s="59">
        <v>180</v>
      </c>
      <c r="BR398" s="59">
        <v>173</v>
      </c>
    </row>
    <row r="399" spans="1:70" x14ac:dyDescent="0.25">
      <c r="A399" s="57">
        <v>43363</v>
      </c>
      <c r="B399" s="58">
        <v>113.5</v>
      </c>
      <c r="C399" s="59">
        <v>117</v>
      </c>
      <c r="D399" s="59">
        <v>110</v>
      </c>
      <c r="E399" s="58">
        <v>68.5</v>
      </c>
      <c r="F399" s="59">
        <v>72</v>
      </c>
      <c r="G399" s="59">
        <v>65</v>
      </c>
      <c r="H399" s="58">
        <v>112.5</v>
      </c>
      <c r="I399" s="59">
        <v>115</v>
      </c>
      <c r="J399" s="59">
        <v>110</v>
      </c>
      <c r="K399" s="58">
        <v>84</v>
      </c>
      <c r="L399" s="59">
        <v>88</v>
      </c>
      <c r="M399" s="59">
        <v>80</v>
      </c>
      <c r="N399" s="58">
        <v>93.5</v>
      </c>
      <c r="O399" s="59">
        <v>102</v>
      </c>
      <c r="P399" s="59">
        <v>85</v>
      </c>
      <c r="Q399" s="58">
        <v>110</v>
      </c>
      <c r="R399" s="59">
        <v>115</v>
      </c>
      <c r="S399" s="59">
        <v>105</v>
      </c>
      <c r="T399" s="58">
        <v>76.5</v>
      </c>
      <c r="U399" s="59">
        <v>78</v>
      </c>
      <c r="V399" s="59">
        <v>75</v>
      </c>
      <c r="W399" s="58">
        <v>58.5</v>
      </c>
      <c r="X399" s="59">
        <v>62</v>
      </c>
      <c r="Y399" s="59">
        <v>55</v>
      </c>
      <c r="Z399" s="58">
        <v>65</v>
      </c>
      <c r="AA399" s="59">
        <v>70</v>
      </c>
      <c r="AB399" s="59">
        <v>60</v>
      </c>
      <c r="AC399" s="58">
        <v>75</v>
      </c>
      <c r="AD399" s="59">
        <v>80</v>
      </c>
      <c r="AE399" s="59">
        <v>70</v>
      </c>
      <c r="AF399" s="58">
        <v>58.5</v>
      </c>
      <c r="AG399" s="59">
        <v>62</v>
      </c>
      <c r="AH399" s="59">
        <v>55</v>
      </c>
      <c r="AI399" s="58">
        <v>17.5</v>
      </c>
      <c r="AJ399" s="59">
        <v>20</v>
      </c>
      <c r="AK399" s="59">
        <v>15</v>
      </c>
      <c r="AL399" s="58">
        <v>30</v>
      </c>
      <c r="AM399" s="59">
        <v>35</v>
      </c>
      <c r="AN399" s="59">
        <v>25</v>
      </c>
      <c r="AO399" s="58">
        <v>36.5</v>
      </c>
      <c r="AP399" s="59">
        <v>40</v>
      </c>
      <c r="AQ399" s="59">
        <v>33</v>
      </c>
      <c r="AR399" s="58">
        <v>47.5</v>
      </c>
      <c r="AS399" s="59">
        <v>50</v>
      </c>
      <c r="AT399" s="59">
        <v>45</v>
      </c>
      <c r="AU399" s="58">
        <v>19.5</v>
      </c>
      <c r="AV399" s="59">
        <v>22</v>
      </c>
      <c r="AW399" s="59">
        <v>17</v>
      </c>
      <c r="AX399" s="58">
        <v>32</v>
      </c>
      <c r="AY399" s="59">
        <v>33</v>
      </c>
      <c r="AZ399" s="59">
        <v>31</v>
      </c>
      <c r="BA399" s="58">
        <v>52.5</v>
      </c>
      <c r="BB399" s="59">
        <v>55</v>
      </c>
      <c r="BC399" s="59">
        <v>50</v>
      </c>
      <c r="BD399" s="58">
        <v>17</v>
      </c>
      <c r="BE399" s="59">
        <v>18</v>
      </c>
      <c r="BF399" s="59">
        <v>16</v>
      </c>
      <c r="BG399" s="58">
        <v>26</v>
      </c>
      <c r="BH399" s="59">
        <v>28</v>
      </c>
      <c r="BI399" s="59">
        <v>24</v>
      </c>
      <c r="BJ399" s="58">
        <v>23</v>
      </c>
      <c r="BK399" s="59">
        <v>28</v>
      </c>
      <c r="BL399" s="59">
        <v>18</v>
      </c>
      <c r="BM399" s="58">
        <v>59.5</v>
      </c>
      <c r="BN399" s="59">
        <v>62</v>
      </c>
      <c r="BO399" s="59">
        <v>57</v>
      </c>
      <c r="BP399" s="58">
        <v>176.5</v>
      </c>
      <c r="BQ399" s="59">
        <v>180</v>
      </c>
      <c r="BR399" s="59">
        <v>173</v>
      </c>
    </row>
    <row r="400" spans="1:70" x14ac:dyDescent="0.25">
      <c r="A400" s="57">
        <v>43356</v>
      </c>
      <c r="B400" s="58">
        <v>113.5</v>
      </c>
      <c r="C400" s="59">
        <v>117</v>
      </c>
      <c r="D400" s="59">
        <v>110</v>
      </c>
      <c r="E400" s="58">
        <v>68.5</v>
      </c>
      <c r="F400" s="59">
        <v>72</v>
      </c>
      <c r="G400" s="59">
        <v>65</v>
      </c>
      <c r="H400" s="58">
        <v>112.5</v>
      </c>
      <c r="I400" s="59">
        <v>115</v>
      </c>
      <c r="J400" s="59">
        <v>110</v>
      </c>
      <c r="K400" s="58">
        <v>84</v>
      </c>
      <c r="L400" s="59">
        <v>88</v>
      </c>
      <c r="M400" s="59">
        <v>80</v>
      </c>
      <c r="N400" s="58">
        <v>93.5</v>
      </c>
      <c r="O400" s="59">
        <v>102</v>
      </c>
      <c r="P400" s="59">
        <v>85</v>
      </c>
      <c r="Q400" s="58">
        <v>107.5</v>
      </c>
      <c r="R400" s="59">
        <v>110</v>
      </c>
      <c r="S400" s="59">
        <v>105</v>
      </c>
      <c r="T400" s="58">
        <v>76.5</v>
      </c>
      <c r="U400" s="59">
        <v>78</v>
      </c>
      <c r="V400" s="59">
        <v>75</v>
      </c>
      <c r="W400" s="58">
        <v>58.5</v>
      </c>
      <c r="X400" s="59">
        <v>62</v>
      </c>
      <c r="Y400" s="59">
        <v>55</v>
      </c>
      <c r="Z400" s="58">
        <v>65</v>
      </c>
      <c r="AA400" s="59">
        <v>70</v>
      </c>
      <c r="AB400" s="59">
        <v>60</v>
      </c>
      <c r="AC400" s="58">
        <v>70</v>
      </c>
      <c r="AD400" s="59">
        <v>75</v>
      </c>
      <c r="AE400" s="59">
        <v>65</v>
      </c>
      <c r="AF400" s="58">
        <v>58.5</v>
      </c>
      <c r="AG400" s="59">
        <v>62</v>
      </c>
      <c r="AH400" s="59">
        <v>55</v>
      </c>
      <c r="AI400" s="58">
        <v>17.5</v>
      </c>
      <c r="AJ400" s="59">
        <v>20</v>
      </c>
      <c r="AK400" s="59">
        <v>15</v>
      </c>
      <c r="AL400" s="58">
        <v>30</v>
      </c>
      <c r="AM400" s="59">
        <v>35</v>
      </c>
      <c r="AN400" s="59">
        <v>25</v>
      </c>
      <c r="AO400" s="58">
        <v>36.5</v>
      </c>
      <c r="AP400" s="59">
        <v>40</v>
      </c>
      <c r="AQ400" s="59">
        <v>33</v>
      </c>
      <c r="AR400" s="58">
        <v>47.5</v>
      </c>
      <c r="AS400" s="59">
        <v>50</v>
      </c>
      <c r="AT400" s="59">
        <v>45</v>
      </c>
      <c r="AU400" s="58">
        <v>19.5</v>
      </c>
      <c r="AV400" s="59">
        <v>22</v>
      </c>
      <c r="AW400" s="59">
        <v>17</v>
      </c>
      <c r="AX400" s="58">
        <v>32</v>
      </c>
      <c r="AY400" s="59">
        <v>33</v>
      </c>
      <c r="AZ400" s="59">
        <v>31</v>
      </c>
      <c r="BA400" s="58">
        <v>52.5</v>
      </c>
      <c r="BB400" s="59">
        <v>55</v>
      </c>
      <c r="BC400" s="59">
        <v>50</v>
      </c>
      <c r="BD400" s="58">
        <v>17</v>
      </c>
      <c r="BE400" s="59">
        <v>18</v>
      </c>
      <c r="BF400" s="59">
        <v>16</v>
      </c>
      <c r="BG400" s="58">
        <v>26</v>
      </c>
      <c r="BH400" s="59">
        <v>28</v>
      </c>
      <c r="BI400" s="59">
        <v>24</v>
      </c>
      <c r="BJ400" s="58">
        <v>23</v>
      </c>
      <c r="BK400" s="59">
        <v>28</v>
      </c>
      <c r="BL400" s="59">
        <v>18</v>
      </c>
      <c r="BM400" s="58">
        <v>59.5</v>
      </c>
      <c r="BN400" s="59">
        <v>62</v>
      </c>
      <c r="BO400" s="59">
        <v>57</v>
      </c>
      <c r="BP400" s="58">
        <v>171.5</v>
      </c>
      <c r="BQ400" s="59">
        <v>173</v>
      </c>
      <c r="BR400" s="59">
        <v>170</v>
      </c>
    </row>
    <row r="401" spans="1:70" x14ac:dyDescent="0.25">
      <c r="A401" s="57">
        <v>43349</v>
      </c>
      <c r="B401" s="58">
        <v>113.5</v>
      </c>
      <c r="C401" s="59">
        <v>117</v>
      </c>
      <c r="D401" s="59">
        <v>110</v>
      </c>
      <c r="E401" s="58">
        <v>68.5</v>
      </c>
      <c r="F401" s="59">
        <v>72</v>
      </c>
      <c r="G401" s="59">
        <v>65</v>
      </c>
      <c r="H401" s="58">
        <v>112.5</v>
      </c>
      <c r="I401" s="59">
        <v>115</v>
      </c>
      <c r="J401" s="59">
        <v>110</v>
      </c>
      <c r="K401" s="58">
        <v>82.5</v>
      </c>
      <c r="L401" s="59">
        <v>88</v>
      </c>
      <c r="M401" s="59">
        <v>77</v>
      </c>
      <c r="N401" s="58">
        <v>91</v>
      </c>
      <c r="O401" s="59">
        <v>102</v>
      </c>
      <c r="P401" s="59">
        <v>80</v>
      </c>
      <c r="Q401" s="58">
        <v>107.5</v>
      </c>
      <c r="R401" s="59">
        <v>110</v>
      </c>
      <c r="S401" s="59">
        <v>105</v>
      </c>
      <c r="T401" s="58">
        <v>75</v>
      </c>
      <c r="U401" s="59">
        <v>78</v>
      </c>
      <c r="V401" s="59">
        <v>72</v>
      </c>
      <c r="W401" s="58">
        <v>57</v>
      </c>
      <c r="X401" s="59">
        <v>62</v>
      </c>
      <c r="Y401" s="59">
        <v>52</v>
      </c>
      <c r="Z401" s="58">
        <v>60</v>
      </c>
      <c r="AA401" s="59">
        <v>65</v>
      </c>
      <c r="AB401" s="59">
        <v>55</v>
      </c>
      <c r="AC401" s="58">
        <v>70</v>
      </c>
      <c r="AD401" s="59">
        <v>75</v>
      </c>
      <c r="AE401" s="59">
        <v>65</v>
      </c>
      <c r="AF401" s="58">
        <v>57</v>
      </c>
      <c r="AG401" s="59">
        <v>62</v>
      </c>
      <c r="AH401" s="59">
        <v>52</v>
      </c>
      <c r="AI401" s="58">
        <v>17.5</v>
      </c>
      <c r="AJ401" s="59">
        <v>20</v>
      </c>
      <c r="AK401" s="59">
        <v>15</v>
      </c>
      <c r="AL401" s="58">
        <v>30</v>
      </c>
      <c r="AM401" s="59">
        <v>35</v>
      </c>
      <c r="AN401" s="59">
        <v>25</v>
      </c>
      <c r="AO401" s="58">
        <v>36.5</v>
      </c>
      <c r="AP401" s="59">
        <v>40</v>
      </c>
      <c r="AQ401" s="59">
        <v>33</v>
      </c>
      <c r="AR401" s="58">
        <v>47.5</v>
      </c>
      <c r="AS401" s="59">
        <v>50</v>
      </c>
      <c r="AT401" s="59">
        <v>45</v>
      </c>
      <c r="AU401" s="58">
        <v>19.5</v>
      </c>
      <c r="AV401" s="59">
        <v>22</v>
      </c>
      <c r="AW401" s="59">
        <v>17</v>
      </c>
      <c r="AX401" s="58">
        <v>32</v>
      </c>
      <c r="AY401" s="59">
        <v>33</v>
      </c>
      <c r="AZ401" s="59">
        <v>31</v>
      </c>
      <c r="BA401" s="58">
        <v>52.5</v>
      </c>
      <c r="BB401" s="59">
        <v>55</v>
      </c>
      <c r="BC401" s="59">
        <v>50</v>
      </c>
      <c r="BD401" s="58">
        <v>17</v>
      </c>
      <c r="BE401" s="59">
        <v>18</v>
      </c>
      <c r="BF401" s="59">
        <v>16</v>
      </c>
      <c r="BG401" s="58">
        <v>26</v>
      </c>
      <c r="BH401" s="59">
        <v>28</v>
      </c>
      <c r="BI401" s="59">
        <v>24</v>
      </c>
      <c r="BJ401" s="58">
        <v>23</v>
      </c>
      <c r="BK401" s="59">
        <v>28</v>
      </c>
      <c r="BL401" s="59">
        <v>18</v>
      </c>
      <c r="BM401" s="58">
        <v>59.5</v>
      </c>
      <c r="BN401" s="59">
        <v>62</v>
      </c>
      <c r="BO401" s="59">
        <v>57</v>
      </c>
      <c r="BP401" s="58">
        <v>171.5</v>
      </c>
      <c r="BQ401" s="59">
        <v>173</v>
      </c>
      <c r="BR401" s="59">
        <v>170</v>
      </c>
    </row>
    <row r="402" spans="1:70" x14ac:dyDescent="0.25">
      <c r="A402" s="57">
        <v>43342</v>
      </c>
      <c r="B402" s="58">
        <v>112.5</v>
      </c>
      <c r="C402" s="59">
        <v>115</v>
      </c>
      <c r="D402" s="59">
        <v>110</v>
      </c>
      <c r="E402" s="58">
        <v>68.5</v>
      </c>
      <c r="F402" s="59">
        <v>72</v>
      </c>
      <c r="G402" s="59">
        <v>65</v>
      </c>
      <c r="H402" s="58">
        <v>112.5</v>
      </c>
      <c r="I402" s="59">
        <v>115</v>
      </c>
      <c r="J402" s="59">
        <v>110</v>
      </c>
      <c r="K402" s="58">
        <v>81.5</v>
      </c>
      <c r="L402" s="59">
        <v>88</v>
      </c>
      <c r="M402" s="59">
        <v>75</v>
      </c>
      <c r="N402" s="58">
        <v>90</v>
      </c>
      <c r="O402" s="59">
        <v>100</v>
      </c>
      <c r="P402" s="59">
        <v>80</v>
      </c>
      <c r="Q402" s="58">
        <v>107.5</v>
      </c>
      <c r="R402" s="59">
        <v>110</v>
      </c>
      <c r="S402" s="59">
        <v>105</v>
      </c>
      <c r="T402" s="58">
        <v>74</v>
      </c>
      <c r="U402" s="59">
        <v>78</v>
      </c>
      <c r="V402" s="59">
        <v>70</v>
      </c>
      <c r="W402" s="58">
        <v>55</v>
      </c>
      <c r="X402" s="59">
        <v>60</v>
      </c>
      <c r="Y402" s="59">
        <v>50</v>
      </c>
      <c r="Z402" s="58">
        <v>60</v>
      </c>
      <c r="AA402" s="59">
        <v>65</v>
      </c>
      <c r="AB402" s="59">
        <v>55</v>
      </c>
      <c r="AC402" s="58">
        <v>70</v>
      </c>
      <c r="AD402" s="59">
        <v>75</v>
      </c>
      <c r="AE402" s="59">
        <v>65</v>
      </c>
      <c r="AF402" s="58">
        <v>55</v>
      </c>
      <c r="AG402" s="59">
        <v>60</v>
      </c>
      <c r="AH402" s="59">
        <v>50</v>
      </c>
      <c r="AI402" s="58">
        <v>17.5</v>
      </c>
      <c r="AJ402" s="59">
        <v>20</v>
      </c>
      <c r="AK402" s="59">
        <v>15</v>
      </c>
      <c r="AL402" s="58">
        <v>30</v>
      </c>
      <c r="AM402" s="59">
        <v>35</v>
      </c>
      <c r="AN402" s="59">
        <v>25</v>
      </c>
      <c r="AO402" s="58">
        <v>36.5</v>
      </c>
      <c r="AP402" s="59">
        <v>40</v>
      </c>
      <c r="AQ402" s="59">
        <v>33</v>
      </c>
      <c r="AR402" s="58">
        <v>47.5</v>
      </c>
      <c r="AS402" s="59">
        <v>50</v>
      </c>
      <c r="AT402" s="59">
        <v>45</v>
      </c>
      <c r="AU402" s="58">
        <v>19.5</v>
      </c>
      <c r="AV402" s="59">
        <v>22</v>
      </c>
      <c r="AW402" s="59">
        <v>17</v>
      </c>
      <c r="AX402" s="58">
        <v>32</v>
      </c>
      <c r="AY402" s="59">
        <v>33</v>
      </c>
      <c r="AZ402" s="59">
        <v>31</v>
      </c>
      <c r="BA402" s="58">
        <v>52.5</v>
      </c>
      <c r="BB402" s="59">
        <v>55</v>
      </c>
      <c r="BC402" s="59">
        <v>50</v>
      </c>
      <c r="BD402" s="58">
        <v>17</v>
      </c>
      <c r="BE402" s="59">
        <v>18</v>
      </c>
      <c r="BF402" s="59">
        <v>16</v>
      </c>
      <c r="BG402" s="58">
        <v>26</v>
      </c>
      <c r="BH402" s="59">
        <v>28</v>
      </c>
      <c r="BI402" s="59">
        <v>24</v>
      </c>
      <c r="BJ402" s="58">
        <v>23</v>
      </c>
      <c r="BK402" s="59">
        <v>28</v>
      </c>
      <c r="BL402" s="59">
        <v>18</v>
      </c>
      <c r="BM402" s="58">
        <v>59.5</v>
      </c>
      <c r="BN402" s="59">
        <v>62</v>
      </c>
      <c r="BO402" s="59">
        <v>57</v>
      </c>
      <c r="BP402" s="58">
        <v>163.5</v>
      </c>
      <c r="BQ402" s="59">
        <v>165</v>
      </c>
      <c r="BR402" s="59">
        <v>162</v>
      </c>
    </row>
    <row r="403" spans="1:70" x14ac:dyDescent="0.25">
      <c r="A403" s="57">
        <v>43335</v>
      </c>
      <c r="B403" s="58">
        <v>112.5</v>
      </c>
      <c r="C403" s="59">
        <v>115</v>
      </c>
      <c r="D403" s="59">
        <v>110</v>
      </c>
      <c r="E403" s="58">
        <v>68.5</v>
      </c>
      <c r="F403" s="59">
        <v>72</v>
      </c>
      <c r="G403" s="59">
        <v>65</v>
      </c>
      <c r="H403" s="58">
        <v>112.5</v>
      </c>
      <c r="I403" s="59">
        <v>115</v>
      </c>
      <c r="J403" s="59">
        <v>110</v>
      </c>
      <c r="K403" s="58">
        <v>82.5</v>
      </c>
      <c r="L403" s="59">
        <v>90</v>
      </c>
      <c r="M403" s="59">
        <v>75</v>
      </c>
      <c r="N403" s="58">
        <v>90</v>
      </c>
      <c r="O403" s="59">
        <v>100</v>
      </c>
      <c r="P403" s="59">
        <v>80</v>
      </c>
      <c r="Q403" s="58">
        <v>107.5</v>
      </c>
      <c r="R403" s="59">
        <v>110</v>
      </c>
      <c r="S403" s="59">
        <v>105</v>
      </c>
      <c r="T403" s="58">
        <v>74</v>
      </c>
      <c r="U403" s="59">
        <v>78</v>
      </c>
      <c r="V403" s="59">
        <v>70</v>
      </c>
      <c r="W403" s="58">
        <v>55</v>
      </c>
      <c r="X403" s="59">
        <v>60</v>
      </c>
      <c r="Y403" s="59">
        <v>50</v>
      </c>
      <c r="Z403" s="58">
        <v>60</v>
      </c>
      <c r="AA403" s="59">
        <v>65</v>
      </c>
      <c r="AB403" s="59">
        <v>55</v>
      </c>
      <c r="AC403" s="58">
        <v>70</v>
      </c>
      <c r="AD403" s="59">
        <v>75</v>
      </c>
      <c r="AE403" s="59">
        <v>65</v>
      </c>
      <c r="AF403" s="58">
        <v>55</v>
      </c>
      <c r="AG403" s="59">
        <v>60</v>
      </c>
      <c r="AH403" s="59">
        <v>50</v>
      </c>
      <c r="AI403" s="58">
        <v>17.5</v>
      </c>
      <c r="AJ403" s="59">
        <v>20</v>
      </c>
      <c r="AK403" s="59">
        <v>15</v>
      </c>
      <c r="AL403" s="58">
        <v>30</v>
      </c>
      <c r="AM403" s="59">
        <v>35</v>
      </c>
      <c r="AN403" s="59">
        <v>25</v>
      </c>
      <c r="AO403" s="58">
        <v>36.5</v>
      </c>
      <c r="AP403" s="59">
        <v>40</v>
      </c>
      <c r="AQ403" s="59">
        <v>33</v>
      </c>
      <c r="AR403" s="58">
        <v>47.5</v>
      </c>
      <c r="AS403" s="59">
        <v>50</v>
      </c>
      <c r="AT403" s="59">
        <v>45</v>
      </c>
      <c r="AU403" s="58">
        <v>19.5</v>
      </c>
      <c r="AV403" s="59">
        <v>22</v>
      </c>
      <c r="AW403" s="59">
        <v>17</v>
      </c>
      <c r="AX403" s="58">
        <v>32</v>
      </c>
      <c r="AY403" s="59">
        <v>33</v>
      </c>
      <c r="AZ403" s="59">
        <v>31</v>
      </c>
      <c r="BA403" s="58">
        <v>52.5</v>
      </c>
      <c r="BB403" s="59">
        <v>55</v>
      </c>
      <c r="BC403" s="59">
        <v>50</v>
      </c>
      <c r="BD403" s="58">
        <v>17</v>
      </c>
      <c r="BE403" s="59">
        <v>18</v>
      </c>
      <c r="BF403" s="59">
        <v>16</v>
      </c>
      <c r="BG403" s="58">
        <v>26</v>
      </c>
      <c r="BH403" s="59">
        <v>28</v>
      </c>
      <c r="BI403" s="59">
        <v>24</v>
      </c>
      <c r="BJ403" s="58">
        <v>23</v>
      </c>
      <c r="BK403" s="59">
        <v>28</v>
      </c>
      <c r="BL403" s="59">
        <v>18</v>
      </c>
      <c r="BM403" s="58">
        <v>59.5</v>
      </c>
      <c r="BN403" s="59">
        <v>62</v>
      </c>
      <c r="BO403" s="59">
        <v>57</v>
      </c>
      <c r="BP403" s="58">
        <v>163.5</v>
      </c>
      <c r="BQ403" s="59">
        <v>165</v>
      </c>
      <c r="BR403" s="59">
        <v>162</v>
      </c>
    </row>
    <row r="404" spans="1:70" x14ac:dyDescent="0.25">
      <c r="A404" s="57">
        <v>43328</v>
      </c>
      <c r="B404" s="58">
        <v>107.5</v>
      </c>
      <c r="C404" s="59">
        <v>110</v>
      </c>
      <c r="D404" s="59">
        <v>105</v>
      </c>
      <c r="E404" s="58">
        <v>68.5</v>
      </c>
      <c r="F404" s="59">
        <v>72</v>
      </c>
      <c r="G404" s="59">
        <v>65</v>
      </c>
      <c r="H404" s="58">
        <v>107.5</v>
      </c>
      <c r="I404" s="59">
        <v>110</v>
      </c>
      <c r="J404" s="59">
        <v>105</v>
      </c>
      <c r="K404" s="58">
        <v>82.5</v>
      </c>
      <c r="L404" s="59">
        <v>90</v>
      </c>
      <c r="M404" s="59">
        <v>75</v>
      </c>
      <c r="N404" s="58">
        <v>87.5</v>
      </c>
      <c r="O404" s="59">
        <v>100</v>
      </c>
      <c r="P404" s="59">
        <v>75</v>
      </c>
      <c r="Q404" s="58">
        <v>107.5</v>
      </c>
      <c r="R404" s="59">
        <v>110</v>
      </c>
      <c r="S404" s="59">
        <v>105</v>
      </c>
      <c r="T404" s="58">
        <v>74</v>
      </c>
      <c r="U404" s="59">
        <v>78</v>
      </c>
      <c r="V404" s="59">
        <v>70</v>
      </c>
      <c r="W404" s="58">
        <v>55</v>
      </c>
      <c r="X404" s="59">
        <v>60</v>
      </c>
      <c r="Y404" s="59">
        <v>50</v>
      </c>
      <c r="Z404" s="58">
        <v>55</v>
      </c>
      <c r="AA404" s="59">
        <v>60</v>
      </c>
      <c r="AB404" s="59">
        <v>50</v>
      </c>
      <c r="AC404" s="58">
        <v>65</v>
      </c>
      <c r="AD404" s="59">
        <v>70</v>
      </c>
      <c r="AE404" s="59">
        <v>60</v>
      </c>
      <c r="AF404" s="58">
        <v>55</v>
      </c>
      <c r="AG404" s="59">
        <v>60</v>
      </c>
      <c r="AH404" s="59">
        <v>50</v>
      </c>
      <c r="AI404" s="58">
        <v>17.5</v>
      </c>
      <c r="AJ404" s="59">
        <v>20</v>
      </c>
      <c r="AK404" s="59">
        <v>15</v>
      </c>
      <c r="AL404" s="58">
        <v>30</v>
      </c>
      <c r="AM404" s="59">
        <v>35</v>
      </c>
      <c r="AN404" s="59">
        <v>25</v>
      </c>
      <c r="AO404" s="58">
        <v>36.5</v>
      </c>
      <c r="AP404" s="59">
        <v>40</v>
      </c>
      <c r="AQ404" s="59">
        <v>33</v>
      </c>
      <c r="AR404" s="58">
        <v>47.5</v>
      </c>
      <c r="AS404" s="59">
        <v>50</v>
      </c>
      <c r="AT404" s="59">
        <v>45</v>
      </c>
      <c r="AU404" s="58">
        <v>19.5</v>
      </c>
      <c r="AV404" s="59">
        <v>22</v>
      </c>
      <c r="AW404" s="59">
        <v>17</v>
      </c>
      <c r="AX404" s="58">
        <v>32</v>
      </c>
      <c r="AY404" s="59">
        <v>33</v>
      </c>
      <c r="AZ404" s="59">
        <v>31</v>
      </c>
      <c r="BA404" s="58">
        <v>52.5</v>
      </c>
      <c r="BB404" s="59">
        <v>55</v>
      </c>
      <c r="BC404" s="59">
        <v>50</v>
      </c>
      <c r="BD404" s="58">
        <v>17</v>
      </c>
      <c r="BE404" s="59">
        <v>18</v>
      </c>
      <c r="BF404" s="59">
        <v>16</v>
      </c>
      <c r="BG404" s="58">
        <v>26</v>
      </c>
      <c r="BH404" s="59">
        <v>28</v>
      </c>
      <c r="BI404" s="59">
        <v>24</v>
      </c>
      <c r="BJ404" s="58">
        <v>23</v>
      </c>
      <c r="BK404" s="59">
        <v>28</v>
      </c>
      <c r="BL404" s="59">
        <v>18</v>
      </c>
      <c r="BM404" s="58">
        <v>59.5</v>
      </c>
      <c r="BN404" s="59">
        <v>62</v>
      </c>
      <c r="BO404" s="59">
        <v>57</v>
      </c>
      <c r="BP404" s="58">
        <v>163.5</v>
      </c>
      <c r="BQ404" s="59">
        <v>165</v>
      </c>
      <c r="BR404" s="59">
        <v>162</v>
      </c>
    </row>
    <row r="405" spans="1:70" x14ac:dyDescent="0.25">
      <c r="A405" s="57">
        <v>43321</v>
      </c>
      <c r="B405" s="58">
        <v>107.5</v>
      </c>
      <c r="C405" s="59">
        <v>110</v>
      </c>
      <c r="D405" s="59">
        <v>105</v>
      </c>
      <c r="E405" s="58">
        <v>68.5</v>
      </c>
      <c r="F405" s="59">
        <v>72</v>
      </c>
      <c r="G405" s="59">
        <v>65</v>
      </c>
      <c r="H405" s="58">
        <v>107.5</v>
      </c>
      <c r="I405" s="59">
        <v>110</v>
      </c>
      <c r="J405" s="59">
        <v>105</v>
      </c>
      <c r="K405" s="58">
        <v>82.5</v>
      </c>
      <c r="L405" s="59">
        <v>90</v>
      </c>
      <c r="M405" s="59">
        <v>75</v>
      </c>
      <c r="N405" s="58">
        <v>87.5</v>
      </c>
      <c r="O405" s="59">
        <v>100</v>
      </c>
      <c r="P405" s="59">
        <v>75</v>
      </c>
      <c r="Q405" s="58">
        <v>107.5</v>
      </c>
      <c r="R405" s="59">
        <v>110</v>
      </c>
      <c r="S405" s="59">
        <v>105</v>
      </c>
      <c r="T405" s="58">
        <v>71.5</v>
      </c>
      <c r="U405" s="59">
        <v>78</v>
      </c>
      <c r="V405" s="59">
        <v>65</v>
      </c>
      <c r="W405" s="58">
        <v>55</v>
      </c>
      <c r="X405" s="59">
        <v>60</v>
      </c>
      <c r="Y405" s="59">
        <v>50</v>
      </c>
      <c r="Z405" s="58">
        <v>55</v>
      </c>
      <c r="AA405" s="59">
        <v>60</v>
      </c>
      <c r="AB405" s="59">
        <v>50</v>
      </c>
      <c r="AC405" s="58">
        <v>65</v>
      </c>
      <c r="AD405" s="59">
        <v>70</v>
      </c>
      <c r="AE405" s="59">
        <v>60</v>
      </c>
      <c r="AF405" s="58">
        <v>55</v>
      </c>
      <c r="AG405" s="59">
        <v>60</v>
      </c>
      <c r="AH405" s="59">
        <v>50</v>
      </c>
      <c r="AI405" s="58">
        <v>17.5</v>
      </c>
      <c r="AJ405" s="59">
        <v>20</v>
      </c>
      <c r="AK405" s="59">
        <v>15</v>
      </c>
      <c r="AL405" s="58">
        <v>30</v>
      </c>
      <c r="AM405" s="59">
        <v>35</v>
      </c>
      <c r="AN405" s="59">
        <v>25</v>
      </c>
      <c r="AO405" s="58">
        <v>36.5</v>
      </c>
      <c r="AP405" s="59">
        <v>40</v>
      </c>
      <c r="AQ405" s="59">
        <v>33</v>
      </c>
      <c r="AR405" s="58">
        <v>47.5</v>
      </c>
      <c r="AS405" s="59">
        <v>50</v>
      </c>
      <c r="AT405" s="59">
        <v>45</v>
      </c>
      <c r="AU405" s="58">
        <v>19.5</v>
      </c>
      <c r="AV405" s="59">
        <v>22</v>
      </c>
      <c r="AW405" s="59">
        <v>17</v>
      </c>
      <c r="AX405" s="58">
        <v>32</v>
      </c>
      <c r="AY405" s="59">
        <v>33</v>
      </c>
      <c r="AZ405" s="59">
        <v>31</v>
      </c>
      <c r="BA405" s="58">
        <v>52.5</v>
      </c>
      <c r="BB405" s="59">
        <v>55</v>
      </c>
      <c r="BC405" s="59">
        <v>50</v>
      </c>
      <c r="BD405" s="58">
        <v>17</v>
      </c>
      <c r="BE405" s="59">
        <v>18</v>
      </c>
      <c r="BF405" s="59">
        <v>16</v>
      </c>
      <c r="BG405" s="58">
        <v>26</v>
      </c>
      <c r="BH405" s="59">
        <v>28</v>
      </c>
      <c r="BI405" s="59">
        <v>24</v>
      </c>
      <c r="BJ405" s="58">
        <v>23</v>
      </c>
      <c r="BK405" s="59">
        <v>28</v>
      </c>
      <c r="BL405" s="59">
        <v>18</v>
      </c>
      <c r="BM405" s="58">
        <v>59.5</v>
      </c>
      <c r="BN405" s="59">
        <v>62</v>
      </c>
      <c r="BO405" s="59">
        <v>57</v>
      </c>
      <c r="BP405" s="58">
        <v>159.5</v>
      </c>
      <c r="BQ405" s="59">
        <v>162</v>
      </c>
      <c r="BR405" s="59">
        <v>157</v>
      </c>
    </row>
    <row r="406" spans="1:70" x14ac:dyDescent="0.25">
      <c r="A406" s="57">
        <v>43314</v>
      </c>
      <c r="B406" s="58">
        <v>107.5</v>
      </c>
      <c r="C406" s="59">
        <v>110</v>
      </c>
      <c r="D406" s="59">
        <v>105</v>
      </c>
      <c r="E406" s="58">
        <v>68.5</v>
      </c>
      <c r="F406" s="59">
        <v>72</v>
      </c>
      <c r="G406" s="59">
        <v>65</v>
      </c>
      <c r="H406" s="58">
        <v>107.5</v>
      </c>
      <c r="I406" s="59">
        <v>110</v>
      </c>
      <c r="J406" s="59">
        <v>105</v>
      </c>
      <c r="K406" s="58">
        <v>82.5</v>
      </c>
      <c r="L406" s="59">
        <v>90</v>
      </c>
      <c r="M406" s="59">
        <v>75</v>
      </c>
      <c r="N406" s="58">
        <v>87.5</v>
      </c>
      <c r="O406" s="59">
        <v>100</v>
      </c>
      <c r="P406" s="59">
        <v>75</v>
      </c>
      <c r="Q406" s="58">
        <v>107.5</v>
      </c>
      <c r="R406" s="59">
        <v>110</v>
      </c>
      <c r="S406" s="59">
        <v>105</v>
      </c>
      <c r="T406" s="58">
        <v>71.5</v>
      </c>
      <c r="U406" s="59">
        <v>78</v>
      </c>
      <c r="V406" s="59">
        <v>65</v>
      </c>
      <c r="W406" s="58">
        <v>55</v>
      </c>
      <c r="X406" s="59">
        <v>60</v>
      </c>
      <c r="Y406" s="59">
        <v>50</v>
      </c>
      <c r="Z406" s="58">
        <v>55</v>
      </c>
      <c r="AA406" s="59">
        <v>60</v>
      </c>
      <c r="AB406" s="59">
        <v>50</v>
      </c>
      <c r="AC406" s="58">
        <v>65</v>
      </c>
      <c r="AD406" s="59">
        <v>70</v>
      </c>
      <c r="AE406" s="59">
        <v>60</v>
      </c>
      <c r="AF406" s="58">
        <v>55</v>
      </c>
      <c r="AG406" s="59">
        <v>60</v>
      </c>
      <c r="AH406" s="59">
        <v>50</v>
      </c>
      <c r="AI406" s="58">
        <v>17.5</v>
      </c>
      <c r="AJ406" s="59">
        <v>20</v>
      </c>
      <c r="AK406" s="59">
        <v>15</v>
      </c>
      <c r="AL406" s="58">
        <v>30</v>
      </c>
      <c r="AM406" s="59">
        <v>35</v>
      </c>
      <c r="AN406" s="59">
        <v>25</v>
      </c>
      <c r="AO406" s="58">
        <v>36.5</v>
      </c>
      <c r="AP406" s="59">
        <v>40</v>
      </c>
      <c r="AQ406" s="59">
        <v>33</v>
      </c>
      <c r="AR406" s="58">
        <v>47.5</v>
      </c>
      <c r="AS406" s="59">
        <v>50</v>
      </c>
      <c r="AT406" s="59">
        <v>45</v>
      </c>
      <c r="AU406" s="58">
        <v>19.5</v>
      </c>
      <c r="AV406" s="59">
        <v>22</v>
      </c>
      <c r="AW406" s="59">
        <v>17</v>
      </c>
      <c r="AX406" s="58">
        <v>32</v>
      </c>
      <c r="AY406" s="59">
        <v>33</v>
      </c>
      <c r="AZ406" s="59">
        <v>31</v>
      </c>
      <c r="BA406" s="58">
        <v>52.5</v>
      </c>
      <c r="BB406" s="59">
        <v>55</v>
      </c>
      <c r="BC406" s="59">
        <v>50</v>
      </c>
      <c r="BD406" s="58">
        <v>17</v>
      </c>
      <c r="BE406" s="59">
        <v>18</v>
      </c>
      <c r="BF406" s="59">
        <v>16</v>
      </c>
      <c r="BG406" s="58">
        <v>26</v>
      </c>
      <c r="BH406" s="59">
        <v>28</v>
      </c>
      <c r="BI406" s="59">
        <v>24</v>
      </c>
      <c r="BJ406" s="58">
        <v>23</v>
      </c>
      <c r="BK406" s="59">
        <v>28</v>
      </c>
      <c r="BL406" s="59">
        <v>18</v>
      </c>
      <c r="BM406" s="58">
        <v>59.5</v>
      </c>
      <c r="BN406" s="59">
        <v>62</v>
      </c>
      <c r="BO406" s="59">
        <v>57</v>
      </c>
      <c r="BP406" s="58">
        <v>154.5</v>
      </c>
      <c r="BQ406" s="59">
        <v>156</v>
      </c>
      <c r="BR406" s="59">
        <v>153</v>
      </c>
    </row>
    <row r="407" spans="1:70" x14ac:dyDescent="0.25">
      <c r="A407" s="57">
        <v>43307</v>
      </c>
      <c r="B407" s="58">
        <v>107.5</v>
      </c>
      <c r="C407" s="59">
        <v>110</v>
      </c>
      <c r="D407" s="59">
        <v>105</v>
      </c>
      <c r="E407" s="58">
        <v>68.5</v>
      </c>
      <c r="F407" s="59">
        <v>72</v>
      </c>
      <c r="G407" s="59">
        <v>65</v>
      </c>
      <c r="H407" s="58">
        <v>100</v>
      </c>
      <c r="I407" s="59">
        <v>105</v>
      </c>
      <c r="J407" s="59">
        <v>95</v>
      </c>
      <c r="K407" s="58">
        <v>85</v>
      </c>
      <c r="L407" s="59">
        <v>95</v>
      </c>
      <c r="M407" s="59">
        <v>75</v>
      </c>
      <c r="N407" s="58">
        <v>87.5</v>
      </c>
      <c r="O407" s="59">
        <v>100</v>
      </c>
      <c r="P407" s="59">
        <v>75</v>
      </c>
      <c r="Q407" s="58">
        <v>107.5</v>
      </c>
      <c r="R407" s="59">
        <v>110</v>
      </c>
      <c r="S407" s="59">
        <v>105</v>
      </c>
      <c r="T407" s="58">
        <v>71.5</v>
      </c>
      <c r="U407" s="59">
        <v>78</v>
      </c>
      <c r="V407" s="59">
        <v>65</v>
      </c>
      <c r="W407" s="58">
        <v>55</v>
      </c>
      <c r="X407" s="59">
        <v>60</v>
      </c>
      <c r="Y407" s="59">
        <v>50</v>
      </c>
      <c r="Z407" s="58">
        <v>55</v>
      </c>
      <c r="AA407" s="59">
        <v>60</v>
      </c>
      <c r="AB407" s="59">
        <v>50</v>
      </c>
      <c r="AC407" s="58">
        <v>65</v>
      </c>
      <c r="AD407" s="59">
        <v>70</v>
      </c>
      <c r="AE407" s="59">
        <v>60</v>
      </c>
      <c r="AF407" s="58">
        <v>55</v>
      </c>
      <c r="AG407" s="59">
        <v>60</v>
      </c>
      <c r="AH407" s="59">
        <v>50</v>
      </c>
      <c r="AI407" s="58">
        <v>17.5</v>
      </c>
      <c r="AJ407" s="59">
        <v>20</v>
      </c>
      <c r="AK407" s="59">
        <v>15</v>
      </c>
      <c r="AL407" s="58">
        <v>30</v>
      </c>
      <c r="AM407" s="59">
        <v>35</v>
      </c>
      <c r="AN407" s="59">
        <v>25</v>
      </c>
      <c r="AO407" s="58">
        <v>35.5</v>
      </c>
      <c r="AP407" s="59">
        <v>40</v>
      </c>
      <c r="AQ407" s="59">
        <v>31</v>
      </c>
      <c r="AR407" s="58">
        <v>47.5</v>
      </c>
      <c r="AS407" s="59">
        <v>50</v>
      </c>
      <c r="AT407" s="59">
        <v>45</v>
      </c>
      <c r="AU407" s="58">
        <v>19</v>
      </c>
      <c r="AV407" s="59">
        <v>22</v>
      </c>
      <c r="AW407" s="59">
        <v>16</v>
      </c>
      <c r="AX407" s="58">
        <v>31</v>
      </c>
      <c r="AY407" s="59">
        <v>32</v>
      </c>
      <c r="AZ407" s="59">
        <v>30</v>
      </c>
      <c r="BA407" s="58">
        <v>51</v>
      </c>
      <c r="BB407" s="59">
        <v>54</v>
      </c>
      <c r="BC407" s="59">
        <v>48</v>
      </c>
      <c r="BD407" s="58">
        <v>17</v>
      </c>
      <c r="BE407" s="59">
        <v>18</v>
      </c>
      <c r="BF407" s="59">
        <v>16</v>
      </c>
      <c r="BG407" s="58">
        <v>26</v>
      </c>
      <c r="BH407" s="59">
        <v>28</v>
      </c>
      <c r="BI407" s="59">
        <v>24</v>
      </c>
      <c r="BJ407" s="58">
        <v>22.5</v>
      </c>
      <c r="BK407" s="59">
        <v>28</v>
      </c>
      <c r="BL407" s="59">
        <v>17</v>
      </c>
      <c r="BM407" s="58">
        <v>59.5</v>
      </c>
      <c r="BN407" s="59">
        <v>62</v>
      </c>
      <c r="BO407" s="59">
        <v>57</v>
      </c>
      <c r="BP407" s="58">
        <v>154.5</v>
      </c>
      <c r="BQ407" s="59">
        <v>156</v>
      </c>
      <c r="BR407" s="59">
        <v>153</v>
      </c>
    </row>
    <row r="408" spans="1:70" x14ac:dyDescent="0.25">
      <c r="A408" s="57">
        <v>43300</v>
      </c>
      <c r="B408" s="58">
        <v>107.5</v>
      </c>
      <c r="C408" s="59">
        <v>110</v>
      </c>
      <c r="D408" s="59">
        <v>105</v>
      </c>
      <c r="E408" s="58">
        <v>68.5</v>
      </c>
      <c r="F408" s="59">
        <v>72</v>
      </c>
      <c r="G408" s="59">
        <v>65</v>
      </c>
      <c r="H408" s="58">
        <v>100</v>
      </c>
      <c r="I408" s="59">
        <v>105</v>
      </c>
      <c r="J408" s="59">
        <v>95</v>
      </c>
      <c r="K408" s="58">
        <v>85</v>
      </c>
      <c r="L408" s="59">
        <v>95</v>
      </c>
      <c r="M408" s="59">
        <v>75</v>
      </c>
      <c r="N408" s="58">
        <v>87.5</v>
      </c>
      <c r="O408" s="59">
        <v>100</v>
      </c>
      <c r="P408" s="59">
        <v>75</v>
      </c>
      <c r="Q408" s="58">
        <v>107.5</v>
      </c>
      <c r="R408" s="59">
        <v>110</v>
      </c>
      <c r="S408" s="59">
        <v>105</v>
      </c>
      <c r="T408" s="58">
        <v>71.5</v>
      </c>
      <c r="U408" s="59">
        <v>78</v>
      </c>
      <c r="V408" s="59">
        <v>65</v>
      </c>
      <c r="W408" s="58">
        <v>55</v>
      </c>
      <c r="X408" s="59">
        <v>60</v>
      </c>
      <c r="Y408" s="59">
        <v>50</v>
      </c>
      <c r="Z408" s="58">
        <v>55</v>
      </c>
      <c r="AA408" s="59">
        <v>60</v>
      </c>
      <c r="AB408" s="59">
        <v>50</v>
      </c>
      <c r="AC408" s="58">
        <v>65</v>
      </c>
      <c r="AD408" s="59">
        <v>70</v>
      </c>
      <c r="AE408" s="59">
        <v>60</v>
      </c>
      <c r="AF408" s="58">
        <v>50</v>
      </c>
      <c r="AG408" s="59">
        <v>55</v>
      </c>
      <c r="AH408" s="59">
        <v>45</v>
      </c>
      <c r="AI408" s="58">
        <v>17.5</v>
      </c>
      <c r="AJ408" s="59">
        <v>20</v>
      </c>
      <c r="AK408" s="59">
        <v>15</v>
      </c>
      <c r="AL408" s="58">
        <v>30</v>
      </c>
      <c r="AM408" s="59">
        <v>35</v>
      </c>
      <c r="AN408" s="59">
        <v>25</v>
      </c>
      <c r="AO408" s="58">
        <v>35.5</v>
      </c>
      <c r="AP408" s="59">
        <v>40</v>
      </c>
      <c r="AQ408" s="59">
        <v>31</v>
      </c>
      <c r="AR408" s="58">
        <v>47.5</v>
      </c>
      <c r="AS408" s="59">
        <v>50</v>
      </c>
      <c r="AT408" s="59">
        <v>45</v>
      </c>
      <c r="AU408" s="58">
        <v>19</v>
      </c>
      <c r="AV408" s="59">
        <v>22</v>
      </c>
      <c r="AW408" s="59">
        <v>16</v>
      </c>
      <c r="AX408" s="58">
        <v>31</v>
      </c>
      <c r="AY408" s="59">
        <v>32</v>
      </c>
      <c r="AZ408" s="59">
        <v>30</v>
      </c>
      <c r="BA408" s="58">
        <v>51</v>
      </c>
      <c r="BB408" s="59">
        <v>54</v>
      </c>
      <c r="BC408" s="59">
        <v>48</v>
      </c>
      <c r="BD408" s="58">
        <v>17</v>
      </c>
      <c r="BE408" s="59">
        <v>18</v>
      </c>
      <c r="BF408" s="59">
        <v>16</v>
      </c>
      <c r="BG408" s="58">
        <v>26</v>
      </c>
      <c r="BH408" s="59">
        <v>28</v>
      </c>
      <c r="BI408" s="59">
        <v>24</v>
      </c>
      <c r="BJ408" s="58">
        <v>22.5</v>
      </c>
      <c r="BK408" s="59">
        <v>28</v>
      </c>
      <c r="BL408" s="59">
        <v>17</v>
      </c>
      <c r="BM408" s="58">
        <v>59.5</v>
      </c>
      <c r="BN408" s="59">
        <v>62</v>
      </c>
      <c r="BO408" s="59">
        <v>57</v>
      </c>
      <c r="BP408" s="58">
        <v>154.5</v>
      </c>
      <c r="BQ408" s="59">
        <v>156</v>
      </c>
      <c r="BR408" s="59">
        <v>153</v>
      </c>
    </row>
    <row r="409" spans="1:70" x14ac:dyDescent="0.25">
      <c r="A409" s="57">
        <v>43293</v>
      </c>
      <c r="B409" s="58">
        <v>107.5</v>
      </c>
      <c r="C409" s="59">
        <v>110</v>
      </c>
      <c r="D409" s="59">
        <v>105</v>
      </c>
      <c r="E409" s="58">
        <v>68.5</v>
      </c>
      <c r="F409" s="59">
        <v>72</v>
      </c>
      <c r="G409" s="59">
        <v>65</v>
      </c>
      <c r="H409" s="58">
        <v>100</v>
      </c>
      <c r="I409" s="59">
        <v>105</v>
      </c>
      <c r="J409" s="59">
        <v>95</v>
      </c>
      <c r="K409" s="58">
        <v>85</v>
      </c>
      <c r="L409" s="59">
        <v>95</v>
      </c>
      <c r="M409" s="59">
        <v>75</v>
      </c>
      <c r="N409" s="58">
        <v>87.5</v>
      </c>
      <c r="O409" s="59">
        <v>100</v>
      </c>
      <c r="P409" s="59">
        <v>75</v>
      </c>
      <c r="Q409" s="58">
        <v>107.5</v>
      </c>
      <c r="R409" s="59">
        <v>110</v>
      </c>
      <c r="S409" s="59">
        <v>105</v>
      </c>
      <c r="T409" s="58">
        <v>71.5</v>
      </c>
      <c r="U409" s="59">
        <v>78</v>
      </c>
      <c r="V409" s="59">
        <v>65</v>
      </c>
      <c r="W409" s="58">
        <v>55</v>
      </c>
      <c r="X409" s="59">
        <v>60</v>
      </c>
      <c r="Y409" s="59">
        <v>50</v>
      </c>
      <c r="Z409" s="58">
        <v>55</v>
      </c>
      <c r="AA409" s="59">
        <v>60</v>
      </c>
      <c r="AB409" s="59">
        <v>50</v>
      </c>
      <c r="AC409" s="58">
        <v>65</v>
      </c>
      <c r="AD409" s="59">
        <v>70</v>
      </c>
      <c r="AE409" s="59">
        <v>60</v>
      </c>
      <c r="AF409" s="58">
        <v>50</v>
      </c>
      <c r="AG409" s="59">
        <v>55</v>
      </c>
      <c r="AH409" s="59">
        <v>45</v>
      </c>
      <c r="AI409" s="58">
        <v>17.5</v>
      </c>
      <c r="AJ409" s="59">
        <v>20</v>
      </c>
      <c r="AK409" s="59">
        <v>15</v>
      </c>
      <c r="AL409" s="58">
        <v>30</v>
      </c>
      <c r="AM409" s="59">
        <v>35</v>
      </c>
      <c r="AN409" s="59">
        <v>25</v>
      </c>
      <c r="AO409" s="58">
        <v>35.5</v>
      </c>
      <c r="AP409" s="59">
        <v>40</v>
      </c>
      <c r="AQ409" s="59">
        <v>31</v>
      </c>
      <c r="AR409" s="58">
        <v>47.5</v>
      </c>
      <c r="AS409" s="59">
        <v>50</v>
      </c>
      <c r="AT409" s="59">
        <v>45</v>
      </c>
      <c r="AU409" s="58">
        <v>19</v>
      </c>
      <c r="AV409" s="59">
        <v>22</v>
      </c>
      <c r="AW409" s="59">
        <v>16</v>
      </c>
      <c r="AX409" s="58">
        <v>31</v>
      </c>
      <c r="AY409" s="59">
        <v>32</v>
      </c>
      <c r="AZ409" s="59">
        <v>30</v>
      </c>
      <c r="BA409" s="58">
        <v>51</v>
      </c>
      <c r="BB409" s="59">
        <v>54</v>
      </c>
      <c r="BC409" s="59">
        <v>48</v>
      </c>
      <c r="BD409" s="58">
        <v>17</v>
      </c>
      <c r="BE409" s="59">
        <v>18</v>
      </c>
      <c r="BF409" s="59">
        <v>16</v>
      </c>
      <c r="BG409" s="58">
        <v>26</v>
      </c>
      <c r="BH409" s="59">
        <v>28</v>
      </c>
      <c r="BI409" s="59">
        <v>24</v>
      </c>
      <c r="BJ409" s="58">
        <v>22.5</v>
      </c>
      <c r="BK409" s="59">
        <v>28</v>
      </c>
      <c r="BL409" s="59">
        <v>17</v>
      </c>
      <c r="BM409" s="58">
        <v>59.5</v>
      </c>
      <c r="BN409" s="59">
        <v>62</v>
      </c>
      <c r="BO409" s="59">
        <v>57</v>
      </c>
      <c r="BP409" s="58">
        <v>156.5</v>
      </c>
      <c r="BQ409" s="59">
        <v>159</v>
      </c>
      <c r="BR409" s="59">
        <v>154</v>
      </c>
    </row>
    <row r="410" spans="1:70" x14ac:dyDescent="0.25">
      <c r="A410" s="57">
        <v>43286</v>
      </c>
      <c r="B410" s="58">
        <v>107.5</v>
      </c>
      <c r="C410" s="59">
        <v>110</v>
      </c>
      <c r="D410" s="59">
        <v>105</v>
      </c>
      <c r="E410" s="58">
        <v>68.5</v>
      </c>
      <c r="F410" s="59">
        <v>72</v>
      </c>
      <c r="G410" s="59">
        <v>65</v>
      </c>
      <c r="H410" s="58">
        <v>95</v>
      </c>
      <c r="I410" s="59">
        <v>100</v>
      </c>
      <c r="J410" s="59">
        <v>90</v>
      </c>
      <c r="K410" s="58">
        <v>85</v>
      </c>
      <c r="L410" s="59">
        <v>95</v>
      </c>
      <c r="M410" s="59">
        <v>75</v>
      </c>
      <c r="N410" s="58">
        <v>85</v>
      </c>
      <c r="O410" s="59">
        <v>95</v>
      </c>
      <c r="P410" s="59">
        <v>75</v>
      </c>
      <c r="Q410" s="58">
        <v>107.5</v>
      </c>
      <c r="R410" s="59">
        <v>110</v>
      </c>
      <c r="S410" s="59">
        <v>105</v>
      </c>
      <c r="T410" s="58">
        <v>71.5</v>
      </c>
      <c r="U410" s="59">
        <v>78</v>
      </c>
      <c r="V410" s="59">
        <v>65</v>
      </c>
      <c r="W410" s="58">
        <v>55</v>
      </c>
      <c r="X410" s="59">
        <v>60</v>
      </c>
      <c r="Y410" s="59">
        <v>50</v>
      </c>
      <c r="Z410" s="58">
        <v>50</v>
      </c>
      <c r="AA410" s="59">
        <v>55</v>
      </c>
      <c r="AB410" s="59">
        <v>45</v>
      </c>
      <c r="AC410" s="58">
        <v>60</v>
      </c>
      <c r="AD410" s="59">
        <v>65</v>
      </c>
      <c r="AE410" s="59">
        <v>55</v>
      </c>
      <c r="AF410" s="58">
        <v>45</v>
      </c>
      <c r="AG410" s="59">
        <v>50</v>
      </c>
      <c r="AH410" s="59">
        <v>40</v>
      </c>
      <c r="AI410" s="58">
        <v>17.5</v>
      </c>
      <c r="AJ410" s="59">
        <v>20</v>
      </c>
      <c r="AK410" s="59">
        <v>15</v>
      </c>
      <c r="AL410" s="58">
        <v>30</v>
      </c>
      <c r="AM410" s="59">
        <v>35</v>
      </c>
      <c r="AN410" s="59">
        <v>25</v>
      </c>
      <c r="AO410" s="58">
        <v>35.5</v>
      </c>
      <c r="AP410" s="59">
        <v>40</v>
      </c>
      <c r="AQ410" s="59">
        <v>31</v>
      </c>
      <c r="AR410" s="58">
        <v>47.5</v>
      </c>
      <c r="AS410" s="59">
        <v>50</v>
      </c>
      <c r="AT410" s="59">
        <v>45</v>
      </c>
      <c r="AU410" s="58">
        <v>19</v>
      </c>
      <c r="AV410" s="59">
        <v>22</v>
      </c>
      <c r="AW410" s="59">
        <v>16</v>
      </c>
      <c r="AX410" s="58">
        <v>31</v>
      </c>
      <c r="AY410" s="59">
        <v>32</v>
      </c>
      <c r="AZ410" s="59">
        <v>30</v>
      </c>
      <c r="BA410" s="58">
        <v>51</v>
      </c>
      <c r="BB410" s="59">
        <v>54</v>
      </c>
      <c r="BC410" s="59">
        <v>48</v>
      </c>
      <c r="BD410" s="58">
        <v>17</v>
      </c>
      <c r="BE410" s="59">
        <v>18</v>
      </c>
      <c r="BF410" s="59">
        <v>16</v>
      </c>
      <c r="BG410" s="58">
        <v>26</v>
      </c>
      <c r="BH410" s="59">
        <v>28</v>
      </c>
      <c r="BI410" s="59">
        <v>24</v>
      </c>
      <c r="BJ410" s="58">
        <v>22.5</v>
      </c>
      <c r="BK410" s="59">
        <v>28</v>
      </c>
      <c r="BL410" s="59">
        <v>17</v>
      </c>
      <c r="BM410" s="58">
        <v>59.5</v>
      </c>
      <c r="BN410" s="59">
        <v>62</v>
      </c>
      <c r="BO410" s="59">
        <v>57</v>
      </c>
      <c r="BP410" s="58">
        <v>156.5</v>
      </c>
      <c r="BQ410" s="59">
        <v>159</v>
      </c>
      <c r="BR410" s="59">
        <v>154</v>
      </c>
    </row>
    <row r="411" spans="1:70" x14ac:dyDescent="0.25">
      <c r="A411" s="57">
        <v>43279</v>
      </c>
      <c r="B411" s="58">
        <v>102.5</v>
      </c>
      <c r="C411" s="59">
        <v>105</v>
      </c>
      <c r="D411" s="59">
        <v>100</v>
      </c>
      <c r="E411" s="58">
        <v>68.5</v>
      </c>
      <c r="F411" s="59">
        <v>72</v>
      </c>
      <c r="G411" s="59">
        <v>65</v>
      </c>
      <c r="H411" s="58">
        <v>87</v>
      </c>
      <c r="I411" s="59">
        <v>92</v>
      </c>
      <c r="J411" s="59">
        <v>82</v>
      </c>
      <c r="K411" s="58">
        <v>82</v>
      </c>
      <c r="L411" s="59">
        <v>92</v>
      </c>
      <c r="M411" s="59">
        <v>72</v>
      </c>
      <c r="N411" s="58">
        <v>80</v>
      </c>
      <c r="O411" s="59">
        <v>90</v>
      </c>
      <c r="P411" s="59">
        <v>70</v>
      </c>
      <c r="Q411" s="58">
        <v>97.5</v>
      </c>
      <c r="R411" s="59">
        <v>100</v>
      </c>
      <c r="S411" s="59">
        <v>95</v>
      </c>
      <c r="T411" s="58">
        <v>66.5</v>
      </c>
      <c r="U411" s="59">
        <v>73</v>
      </c>
      <c r="V411" s="59">
        <v>60</v>
      </c>
      <c r="W411" s="58">
        <v>50</v>
      </c>
      <c r="X411" s="59">
        <v>55</v>
      </c>
      <c r="Y411" s="59">
        <v>45</v>
      </c>
      <c r="Z411" s="58">
        <v>45</v>
      </c>
      <c r="AA411" s="59">
        <v>50</v>
      </c>
      <c r="AB411" s="59">
        <v>40</v>
      </c>
      <c r="AC411" s="58">
        <v>55</v>
      </c>
      <c r="AD411" s="59">
        <v>60</v>
      </c>
      <c r="AE411" s="59">
        <v>50</v>
      </c>
      <c r="AF411" s="58">
        <v>40</v>
      </c>
      <c r="AG411" s="59">
        <v>45</v>
      </c>
      <c r="AH411" s="59">
        <v>35</v>
      </c>
      <c r="AI411" s="58">
        <v>17.5</v>
      </c>
      <c r="AJ411" s="59">
        <v>20</v>
      </c>
      <c r="AK411" s="59">
        <v>15</v>
      </c>
      <c r="AL411" s="58">
        <v>30</v>
      </c>
      <c r="AM411" s="59">
        <v>35</v>
      </c>
      <c r="AN411" s="59">
        <v>25</v>
      </c>
      <c r="AO411" s="58">
        <v>35.5</v>
      </c>
      <c r="AP411" s="59">
        <v>40</v>
      </c>
      <c r="AQ411" s="59">
        <v>31</v>
      </c>
      <c r="AR411" s="58">
        <v>47.5</v>
      </c>
      <c r="AS411" s="59">
        <v>50</v>
      </c>
      <c r="AT411" s="59">
        <v>45</v>
      </c>
      <c r="AU411" s="58">
        <v>19</v>
      </c>
      <c r="AV411" s="59">
        <v>22</v>
      </c>
      <c r="AW411" s="59">
        <v>16</v>
      </c>
      <c r="AX411" s="58">
        <v>31</v>
      </c>
      <c r="AY411" s="59">
        <v>32</v>
      </c>
      <c r="AZ411" s="59">
        <v>30</v>
      </c>
      <c r="BA411" s="58">
        <v>51</v>
      </c>
      <c r="BB411" s="59">
        <v>54</v>
      </c>
      <c r="BC411" s="59">
        <v>48</v>
      </c>
      <c r="BD411" s="58">
        <v>17</v>
      </c>
      <c r="BE411" s="59">
        <v>18</v>
      </c>
      <c r="BF411" s="59">
        <v>16</v>
      </c>
      <c r="BG411" s="58">
        <v>26</v>
      </c>
      <c r="BH411" s="59">
        <v>28</v>
      </c>
      <c r="BI411" s="59">
        <v>24</v>
      </c>
      <c r="BJ411" s="58">
        <v>22.5</v>
      </c>
      <c r="BK411" s="59">
        <v>28</v>
      </c>
      <c r="BL411" s="59">
        <v>17</v>
      </c>
      <c r="BM411" s="58">
        <v>59.5</v>
      </c>
      <c r="BN411" s="59">
        <v>62</v>
      </c>
      <c r="BO411" s="59">
        <v>57</v>
      </c>
      <c r="BP411" s="58">
        <v>147</v>
      </c>
      <c r="BQ411" s="59">
        <v>149</v>
      </c>
      <c r="BR411" s="59">
        <v>145</v>
      </c>
    </row>
    <row r="412" spans="1:70" x14ac:dyDescent="0.25">
      <c r="A412" s="57">
        <v>43272</v>
      </c>
      <c r="B412" s="58">
        <v>100</v>
      </c>
      <c r="C412" s="59">
        <v>105</v>
      </c>
      <c r="D412" s="59">
        <v>95</v>
      </c>
      <c r="E412" s="58">
        <v>68.5</v>
      </c>
      <c r="F412" s="59">
        <v>72</v>
      </c>
      <c r="G412" s="59">
        <v>65</v>
      </c>
      <c r="H412" s="58">
        <v>87</v>
      </c>
      <c r="I412" s="59">
        <v>92</v>
      </c>
      <c r="J412" s="59">
        <v>82</v>
      </c>
      <c r="K412" s="58">
        <v>82</v>
      </c>
      <c r="L412" s="59">
        <v>92</v>
      </c>
      <c r="M412" s="59">
        <v>72</v>
      </c>
      <c r="N412" s="58">
        <v>80</v>
      </c>
      <c r="O412" s="59">
        <v>90</v>
      </c>
      <c r="P412" s="59">
        <v>70</v>
      </c>
      <c r="Q412" s="58">
        <v>95</v>
      </c>
      <c r="R412" s="59">
        <v>100</v>
      </c>
      <c r="S412" s="59">
        <v>90</v>
      </c>
      <c r="T412" s="58">
        <v>66.5</v>
      </c>
      <c r="U412" s="59">
        <v>73</v>
      </c>
      <c r="V412" s="59">
        <v>60</v>
      </c>
      <c r="W412" s="58">
        <v>50</v>
      </c>
      <c r="X412" s="59">
        <v>55</v>
      </c>
      <c r="Y412" s="59">
        <v>45</v>
      </c>
      <c r="Z412" s="58">
        <v>45</v>
      </c>
      <c r="AA412" s="59">
        <v>50</v>
      </c>
      <c r="AB412" s="59">
        <v>40</v>
      </c>
      <c r="AC412" s="58">
        <v>52.5</v>
      </c>
      <c r="AD412" s="59">
        <v>60</v>
      </c>
      <c r="AE412" s="59">
        <v>45</v>
      </c>
      <c r="AF412" s="58">
        <v>40</v>
      </c>
      <c r="AG412" s="59">
        <v>45</v>
      </c>
      <c r="AH412" s="59">
        <v>35</v>
      </c>
      <c r="AI412" s="58">
        <v>17.5</v>
      </c>
      <c r="AJ412" s="59">
        <v>20</v>
      </c>
      <c r="AK412" s="59">
        <v>15</v>
      </c>
      <c r="AL412" s="58">
        <v>30</v>
      </c>
      <c r="AM412" s="59">
        <v>35</v>
      </c>
      <c r="AN412" s="59">
        <v>25</v>
      </c>
      <c r="AO412" s="58">
        <v>35.5</v>
      </c>
      <c r="AP412" s="59">
        <v>40</v>
      </c>
      <c r="AQ412" s="59">
        <v>31</v>
      </c>
      <c r="AR412" s="58">
        <v>47.5</v>
      </c>
      <c r="AS412" s="59">
        <v>50</v>
      </c>
      <c r="AT412" s="59">
        <v>45</v>
      </c>
      <c r="AU412" s="58">
        <v>19</v>
      </c>
      <c r="AV412" s="59">
        <v>22</v>
      </c>
      <c r="AW412" s="59">
        <v>16</v>
      </c>
      <c r="AX412" s="58">
        <v>31</v>
      </c>
      <c r="AY412" s="59">
        <v>32</v>
      </c>
      <c r="AZ412" s="59">
        <v>30</v>
      </c>
      <c r="BA412" s="58">
        <v>51</v>
      </c>
      <c r="BB412" s="59">
        <v>54</v>
      </c>
      <c r="BC412" s="59">
        <v>48</v>
      </c>
      <c r="BD412" s="58">
        <v>17</v>
      </c>
      <c r="BE412" s="59">
        <v>18</v>
      </c>
      <c r="BF412" s="59">
        <v>16</v>
      </c>
      <c r="BG412" s="58">
        <v>26</v>
      </c>
      <c r="BH412" s="59">
        <v>28</v>
      </c>
      <c r="BI412" s="59">
        <v>24</v>
      </c>
      <c r="BJ412" s="58">
        <v>22.5</v>
      </c>
      <c r="BK412" s="59">
        <v>28</v>
      </c>
      <c r="BL412" s="59">
        <v>17</v>
      </c>
      <c r="BM412" s="58">
        <v>59.5</v>
      </c>
      <c r="BN412" s="59">
        <v>62</v>
      </c>
      <c r="BO412" s="59">
        <v>57</v>
      </c>
      <c r="BP412" s="58">
        <v>147</v>
      </c>
      <c r="BQ412" s="59">
        <v>149</v>
      </c>
      <c r="BR412" s="59">
        <v>145</v>
      </c>
    </row>
    <row r="413" spans="1:70" x14ac:dyDescent="0.25">
      <c r="A413" s="57">
        <v>43265</v>
      </c>
      <c r="B413" s="58">
        <v>100</v>
      </c>
      <c r="C413" s="59">
        <v>105</v>
      </c>
      <c r="D413" s="59">
        <v>95</v>
      </c>
      <c r="E413" s="58">
        <v>68.5</v>
      </c>
      <c r="F413" s="59">
        <v>72</v>
      </c>
      <c r="G413" s="59">
        <v>65</v>
      </c>
      <c r="H413" s="58">
        <v>87</v>
      </c>
      <c r="I413" s="59">
        <v>92</v>
      </c>
      <c r="J413" s="59">
        <v>82</v>
      </c>
      <c r="K413" s="58">
        <v>82</v>
      </c>
      <c r="L413" s="59">
        <v>92</v>
      </c>
      <c r="M413" s="59">
        <v>72</v>
      </c>
      <c r="N413" s="58">
        <v>80</v>
      </c>
      <c r="O413" s="59">
        <v>90</v>
      </c>
      <c r="P413" s="59">
        <v>70</v>
      </c>
      <c r="Q413" s="58">
        <v>95</v>
      </c>
      <c r="R413" s="59">
        <v>100</v>
      </c>
      <c r="S413" s="59">
        <v>90</v>
      </c>
      <c r="T413" s="58">
        <v>66.5</v>
      </c>
      <c r="U413" s="59">
        <v>73</v>
      </c>
      <c r="V413" s="59">
        <v>60</v>
      </c>
      <c r="W413" s="58">
        <v>50</v>
      </c>
      <c r="X413" s="59">
        <v>55</v>
      </c>
      <c r="Y413" s="59">
        <v>45</v>
      </c>
      <c r="Z413" s="58">
        <v>45</v>
      </c>
      <c r="AA413" s="59">
        <v>50</v>
      </c>
      <c r="AB413" s="59">
        <v>40</v>
      </c>
      <c r="AC413" s="58">
        <v>52.5</v>
      </c>
      <c r="AD413" s="59">
        <v>60</v>
      </c>
      <c r="AE413" s="59">
        <v>45</v>
      </c>
      <c r="AF413" s="58">
        <v>40</v>
      </c>
      <c r="AG413" s="59">
        <v>45</v>
      </c>
      <c r="AH413" s="59">
        <v>35</v>
      </c>
      <c r="AI413" s="58">
        <v>17.5</v>
      </c>
      <c r="AJ413" s="59">
        <v>20</v>
      </c>
      <c r="AK413" s="59">
        <v>15</v>
      </c>
      <c r="AL413" s="58">
        <v>30</v>
      </c>
      <c r="AM413" s="59">
        <v>35</v>
      </c>
      <c r="AN413" s="59">
        <v>25</v>
      </c>
      <c r="AO413" s="58">
        <v>35.5</v>
      </c>
      <c r="AP413" s="59">
        <v>40</v>
      </c>
      <c r="AQ413" s="59">
        <v>31</v>
      </c>
      <c r="AR413" s="58">
        <v>47.5</v>
      </c>
      <c r="AS413" s="59">
        <v>50</v>
      </c>
      <c r="AT413" s="59">
        <v>45</v>
      </c>
      <c r="AU413" s="58">
        <v>19</v>
      </c>
      <c r="AV413" s="59">
        <v>22</v>
      </c>
      <c r="AW413" s="59">
        <v>16</v>
      </c>
      <c r="AX413" s="58">
        <v>31</v>
      </c>
      <c r="AY413" s="59">
        <v>32</v>
      </c>
      <c r="AZ413" s="59">
        <v>30</v>
      </c>
      <c r="BA413" s="58">
        <v>51</v>
      </c>
      <c r="BB413" s="59">
        <v>54</v>
      </c>
      <c r="BC413" s="59">
        <v>48</v>
      </c>
      <c r="BD413" s="58">
        <v>17</v>
      </c>
      <c r="BE413" s="59">
        <v>18</v>
      </c>
      <c r="BF413" s="59">
        <v>16</v>
      </c>
      <c r="BG413" s="58">
        <v>26</v>
      </c>
      <c r="BH413" s="59">
        <v>28</v>
      </c>
      <c r="BI413" s="59">
        <v>24</v>
      </c>
      <c r="BJ413" s="58">
        <v>22.5</v>
      </c>
      <c r="BK413" s="59">
        <v>28</v>
      </c>
      <c r="BL413" s="59">
        <v>17</v>
      </c>
      <c r="BM413" s="58">
        <v>57.5</v>
      </c>
      <c r="BN413" s="59">
        <v>60</v>
      </c>
      <c r="BO413" s="59">
        <v>55</v>
      </c>
      <c r="BP413" s="58">
        <v>147</v>
      </c>
      <c r="BQ413" s="59">
        <v>149</v>
      </c>
      <c r="BR413" s="59">
        <v>145</v>
      </c>
    </row>
    <row r="414" spans="1:70" x14ac:dyDescent="0.25">
      <c r="A414" s="57">
        <v>43258</v>
      </c>
      <c r="B414" s="58">
        <v>100</v>
      </c>
      <c r="C414" s="59">
        <v>105</v>
      </c>
      <c r="D414" s="59">
        <v>95</v>
      </c>
      <c r="E414" s="58">
        <v>68.5</v>
      </c>
      <c r="F414" s="59">
        <v>72</v>
      </c>
      <c r="G414" s="59">
        <v>65</v>
      </c>
      <c r="H414" s="58">
        <v>87</v>
      </c>
      <c r="I414" s="59">
        <v>92</v>
      </c>
      <c r="J414" s="59">
        <v>82</v>
      </c>
      <c r="K414" s="58">
        <v>82</v>
      </c>
      <c r="L414" s="59">
        <v>92</v>
      </c>
      <c r="M414" s="59">
        <v>72</v>
      </c>
      <c r="N414" s="58">
        <v>80</v>
      </c>
      <c r="O414" s="59">
        <v>90</v>
      </c>
      <c r="P414" s="59">
        <v>70</v>
      </c>
      <c r="Q414" s="58">
        <v>95</v>
      </c>
      <c r="R414" s="59">
        <v>100</v>
      </c>
      <c r="S414" s="59">
        <v>90</v>
      </c>
      <c r="T414" s="58">
        <v>66.5</v>
      </c>
      <c r="U414" s="59">
        <v>73</v>
      </c>
      <c r="V414" s="59">
        <v>60</v>
      </c>
      <c r="W414" s="58">
        <v>50</v>
      </c>
      <c r="X414" s="59">
        <v>55</v>
      </c>
      <c r="Y414" s="59">
        <v>45</v>
      </c>
      <c r="Z414" s="58">
        <v>45</v>
      </c>
      <c r="AA414" s="59">
        <v>50</v>
      </c>
      <c r="AB414" s="59">
        <v>40</v>
      </c>
      <c r="AC414" s="58">
        <v>52.5</v>
      </c>
      <c r="AD414" s="59">
        <v>60</v>
      </c>
      <c r="AE414" s="59">
        <v>45</v>
      </c>
      <c r="AF414" s="58">
        <v>40</v>
      </c>
      <c r="AG414" s="59">
        <v>45</v>
      </c>
      <c r="AH414" s="59">
        <v>35</v>
      </c>
      <c r="AI414" s="58">
        <v>17.5</v>
      </c>
      <c r="AJ414" s="59">
        <v>20</v>
      </c>
      <c r="AK414" s="59">
        <v>15</v>
      </c>
      <c r="AL414" s="58">
        <v>30</v>
      </c>
      <c r="AM414" s="59">
        <v>35</v>
      </c>
      <c r="AN414" s="59">
        <v>25</v>
      </c>
      <c r="AO414" s="58">
        <v>35.5</v>
      </c>
      <c r="AP414" s="59">
        <v>40</v>
      </c>
      <c r="AQ414" s="59">
        <v>31</v>
      </c>
      <c r="AR414" s="58">
        <v>47.5</v>
      </c>
      <c r="AS414" s="59">
        <v>50</v>
      </c>
      <c r="AT414" s="59">
        <v>45</v>
      </c>
      <c r="AU414" s="58">
        <v>19</v>
      </c>
      <c r="AV414" s="59">
        <v>22</v>
      </c>
      <c r="AW414" s="59">
        <v>16</v>
      </c>
      <c r="AX414" s="58">
        <v>31</v>
      </c>
      <c r="AY414" s="59">
        <v>32</v>
      </c>
      <c r="AZ414" s="59">
        <v>30</v>
      </c>
      <c r="BA414" s="58">
        <v>51</v>
      </c>
      <c r="BB414" s="59">
        <v>54</v>
      </c>
      <c r="BC414" s="59">
        <v>48</v>
      </c>
      <c r="BD414" s="58">
        <v>17</v>
      </c>
      <c r="BE414" s="59">
        <v>18</v>
      </c>
      <c r="BF414" s="59">
        <v>16</v>
      </c>
      <c r="BG414" s="58">
        <v>26</v>
      </c>
      <c r="BH414" s="59">
        <v>28</v>
      </c>
      <c r="BI414" s="59">
        <v>24</v>
      </c>
      <c r="BJ414" s="58">
        <v>22.5</v>
      </c>
      <c r="BK414" s="59">
        <v>28</v>
      </c>
      <c r="BL414" s="59">
        <v>17</v>
      </c>
      <c r="BM414" s="58">
        <v>57.5</v>
      </c>
      <c r="BN414" s="59">
        <v>60</v>
      </c>
      <c r="BO414" s="59">
        <v>55</v>
      </c>
      <c r="BP414" s="58">
        <v>147</v>
      </c>
      <c r="BQ414" s="59">
        <v>149</v>
      </c>
      <c r="BR414" s="59">
        <v>145</v>
      </c>
    </row>
    <row r="415" spans="1:70" x14ac:dyDescent="0.25">
      <c r="A415" s="57">
        <v>43251</v>
      </c>
      <c r="B415" s="58">
        <v>100</v>
      </c>
      <c r="C415" s="59">
        <v>105</v>
      </c>
      <c r="D415" s="59">
        <v>95</v>
      </c>
      <c r="E415" s="58">
        <v>68.5</v>
      </c>
      <c r="F415" s="59">
        <v>72</v>
      </c>
      <c r="G415" s="59">
        <v>65</v>
      </c>
      <c r="H415" s="58">
        <v>87</v>
      </c>
      <c r="I415" s="59">
        <v>92</v>
      </c>
      <c r="J415" s="59">
        <v>82</v>
      </c>
      <c r="K415" s="58">
        <v>82</v>
      </c>
      <c r="L415" s="59">
        <v>92</v>
      </c>
      <c r="M415" s="59">
        <v>72</v>
      </c>
      <c r="N415" s="58">
        <v>80</v>
      </c>
      <c r="O415" s="59">
        <v>90</v>
      </c>
      <c r="P415" s="59">
        <v>70</v>
      </c>
      <c r="Q415" s="58">
        <v>95</v>
      </c>
      <c r="R415" s="59">
        <v>100</v>
      </c>
      <c r="S415" s="59">
        <v>90</v>
      </c>
      <c r="T415" s="58">
        <v>66.5</v>
      </c>
      <c r="U415" s="59">
        <v>73</v>
      </c>
      <c r="V415" s="59">
        <v>60</v>
      </c>
      <c r="W415" s="58">
        <v>50</v>
      </c>
      <c r="X415" s="59">
        <v>55</v>
      </c>
      <c r="Y415" s="59">
        <v>45</v>
      </c>
      <c r="Z415" s="58">
        <v>45</v>
      </c>
      <c r="AA415" s="59">
        <v>50</v>
      </c>
      <c r="AB415" s="59">
        <v>40</v>
      </c>
      <c r="AC415" s="58">
        <v>52.5</v>
      </c>
      <c r="AD415" s="59">
        <v>60</v>
      </c>
      <c r="AE415" s="59">
        <v>45</v>
      </c>
      <c r="AF415" s="58">
        <v>40</v>
      </c>
      <c r="AG415" s="59">
        <v>45</v>
      </c>
      <c r="AH415" s="59">
        <v>35</v>
      </c>
      <c r="AI415" s="58">
        <v>17.5</v>
      </c>
      <c r="AJ415" s="59">
        <v>20</v>
      </c>
      <c r="AK415" s="59">
        <v>15</v>
      </c>
      <c r="AL415" s="58">
        <v>30</v>
      </c>
      <c r="AM415" s="59">
        <v>35</v>
      </c>
      <c r="AN415" s="59">
        <v>25</v>
      </c>
      <c r="AO415" s="58">
        <v>35.5</v>
      </c>
      <c r="AP415" s="59">
        <v>40</v>
      </c>
      <c r="AQ415" s="59">
        <v>31</v>
      </c>
      <c r="AR415" s="58">
        <v>47.5</v>
      </c>
      <c r="AS415" s="59">
        <v>50</v>
      </c>
      <c r="AT415" s="59">
        <v>45</v>
      </c>
      <c r="AU415" s="58">
        <v>19</v>
      </c>
      <c r="AV415" s="59">
        <v>22</v>
      </c>
      <c r="AW415" s="59">
        <v>16</v>
      </c>
      <c r="AX415" s="58">
        <v>31</v>
      </c>
      <c r="AY415" s="59">
        <v>32</v>
      </c>
      <c r="AZ415" s="59">
        <v>30</v>
      </c>
      <c r="BA415" s="58">
        <v>51</v>
      </c>
      <c r="BB415" s="59">
        <v>54</v>
      </c>
      <c r="BC415" s="59">
        <v>48</v>
      </c>
      <c r="BD415" s="58">
        <v>17</v>
      </c>
      <c r="BE415" s="59">
        <v>18</v>
      </c>
      <c r="BF415" s="59">
        <v>16</v>
      </c>
      <c r="BG415" s="58">
        <v>26</v>
      </c>
      <c r="BH415" s="59">
        <v>28</v>
      </c>
      <c r="BI415" s="59">
        <v>24</v>
      </c>
      <c r="BJ415" s="58">
        <v>22.5</v>
      </c>
      <c r="BK415" s="59">
        <v>28</v>
      </c>
      <c r="BL415" s="59">
        <v>17</v>
      </c>
      <c r="BM415" s="58">
        <v>57.5</v>
      </c>
      <c r="BN415" s="59">
        <v>60</v>
      </c>
      <c r="BO415" s="59">
        <v>55</v>
      </c>
      <c r="BP415" s="58">
        <v>147</v>
      </c>
      <c r="BQ415" s="59">
        <v>149</v>
      </c>
      <c r="BR415" s="59">
        <v>145</v>
      </c>
    </row>
    <row r="416" spans="1:70" x14ac:dyDescent="0.25">
      <c r="A416" s="57">
        <v>43244</v>
      </c>
      <c r="B416" s="58">
        <v>100</v>
      </c>
      <c r="C416" s="59">
        <v>105</v>
      </c>
      <c r="D416" s="59">
        <v>95</v>
      </c>
      <c r="E416" s="58">
        <v>68.5</v>
      </c>
      <c r="F416" s="59">
        <v>72</v>
      </c>
      <c r="G416" s="59">
        <v>65</v>
      </c>
      <c r="H416" s="58">
        <v>85</v>
      </c>
      <c r="I416" s="59">
        <v>90</v>
      </c>
      <c r="J416" s="59">
        <v>80</v>
      </c>
      <c r="K416" s="58">
        <v>77</v>
      </c>
      <c r="L416" s="59">
        <v>84</v>
      </c>
      <c r="M416" s="59">
        <v>70</v>
      </c>
      <c r="N416" s="58">
        <v>80</v>
      </c>
      <c r="O416" s="59">
        <v>90</v>
      </c>
      <c r="P416" s="59">
        <v>70</v>
      </c>
      <c r="Q416" s="58">
        <v>95</v>
      </c>
      <c r="R416" s="59">
        <v>100</v>
      </c>
      <c r="S416" s="59">
        <v>90</v>
      </c>
      <c r="T416" s="58">
        <v>61.5</v>
      </c>
      <c r="U416" s="59">
        <v>68</v>
      </c>
      <c r="V416" s="59">
        <v>55</v>
      </c>
      <c r="W416" s="58">
        <v>47.5</v>
      </c>
      <c r="X416" s="59">
        <v>50</v>
      </c>
      <c r="Y416" s="59">
        <v>45</v>
      </c>
      <c r="Z416" s="58">
        <v>45</v>
      </c>
      <c r="AA416" s="59">
        <v>50</v>
      </c>
      <c r="AB416" s="59">
        <v>40</v>
      </c>
      <c r="AC416" s="58">
        <v>52.5</v>
      </c>
      <c r="AD416" s="59">
        <v>60</v>
      </c>
      <c r="AE416" s="59">
        <v>45</v>
      </c>
      <c r="AF416" s="58">
        <v>35</v>
      </c>
      <c r="AG416" s="59">
        <v>40</v>
      </c>
      <c r="AH416" s="59">
        <v>30</v>
      </c>
      <c r="AI416" s="58">
        <v>17.5</v>
      </c>
      <c r="AJ416" s="59">
        <v>20</v>
      </c>
      <c r="AK416" s="59">
        <v>15</v>
      </c>
      <c r="AL416" s="58">
        <v>30</v>
      </c>
      <c r="AM416" s="59">
        <v>35</v>
      </c>
      <c r="AN416" s="59">
        <v>25</v>
      </c>
      <c r="AO416" s="58">
        <v>35.5</v>
      </c>
      <c r="AP416" s="59">
        <v>40</v>
      </c>
      <c r="AQ416" s="59">
        <v>31</v>
      </c>
      <c r="AR416" s="58">
        <v>47.5</v>
      </c>
      <c r="AS416" s="59">
        <v>50</v>
      </c>
      <c r="AT416" s="59">
        <v>45</v>
      </c>
      <c r="AU416" s="58">
        <v>19</v>
      </c>
      <c r="AV416" s="59">
        <v>22</v>
      </c>
      <c r="AW416" s="59">
        <v>16</v>
      </c>
      <c r="AX416" s="58">
        <v>31</v>
      </c>
      <c r="AY416" s="59">
        <v>32</v>
      </c>
      <c r="AZ416" s="59">
        <v>30</v>
      </c>
      <c r="BA416" s="58">
        <v>51</v>
      </c>
      <c r="BB416" s="59">
        <v>54</v>
      </c>
      <c r="BC416" s="59">
        <v>48</v>
      </c>
      <c r="BD416" s="58">
        <v>17</v>
      </c>
      <c r="BE416" s="59">
        <v>18</v>
      </c>
      <c r="BF416" s="59">
        <v>16</v>
      </c>
      <c r="BG416" s="58">
        <v>26</v>
      </c>
      <c r="BH416" s="59">
        <v>28</v>
      </c>
      <c r="BI416" s="59">
        <v>24</v>
      </c>
      <c r="BJ416" s="58">
        <v>22.5</v>
      </c>
      <c r="BK416" s="59">
        <v>28</v>
      </c>
      <c r="BL416" s="59">
        <v>17</v>
      </c>
      <c r="BM416" s="58">
        <v>57.5</v>
      </c>
      <c r="BN416" s="59">
        <v>60</v>
      </c>
      <c r="BO416" s="59">
        <v>55</v>
      </c>
      <c r="BP416" s="58">
        <v>147</v>
      </c>
      <c r="BQ416" s="59">
        <v>149</v>
      </c>
      <c r="BR416" s="59">
        <v>145</v>
      </c>
    </row>
    <row r="417" spans="1:70" x14ac:dyDescent="0.25">
      <c r="A417" s="57">
        <v>43237</v>
      </c>
      <c r="B417" s="58">
        <v>94</v>
      </c>
      <c r="C417" s="59">
        <v>98</v>
      </c>
      <c r="D417" s="59">
        <v>90</v>
      </c>
      <c r="E417" s="58">
        <v>68.5</v>
      </c>
      <c r="F417" s="59">
        <v>72</v>
      </c>
      <c r="G417" s="59">
        <v>65</v>
      </c>
      <c r="H417" s="58">
        <v>85</v>
      </c>
      <c r="I417" s="59">
        <v>90</v>
      </c>
      <c r="J417" s="59">
        <v>80</v>
      </c>
      <c r="K417" s="58">
        <v>72</v>
      </c>
      <c r="L417" s="59">
        <v>84</v>
      </c>
      <c r="M417" s="59">
        <v>60</v>
      </c>
      <c r="N417" s="58">
        <v>74</v>
      </c>
      <c r="O417" s="59">
        <v>84</v>
      </c>
      <c r="P417" s="59">
        <v>64</v>
      </c>
      <c r="Q417" s="58">
        <v>95</v>
      </c>
      <c r="R417" s="59">
        <v>100</v>
      </c>
      <c r="S417" s="59">
        <v>90</v>
      </c>
      <c r="T417" s="58">
        <v>61.5</v>
      </c>
      <c r="U417" s="59">
        <v>68</v>
      </c>
      <c r="V417" s="59">
        <v>55</v>
      </c>
      <c r="W417" s="58">
        <v>44</v>
      </c>
      <c r="X417" s="59">
        <v>48</v>
      </c>
      <c r="Y417" s="59">
        <v>40</v>
      </c>
      <c r="Z417" s="58">
        <v>45</v>
      </c>
      <c r="AA417" s="59">
        <v>50</v>
      </c>
      <c r="AB417" s="59">
        <v>40</v>
      </c>
      <c r="AC417" s="58">
        <v>52.5</v>
      </c>
      <c r="AD417" s="59">
        <v>60</v>
      </c>
      <c r="AE417" s="59">
        <v>45</v>
      </c>
      <c r="AF417" s="58">
        <v>35</v>
      </c>
      <c r="AG417" s="59">
        <v>40</v>
      </c>
      <c r="AH417" s="59">
        <v>30</v>
      </c>
      <c r="AI417" s="58">
        <v>17.5</v>
      </c>
      <c r="AJ417" s="59">
        <v>20</v>
      </c>
      <c r="AK417" s="59">
        <v>15</v>
      </c>
      <c r="AL417" s="58">
        <v>30</v>
      </c>
      <c r="AM417" s="59">
        <v>35</v>
      </c>
      <c r="AN417" s="59">
        <v>25</v>
      </c>
      <c r="AO417" s="58">
        <v>35.5</v>
      </c>
      <c r="AP417" s="59">
        <v>40</v>
      </c>
      <c r="AQ417" s="59">
        <v>31</v>
      </c>
      <c r="AR417" s="58">
        <v>47.5</v>
      </c>
      <c r="AS417" s="59">
        <v>50</v>
      </c>
      <c r="AT417" s="59">
        <v>45</v>
      </c>
      <c r="AU417" s="58">
        <v>19</v>
      </c>
      <c r="AV417" s="59">
        <v>22</v>
      </c>
      <c r="AW417" s="59">
        <v>16</v>
      </c>
      <c r="AX417" s="58">
        <v>31</v>
      </c>
      <c r="AY417" s="59">
        <v>32</v>
      </c>
      <c r="AZ417" s="59">
        <v>30</v>
      </c>
      <c r="BA417" s="58">
        <v>51</v>
      </c>
      <c r="BB417" s="59">
        <v>54</v>
      </c>
      <c r="BC417" s="59">
        <v>48</v>
      </c>
      <c r="BD417" s="58">
        <v>17</v>
      </c>
      <c r="BE417" s="59">
        <v>18</v>
      </c>
      <c r="BF417" s="59">
        <v>16</v>
      </c>
      <c r="BG417" s="58">
        <v>26</v>
      </c>
      <c r="BH417" s="59">
        <v>28</v>
      </c>
      <c r="BI417" s="59">
        <v>24</v>
      </c>
      <c r="BJ417" s="58">
        <v>22.5</v>
      </c>
      <c r="BK417" s="59">
        <v>28</v>
      </c>
      <c r="BL417" s="59">
        <v>17</v>
      </c>
      <c r="BM417" s="58">
        <v>57.5</v>
      </c>
      <c r="BN417" s="59">
        <v>60</v>
      </c>
      <c r="BO417" s="59">
        <v>55</v>
      </c>
      <c r="BP417" s="58">
        <v>141.5</v>
      </c>
      <c r="BQ417" s="59">
        <v>143</v>
      </c>
      <c r="BR417" s="59">
        <v>140</v>
      </c>
    </row>
    <row r="418" spans="1:70" x14ac:dyDescent="0.25">
      <c r="A418" s="57">
        <v>43230</v>
      </c>
      <c r="B418" s="58">
        <v>94</v>
      </c>
      <c r="C418" s="59">
        <v>98</v>
      </c>
      <c r="D418" s="59">
        <v>90</v>
      </c>
      <c r="E418" s="58">
        <v>68.5</v>
      </c>
      <c r="F418" s="59">
        <v>72</v>
      </c>
      <c r="G418" s="59">
        <v>65</v>
      </c>
      <c r="H418" s="58">
        <v>85</v>
      </c>
      <c r="I418" s="59">
        <v>90</v>
      </c>
      <c r="J418" s="59">
        <v>80</v>
      </c>
      <c r="K418" s="58">
        <v>57.5</v>
      </c>
      <c r="L418" s="59">
        <v>60</v>
      </c>
      <c r="M418" s="59">
        <v>55</v>
      </c>
      <c r="N418" s="58">
        <v>69</v>
      </c>
      <c r="O418" s="59">
        <v>79</v>
      </c>
      <c r="P418" s="59">
        <v>59</v>
      </c>
      <c r="Q418" s="58">
        <v>95</v>
      </c>
      <c r="R418" s="59">
        <v>100</v>
      </c>
      <c r="S418" s="59">
        <v>90</v>
      </c>
      <c r="T418" s="58">
        <v>61.5</v>
      </c>
      <c r="U418" s="59">
        <v>68</v>
      </c>
      <c r="V418" s="59">
        <v>55</v>
      </c>
      <c r="W418" s="58">
        <v>44</v>
      </c>
      <c r="X418" s="59">
        <v>48</v>
      </c>
      <c r="Y418" s="59">
        <v>40</v>
      </c>
      <c r="Z418" s="58">
        <v>45</v>
      </c>
      <c r="AA418" s="59">
        <v>50</v>
      </c>
      <c r="AB418" s="59">
        <v>40</v>
      </c>
      <c r="AC418" s="58">
        <v>52.5</v>
      </c>
      <c r="AD418" s="59">
        <v>60</v>
      </c>
      <c r="AE418" s="59">
        <v>45</v>
      </c>
      <c r="AF418" s="58">
        <v>30</v>
      </c>
      <c r="AG418" s="59">
        <v>35</v>
      </c>
      <c r="AH418" s="59">
        <v>25</v>
      </c>
      <c r="AI418" s="58">
        <v>17.5</v>
      </c>
      <c r="AJ418" s="59">
        <v>20</v>
      </c>
      <c r="AK418" s="59">
        <v>15</v>
      </c>
      <c r="AL418" s="58">
        <v>30</v>
      </c>
      <c r="AM418" s="59">
        <v>35</v>
      </c>
      <c r="AN418" s="59">
        <v>25</v>
      </c>
      <c r="AO418" s="58">
        <v>35.5</v>
      </c>
      <c r="AP418" s="59">
        <v>40</v>
      </c>
      <c r="AQ418" s="59">
        <v>31</v>
      </c>
      <c r="AR418" s="58">
        <v>47.5</v>
      </c>
      <c r="AS418" s="59">
        <v>50</v>
      </c>
      <c r="AT418" s="59">
        <v>45</v>
      </c>
      <c r="AU418" s="58">
        <v>19</v>
      </c>
      <c r="AV418" s="59">
        <v>22</v>
      </c>
      <c r="AW418" s="59">
        <v>16</v>
      </c>
      <c r="AX418" s="58">
        <v>31</v>
      </c>
      <c r="AY418" s="59">
        <v>32</v>
      </c>
      <c r="AZ418" s="59">
        <v>30</v>
      </c>
      <c r="BA418" s="58">
        <v>51</v>
      </c>
      <c r="BB418" s="59">
        <v>54</v>
      </c>
      <c r="BC418" s="59">
        <v>48</v>
      </c>
      <c r="BD418" s="58">
        <v>17</v>
      </c>
      <c r="BE418" s="59">
        <v>18</v>
      </c>
      <c r="BF418" s="59">
        <v>16</v>
      </c>
      <c r="BG418" s="58">
        <v>26</v>
      </c>
      <c r="BH418" s="59">
        <v>28</v>
      </c>
      <c r="BI418" s="59">
        <v>24</v>
      </c>
      <c r="BJ418" s="58">
        <v>22.5</v>
      </c>
      <c r="BK418" s="59">
        <v>28</v>
      </c>
      <c r="BL418" s="59">
        <v>17</v>
      </c>
      <c r="BM418" s="58">
        <v>57.5</v>
      </c>
      <c r="BN418" s="59">
        <v>60</v>
      </c>
      <c r="BO418" s="59">
        <v>55</v>
      </c>
      <c r="BP418" s="58">
        <v>141.5</v>
      </c>
      <c r="BQ418" s="59">
        <v>143</v>
      </c>
      <c r="BR418" s="59">
        <v>140</v>
      </c>
    </row>
    <row r="419" spans="1:70" x14ac:dyDescent="0.25">
      <c r="A419" s="57">
        <v>43223</v>
      </c>
      <c r="B419" s="58">
        <v>94</v>
      </c>
      <c r="C419" s="59">
        <v>98</v>
      </c>
      <c r="D419" s="59">
        <v>90</v>
      </c>
      <c r="E419" s="58">
        <v>68.5</v>
      </c>
      <c r="F419" s="59">
        <v>72</v>
      </c>
      <c r="G419" s="59">
        <v>65</v>
      </c>
      <c r="H419" s="58">
        <v>85</v>
      </c>
      <c r="I419" s="59">
        <v>90</v>
      </c>
      <c r="J419" s="59">
        <v>80</v>
      </c>
      <c r="K419" s="58">
        <v>53.5</v>
      </c>
      <c r="L419" s="59">
        <v>57</v>
      </c>
      <c r="M419" s="59">
        <v>50</v>
      </c>
      <c r="N419" s="58">
        <v>69</v>
      </c>
      <c r="O419" s="59">
        <v>79</v>
      </c>
      <c r="P419" s="59">
        <v>59</v>
      </c>
      <c r="Q419" s="58">
        <v>95</v>
      </c>
      <c r="R419" s="59">
        <v>100</v>
      </c>
      <c r="S419" s="59">
        <v>90</v>
      </c>
      <c r="T419" s="58">
        <v>57.5</v>
      </c>
      <c r="U419" s="59">
        <v>65</v>
      </c>
      <c r="V419" s="59">
        <v>50</v>
      </c>
      <c r="W419" s="58">
        <v>40</v>
      </c>
      <c r="X419" s="59">
        <v>45</v>
      </c>
      <c r="Y419" s="59">
        <v>35</v>
      </c>
      <c r="Z419" s="58">
        <v>45</v>
      </c>
      <c r="AA419" s="59">
        <v>50</v>
      </c>
      <c r="AB419" s="59">
        <v>40</v>
      </c>
      <c r="AC419" s="58">
        <v>52.5</v>
      </c>
      <c r="AD419" s="59">
        <v>60</v>
      </c>
      <c r="AE419" s="59">
        <v>45</v>
      </c>
      <c r="AF419" s="58">
        <v>30</v>
      </c>
      <c r="AG419" s="59">
        <v>35</v>
      </c>
      <c r="AH419" s="59">
        <v>25</v>
      </c>
      <c r="AI419" s="58">
        <v>17.5</v>
      </c>
      <c r="AJ419" s="59">
        <v>20</v>
      </c>
      <c r="AK419" s="59">
        <v>15</v>
      </c>
      <c r="AL419" s="58">
        <v>30</v>
      </c>
      <c r="AM419" s="59">
        <v>35</v>
      </c>
      <c r="AN419" s="59">
        <v>25</v>
      </c>
      <c r="AO419" s="58">
        <v>35.5</v>
      </c>
      <c r="AP419" s="59">
        <v>40</v>
      </c>
      <c r="AQ419" s="59">
        <v>31</v>
      </c>
      <c r="AR419" s="58">
        <v>47.5</v>
      </c>
      <c r="AS419" s="59">
        <v>50</v>
      </c>
      <c r="AT419" s="59">
        <v>45</v>
      </c>
      <c r="AU419" s="58">
        <v>19</v>
      </c>
      <c r="AV419" s="59">
        <v>22</v>
      </c>
      <c r="AW419" s="59">
        <v>16</v>
      </c>
      <c r="AX419" s="58">
        <v>31</v>
      </c>
      <c r="AY419" s="59">
        <v>32</v>
      </c>
      <c r="AZ419" s="59">
        <v>30</v>
      </c>
      <c r="BA419" s="58">
        <v>51</v>
      </c>
      <c r="BB419" s="59">
        <v>54</v>
      </c>
      <c r="BC419" s="59">
        <v>48</v>
      </c>
      <c r="BD419" s="58">
        <v>17</v>
      </c>
      <c r="BE419" s="59">
        <v>18</v>
      </c>
      <c r="BF419" s="59">
        <v>16</v>
      </c>
      <c r="BG419" s="58">
        <v>26</v>
      </c>
      <c r="BH419" s="59">
        <v>28</v>
      </c>
      <c r="BI419" s="59">
        <v>24</v>
      </c>
      <c r="BJ419" s="58">
        <v>22.5</v>
      </c>
      <c r="BK419" s="59">
        <v>28</v>
      </c>
      <c r="BL419" s="59">
        <v>17</v>
      </c>
      <c r="BM419" s="58">
        <v>57.5</v>
      </c>
      <c r="BN419" s="59">
        <v>60</v>
      </c>
      <c r="BO419" s="59">
        <v>55</v>
      </c>
      <c r="BP419" s="58">
        <v>137</v>
      </c>
      <c r="BQ419" s="59">
        <v>139</v>
      </c>
      <c r="BR419" s="59">
        <v>135</v>
      </c>
    </row>
    <row r="420" spans="1:70" x14ac:dyDescent="0.25">
      <c r="A420" s="57">
        <v>43216</v>
      </c>
      <c r="B420" s="58">
        <v>93</v>
      </c>
      <c r="C420" s="59">
        <v>98</v>
      </c>
      <c r="D420" s="59">
        <v>88</v>
      </c>
      <c r="E420" s="58">
        <v>68.5</v>
      </c>
      <c r="F420" s="59">
        <v>72</v>
      </c>
      <c r="G420" s="59">
        <v>65</v>
      </c>
      <c r="H420" s="58">
        <v>85</v>
      </c>
      <c r="I420" s="59">
        <v>90</v>
      </c>
      <c r="J420" s="59">
        <v>80</v>
      </c>
      <c r="K420" s="58">
        <v>53.5</v>
      </c>
      <c r="L420" s="59">
        <v>57</v>
      </c>
      <c r="M420" s="59">
        <v>50</v>
      </c>
      <c r="N420" s="58">
        <v>69</v>
      </c>
      <c r="O420" s="59">
        <v>79</v>
      </c>
      <c r="P420" s="59">
        <v>59</v>
      </c>
      <c r="Q420" s="58">
        <v>95</v>
      </c>
      <c r="R420" s="59">
        <v>100</v>
      </c>
      <c r="S420" s="59">
        <v>90</v>
      </c>
      <c r="T420" s="58">
        <v>57.5</v>
      </c>
      <c r="U420" s="59">
        <v>65</v>
      </c>
      <c r="V420" s="59">
        <v>50</v>
      </c>
      <c r="W420" s="58">
        <v>40</v>
      </c>
      <c r="X420" s="59">
        <v>45</v>
      </c>
      <c r="Y420" s="59">
        <v>35</v>
      </c>
      <c r="Z420" s="58">
        <v>45</v>
      </c>
      <c r="AA420" s="59">
        <v>50</v>
      </c>
      <c r="AB420" s="59">
        <v>40</v>
      </c>
      <c r="AC420" s="58">
        <v>52.5</v>
      </c>
      <c r="AD420" s="59">
        <v>60</v>
      </c>
      <c r="AE420" s="59">
        <v>45</v>
      </c>
      <c r="AF420" s="58">
        <v>30</v>
      </c>
      <c r="AG420" s="59">
        <v>35</v>
      </c>
      <c r="AH420" s="59">
        <v>25</v>
      </c>
      <c r="AI420" s="58">
        <v>17.5</v>
      </c>
      <c r="AJ420" s="59">
        <v>20</v>
      </c>
      <c r="AK420" s="59">
        <v>15</v>
      </c>
      <c r="AL420" s="58">
        <v>30</v>
      </c>
      <c r="AM420" s="59">
        <v>35</v>
      </c>
      <c r="AN420" s="59">
        <v>25</v>
      </c>
      <c r="AO420" s="58">
        <v>35.5</v>
      </c>
      <c r="AP420" s="59">
        <v>40</v>
      </c>
      <c r="AQ420" s="59">
        <v>31</v>
      </c>
      <c r="AR420" s="58">
        <v>47.5</v>
      </c>
      <c r="AS420" s="59">
        <v>50</v>
      </c>
      <c r="AT420" s="59">
        <v>45</v>
      </c>
      <c r="AU420" s="58">
        <v>19</v>
      </c>
      <c r="AV420" s="59">
        <v>22</v>
      </c>
      <c r="AW420" s="59">
        <v>16</v>
      </c>
      <c r="AX420" s="58">
        <v>31</v>
      </c>
      <c r="AY420" s="59">
        <v>32</v>
      </c>
      <c r="AZ420" s="59">
        <v>30</v>
      </c>
      <c r="BA420" s="58">
        <v>51</v>
      </c>
      <c r="BB420" s="59">
        <v>54</v>
      </c>
      <c r="BC420" s="59">
        <v>48</v>
      </c>
      <c r="BD420" s="58">
        <v>17</v>
      </c>
      <c r="BE420" s="59">
        <v>18</v>
      </c>
      <c r="BF420" s="59">
        <v>16</v>
      </c>
      <c r="BG420" s="58">
        <v>26</v>
      </c>
      <c r="BH420" s="59">
        <v>28</v>
      </c>
      <c r="BI420" s="59">
        <v>24</v>
      </c>
      <c r="BJ420" s="58">
        <v>22.5</v>
      </c>
      <c r="BK420" s="59">
        <v>28</v>
      </c>
      <c r="BL420" s="59">
        <v>17</v>
      </c>
      <c r="BM420" s="58">
        <v>57.5</v>
      </c>
      <c r="BN420" s="59">
        <v>60</v>
      </c>
      <c r="BO420" s="59">
        <v>55</v>
      </c>
      <c r="BP420" s="58">
        <v>137</v>
      </c>
      <c r="BQ420" s="59">
        <v>139</v>
      </c>
      <c r="BR420" s="59">
        <v>135</v>
      </c>
    </row>
    <row r="421" spans="1:70" x14ac:dyDescent="0.25">
      <c r="A421" s="57">
        <v>43209</v>
      </c>
      <c r="B421" s="58">
        <v>93</v>
      </c>
      <c r="C421" s="59">
        <v>98</v>
      </c>
      <c r="D421" s="59">
        <v>88</v>
      </c>
      <c r="E421" s="58">
        <v>68.5</v>
      </c>
      <c r="F421" s="59">
        <v>72</v>
      </c>
      <c r="G421" s="59">
        <v>65</v>
      </c>
      <c r="H421" s="58">
        <v>85</v>
      </c>
      <c r="I421" s="59">
        <v>90</v>
      </c>
      <c r="J421" s="59">
        <v>80</v>
      </c>
      <c r="K421" s="58">
        <v>53.5</v>
      </c>
      <c r="L421" s="59">
        <v>57</v>
      </c>
      <c r="M421" s="59">
        <v>50</v>
      </c>
      <c r="N421" s="58">
        <v>69</v>
      </c>
      <c r="O421" s="59">
        <v>79</v>
      </c>
      <c r="P421" s="59">
        <v>59</v>
      </c>
      <c r="Q421" s="58">
        <v>95</v>
      </c>
      <c r="R421" s="59">
        <v>100</v>
      </c>
      <c r="S421" s="59">
        <v>90</v>
      </c>
      <c r="T421" s="58">
        <v>55</v>
      </c>
      <c r="U421" s="59">
        <v>60</v>
      </c>
      <c r="V421" s="59">
        <v>50</v>
      </c>
      <c r="W421" s="58">
        <v>40</v>
      </c>
      <c r="X421" s="59">
        <v>45</v>
      </c>
      <c r="Y421" s="59">
        <v>35</v>
      </c>
      <c r="Z421" s="58">
        <v>45</v>
      </c>
      <c r="AA421" s="59">
        <v>50</v>
      </c>
      <c r="AB421" s="59">
        <v>40</v>
      </c>
      <c r="AC421" s="58">
        <v>52.5</v>
      </c>
      <c r="AD421" s="59">
        <v>60</v>
      </c>
      <c r="AE421" s="59">
        <v>45</v>
      </c>
      <c r="AF421" s="58">
        <v>30</v>
      </c>
      <c r="AG421" s="59">
        <v>35</v>
      </c>
      <c r="AH421" s="59">
        <v>25</v>
      </c>
      <c r="AI421" s="58">
        <v>17.5</v>
      </c>
      <c r="AJ421" s="59">
        <v>20</v>
      </c>
      <c r="AK421" s="59">
        <v>15</v>
      </c>
      <c r="AL421" s="58">
        <v>30</v>
      </c>
      <c r="AM421" s="59">
        <v>35</v>
      </c>
      <c r="AN421" s="59">
        <v>25</v>
      </c>
      <c r="AO421" s="58">
        <v>35.5</v>
      </c>
      <c r="AP421" s="59">
        <v>40</v>
      </c>
      <c r="AQ421" s="59">
        <v>31</v>
      </c>
      <c r="AR421" s="58">
        <v>47.5</v>
      </c>
      <c r="AS421" s="59">
        <v>50</v>
      </c>
      <c r="AT421" s="59">
        <v>45</v>
      </c>
      <c r="AU421" s="58">
        <v>19</v>
      </c>
      <c r="AV421" s="59">
        <v>22</v>
      </c>
      <c r="AW421" s="59">
        <v>16</v>
      </c>
      <c r="AX421" s="58">
        <v>31</v>
      </c>
      <c r="AY421" s="59">
        <v>32</v>
      </c>
      <c r="AZ421" s="59">
        <v>30</v>
      </c>
      <c r="BA421" s="58">
        <v>51</v>
      </c>
      <c r="BB421" s="59">
        <v>54</v>
      </c>
      <c r="BC421" s="59">
        <v>48</v>
      </c>
      <c r="BD421" s="58">
        <v>17</v>
      </c>
      <c r="BE421" s="59">
        <v>18</v>
      </c>
      <c r="BF421" s="59">
        <v>16</v>
      </c>
      <c r="BG421" s="58">
        <v>26</v>
      </c>
      <c r="BH421" s="59">
        <v>28</v>
      </c>
      <c r="BI421" s="59">
        <v>24</v>
      </c>
      <c r="BJ421" s="58">
        <v>22.5</v>
      </c>
      <c r="BK421" s="59">
        <v>28</v>
      </c>
      <c r="BL421" s="59">
        <v>17</v>
      </c>
      <c r="BM421" s="58">
        <v>57.5</v>
      </c>
      <c r="BN421" s="59">
        <v>60</v>
      </c>
      <c r="BO421" s="59">
        <v>55</v>
      </c>
      <c r="BP421" s="58">
        <v>132.5</v>
      </c>
      <c r="BQ421" s="59">
        <v>135</v>
      </c>
      <c r="BR421" s="59">
        <v>130</v>
      </c>
    </row>
    <row r="422" spans="1:70" x14ac:dyDescent="0.25">
      <c r="A422" s="57">
        <v>43202</v>
      </c>
      <c r="B422" s="58">
        <v>93</v>
      </c>
      <c r="C422" s="59">
        <v>98</v>
      </c>
      <c r="D422" s="59">
        <v>88</v>
      </c>
      <c r="E422" s="58">
        <v>68.5</v>
      </c>
      <c r="F422" s="59">
        <v>72</v>
      </c>
      <c r="G422" s="59">
        <v>65</v>
      </c>
      <c r="H422" s="58">
        <v>85</v>
      </c>
      <c r="I422" s="59">
        <v>90</v>
      </c>
      <c r="J422" s="59">
        <v>80</v>
      </c>
      <c r="K422" s="58">
        <v>53.5</v>
      </c>
      <c r="L422" s="59">
        <v>57</v>
      </c>
      <c r="M422" s="59">
        <v>50</v>
      </c>
      <c r="N422" s="58">
        <v>69</v>
      </c>
      <c r="O422" s="59">
        <v>79</v>
      </c>
      <c r="P422" s="59">
        <v>59</v>
      </c>
      <c r="Q422" s="58">
        <v>95</v>
      </c>
      <c r="R422" s="59">
        <v>100</v>
      </c>
      <c r="S422" s="59">
        <v>90</v>
      </c>
      <c r="T422" s="58">
        <v>55</v>
      </c>
      <c r="U422" s="59">
        <v>60</v>
      </c>
      <c r="V422" s="59">
        <v>50</v>
      </c>
      <c r="W422" s="58">
        <v>40</v>
      </c>
      <c r="X422" s="59">
        <v>45</v>
      </c>
      <c r="Y422" s="59">
        <v>35</v>
      </c>
      <c r="Z422" s="58">
        <v>45</v>
      </c>
      <c r="AA422" s="59">
        <v>50</v>
      </c>
      <c r="AB422" s="59">
        <v>40</v>
      </c>
      <c r="AC422" s="58">
        <v>52.5</v>
      </c>
      <c r="AD422" s="59">
        <v>60</v>
      </c>
      <c r="AE422" s="59">
        <v>45</v>
      </c>
      <c r="AF422" s="58">
        <v>30</v>
      </c>
      <c r="AG422" s="59">
        <v>35</v>
      </c>
      <c r="AH422" s="59">
        <v>25</v>
      </c>
      <c r="AI422" s="58">
        <v>17.5</v>
      </c>
      <c r="AJ422" s="59">
        <v>20</v>
      </c>
      <c r="AK422" s="59">
        <v>15</v>
      </c>
      <c r="AL422" s="58">
        <v>30</v>
      </c>
      <c r="AM422" s="59">
        <v>35</v>
      </c>
      <c r="AN422" s="59">
        <v>25</v>
      </c>
      <c r="AO422" s="58">
        <v>35.5</v>
      </c>
      <c r="AP422" s="59">
        <v>40</v>
      </c>
      <c r="AQ422" s="59">
        <v>31</v>
      </c>
      <c r="AR422" s="58">
        <v>47.5</v>
      </c>
      <c r="AS422" s="59">
        <v>50</v>
      </c>
      <c r="AT422" s="59">
        <v>45</v>
      </c>
      <c r="AU422" s="58">
        <v>19</v>
      </c>
      <c r="AV422" s="59">
        <v>22</v>
      </c>
      <c r="AW422" s="59">
        <v>16</v>
      </c>
      <c r="AX422" s="58">
        <v>31</v>
      </c>
      <c r="AY422" s="59">
        <v>32</v>
      </c>
      <c r="AZ422" s="59">
        <v>30</v>
      </c>
      <c r="BA422" s="58">
        <v>51.5</v>
      </c>
      <c r="BB422" s="59">
        <v>55</v>
      </c>
      <c r="BC422" s="59">
        <v>48</v>
      </c>
      <c r="BD422" s="58">
        <v>17</v>
      </c>
      <c r="BE422" s="59">
        <v>18</v>
      </c>
      <c r="BF422" s="59">
        <v>16</v>
      </c>
      <c r="BG422" s="58">
        <v>27.5</v>
      </c>
      <c r="BH422" s="59">
        <v>30</v>
      </c>
      <c r="BI422" s="59">
        <v>25</v>
      </c>
      <c r="BJ422" s="58">
        <v>22.5</v>
      </c>
      <c r="BK422" s="59">
        <v>28</v>
      </c>
      <c r="BL422" s="59">
        <v>17</v>
      </c>
      <c r="BM422" s="58">
        <v>57.5</v>
      </c>
      <c r="BN422" s="59">
        <v>60</v>
      </c>
      <c r="BO422" s="59">
        <v>55</v>
      </c>
      <c r="BP422" s="58">
        <v>147</v>
      </c>
      <c r="BQ422" s="59">
        <v>149</v>
      </c>
      <c r="BR422" s="59">
        <v>145</v>
      </c>
    </row>
    <row r="423" spans="1:70" x14ac:dyDescent="0.25">
      <c r="A423" s="57">
        <v>43195</v>
      </c>
      <c r="B423" s="58">
        <v>89</v>
      </c>
      <c r="C423" s="59">
        <v>94</v>
      </c>
      <c r="D423" s="59">
        <v>84</v>
      </c>
      <c r="E423" s="58">
        <v>68.5</v>
      </c>
      <c r="F423" s="59">
        <v>72</v>
      </c>
      <c r="G423" s="59">
        <v>65</v>
      </c>
      <c r="H423" s="58">
        <v>90</v>
      </c>
      <c r="I423" s="59">
        <v>95</v>
      </c>
      <c r="J423" s="59">
        <v>85</v>
      </c>
      <c r="K423" s="58">
        <v>53.5</v>
      </c>
      <c r="L423" s="59">
        <v>57</v>
      </c>
      <c r="M423" s="59">
        <v>50</v>
      </c>
      <c r="N423" s="58">
        <v>69</v>
      </c>
      <c r="O423" s="59">
        <v>79</v>
      </c>
      <c r="P423" s="59">
        <v>59</v>
      </c>
      <c r="Q423" s="58">
        <v>95</v>
      </c>
      <c r="R423" s="59">
        <v>100</v>
      </c>
      <c r="S423" s="59">
        <v>90</v>
      </c>
      <c r="T423" s="58">
        <v>55</v>
      </c>
      <c r="U423" s="59">
        <v>60</v>
      </c>
      <c r="V423" s="59">
        <v>50</v>
      </c>
      <c r="W423" s="58">
        <v>40</v>
      </c>
      <c r="X423" s="59">
        <v>45</v>
      </c>
      <c r="Y423" s="59">
        <v>35</v>
      </c>
      <c r="Z423" s="58">
        <v>40</v>
      </c>
      <c r="AA423" s="59">
        <v>45</v>
      </c>
      <c r="AB423" s="59">
        <v>35</v>
      </c>
      <c r="AC423" s="58">
        <v>52.5</v>
      </c>
      <c r="AD423" s="59">
        <v>60</v>
      </c>
      <c r="AE423" s="59">
        <v>45</v>
      </c>
      <c r="AF423" s="58">
        <v>30</v>
      </c>
      <c r="AG423" s="59">
        <v>35</v>
      </c>
      <c r="AH423" s="59">
        <v>25</v>
      </c>
      <c r="AI423" s="58">
        <v>17.5</v>
      </c>
      <c r="AJ423" s="59">
        <v>20</v>
      </c>
      <c r="AK423" s="59">
        <v>15</v>
      </c>
      <c r="AL423" s="58">
        <v>30</v>
      </c>
      <c r="AM423" s="59">
        <v>35</v>
      </c>
      <c r="AN423" s="59">
        <v>25</v>
      </c>
      <c r="AO423" s="58">
        <v>35.5</v>
      </c>
      <c r="AP423" s="59">
        <v>40</v>
      </c>
      <c r="AQ423" s="59">
        <v>31</v>
      </c>
      <c r="AR423" s="58">
        <v>47.5</v>
      </c>
      <c r="AS423" s="59">
        <v>50</v>
      </c>
      <c r="AT423" s="59">
        <v>45</v>
      </c>
      <c r="AU423" s="58">
        <v>19</v>
      </c>
      <c r="AV423" s="59">
        <v>22</v>
      </c>
      <c r="AW423" s="59">
        <v>16</v>
      </c>
      <c r="AX423" s="58">
        <v>31</v>
      </c>
      <c r="AY423" s="59">
        <v>32</v>
      </c>
      <c r="AZ423" s="59">
        <v>30</v>
      </c>
      <c r="BA423" s="58">
        <v>51.5</v>
      </c>
      <c r="BB423" s="59">
        <v>55</v>
      </c>
      <c r="BC423" s="59">
        <v>48</v>
      </c>
      <c r="BD423" s="58">
        <v>17</v>
      </c>
      <c r="BE423" s="59">
        <v>18</v>
      </c>
      <c r="BF423" s="59">
        <v>16</v>
      </c>
      <c r="BG423" s="58">
        <v>27.5</v>
      </c>
      <c r="BH423" s="59">
        <v>30</v>
      </c>
      <c r="BI423" s="59">
        <v>25</v>
      </c>
      <c r="BJ423" s="58">
        <v>22.5</v>
      </c>
      <c r="BK423" s="59">
        <v>28</v>
      </c>
      <c r="BL423" s="59">
        <v>17</v>
      </c>
      <c r="BM423" s="58">
        <v>57.5</v>
      </c>
      <c r="BN423" s="59">
        <v>60</v>
      </c>
      <c r="BO423" s="59">
        <v>55</v>
      </c>
      <c r="BP423" s="58">
        <v>147</v>
      </c>
      <c r="BQ423" s="59">
        <v>149</v>
      </c>
      <c r="BR423" s="59">
        <v>145</v>
      </c>
    </row>
  </sheetData>
  <pageMargins left="0.7" right="0.7" top="0.75" bottom="0.75" header="0.3" footer="0.3"/>
  <customProperties>
    <customPr name="GUID" r:id="rId1"/>
  </customPropertie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E6B4C8-BD10-4524-8588-E7056EC876FA}">
  <dimension ref="A1:AE929"/>
  <sheetViews>
    <sheetView topLeftCell="A68" zoomScale="70" zoomScaleNormal="70" workbookViewId="0">
      <selection activeCell="A5" sqref="A5:AE127"/>
    </sheetView>
  </sheetViews>
  <sheetFormatPr defaultColWidth="9.140625" defaultRowHeight="15" x14ac:dyDescent="0.25"/>
  <cols>
    <col min="1" max="1" width="12.140625" style="22" bestFit="1" customWidth="1"/>
    <col min="2" max="31" width="11.28515625" style="22" customWidth="1"/>
    <col min="32" max="16384" width="9.140625" style="22"/>
  </cols>
  <sheetData>
    <row r="1" spans="1:31" ht="21" x14ac:dyDescent="0.25">
      <c r="A1" s="21"/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  <c r="Q1" s="127"/>
      <c r="R1" s="127"/>
      <c r="S1" s="127"/>
      <c r="T1" s="127"/>
      <c r="U1" s="127"/>
      <c r="V1" s="127"/>
      <c r="W1" s="127"/>
      <c r="X1" s="127"/>
      <c r="Y1" s="127"/>
      <c r="Z1" s="127"/>
      <c r="AA1" s="127"/>
      <c r="AB1" s="127"/>
      <c r="AC1" s="127"/>
      <c r="AD1" s="127"/>
      <c r="AE1" s="127"/>
    </row>
    <row r="2" spans="1:31" ht="78.75" x14ac:dyDescent="0.25">
      <c r="A2" s="23"/>
      <c r="B2" s="24" t="s">
        <v>118</v>
      </c>
      <c r="C2" s="24" t="s">
        <v>118</v>
      </c>
      <c r="D2" s="24" t="s">
        <v>118</v>
      </c>
      <c r="E2" s="24" t="s">
        <v>119</v>
      </c>
      <c r="F2" s="24" t="s">
        <v>119</v>
      </c>
      <c r="G2" s="24" t="s">
        <v>119</v>
      </c>
      <c r="H2" s="24" t="s">
        <v>120</v>
      </c>
      <c r="I2" s="24" t="s">
        <v>120</v>
      </c>
      <c r="J2" s="24" t="s">
        <v>120</v>
      </c>
      <c r="K2" s="24" t="s">
        <v>121</v>
      </c>
      <c r="L2" s="24" t="s">
        <v>121</v>
      </c>
      <c r="M2" s="24" t="s">
        <v>121</v>
      </c>
      <c r="N2" s="24" t="s">
        <v>122</v>
      </c>
      <c r="O2" s="24" t="s">
        <v>122</v>
      </c>
      <c r="P2" s="24" t="s">
        <v>122</v>
      </c>
      <c r="Q2" s="24" t="s">
        <v>123</v>
      </c>
      <c r="R2" s="24" t="s">
        <v>123</v>
      </c>
      <c r="S2" s="24" t="s">
        <v>123</v>
      </c>
      <c r="T2" s="24" t="s">
        <v>124</v>
      </c>
      <c r="U2" s="24" t="s">
        <v>124</v>
      </c>
      <c r="V2" s="24" t="s">
        <v>124</v>
      </c>
      <c r="W2" s="24" t="s">
        <v>125</v>
      </c>
      <c r="X2" s="24" t="s">
        <v>125</v>
      </c>
      <c r="Y2" s="24" t="s">
        <v>125</v>
      </c>
      <c r="Z2" s="24" t="s">
        <v>126</v>
      </c>
      <c r="AA2" s="24" t="s">
        <v>126</v>
      </c>
      <c r="AB2" s="24" t="s">
        <v>126</v>
      </c>
      <c r="AC2" s="24" t="s">
        <v>127</v>
      </c>
      <c r="AD2" s="24" t="s">
        <v>127</v>
      </c>
      <c r="AE2" s="24" t="s">
        <v>127</v>
      </c>
    </row>
    <row r="3" spans="1:31" ht="15.75" x14ac:dyDescent="0.25">
      <c r="A3" s="25"/>
      <c r="B3" s="26" t="s">
        <v>128</v>
      </c>
      <c r="C3" s="26" t="s">
        <v>128</v>
      </c>
      <c r="D3" s="26" t="s">
        <v>128</v>
      </c>
      <c r="E3" s="26" t="s">
        <v>129</v>
      </c>
      <c r="F3" s="26" t="s">
        <v>129</v>
      </c>
      <c r="G3" s="26" t="s">
        <v>129</v>
      </c>
      <c r="H3" s="26" t="s">
        <v>130</v>
      </c>
      <c r="I3" s="26" t="s">
        <v>130</v>
      </c>
      <c r="J3" s="26" t="s">
        <v>130</v>
      </c>
      <c r="K3" s="26" t="s">
        <v>131</v>
      </c>
      <c r="L3" s="26" t="s">
        <v>131</v>
      </c>
      <c r="M3" s="26" t="s">
        <v>131</v>
      </c>
      <c r="N3" s="26" t="s">
        <v>132</v>
      </c>
      <c r="O3" s="26" t="s">
        <v>132</v>
      </c>
      <c r="P3" s="26" t="s">
        <v>132</v>
      </c>
      <c r="Q3" s="26" t="s">
        <v>133</v>
      </c>
      <c r="R3" s="26" t="s">
        <v>133</v>
      </c>
      <c r="S3" s="26" t="s">
        <v>133</v>
      </c>
      <c r="T3" s="26" t="s">
        <v>134</v>
      </c>
      <c r="U3" s="26" t="s">
        <v>134</v>
      </c>
      <c r="V3" s="26" t="s">
        <v>134</v>
      </c>
      <c r="W3" s="26" t="s">
        <v>135</v>
      </c>
      <c r="X3" s="26" t="s">
        <v>135</v>
      </c>
      <c r="Y3" s="26" t="s">
        <v>135</v>
      </c>
      <c r="Z3" s="26" t="s">
        <v>136</v>
      </c>
      <c r="AA3" s="26" t="s">
        <v>136</v>
      </c>
      <c r="AB3" s="26" t="s">
        <v>136</v>
      </c>
      <c r="AC3" s="26" t="s">
        <v>137</v>
      </c>
      <c r="AD3" s="26" t="s">
        <v>137</v>
      </c>
      <c r="AE3" s="26" t="s">
        <v>137</v>
      </c>
    </row>
    <row r="4" spans="1:31" ht="16.5" thickBot="1" x14ac:dyDescent="0.3">
      <c r="A4" s="27" t="s">
        <v>138</v>
      </c>
      <c r="B4" s="26" t="s">
        <v>139</v>
      </c>
      <c r="C4" s="26" t="s">
        <v>140</v>
      </c>
      <c r="D4" s="26" t="s">
        <v>141</v>
      </c>
      <c r="E4" s="26" t="s">
        <v>139</v>
      </c>
      <c r="F4" s="26" t="s">
        <v>140</v>
      </c>
      <c r="G4" s="26" t="s">
        <v>141</v>
      </c>
      <c r="H4" s="26" t="s">
        <v>139</v>
      </c>
      <c r="I4" s="26" t="s">
        <v>140</v>
      </c>
      <c r="J4" s="26" t="s">
        <v>141</v>
      </c>
      <c r="K4" s="26" t="s">
        <v>139</v>
      </c>
      <c r="L4" s="26" t="s">
        <v>140</v>
      </c>
      <c r="M4" s="26" t="s">
        <v>141</v>
      </c>
      <c r="N4" s="26" t="s">
        <v>139</v>
      </c>
      <c r="O4" s="26" t="s">
        <v>140</v>
      </c>
      <c r="P4" s="26" t="s">
        <v>141</v>
      </c>
      <c r="Q4" s="26" t="s">
        <v>139</v>
      </c>
      <c r="R4" s="26" t="s">
        <v>140</v>
      </c>
      <c r="S4" s="26" t="s">
        <v>141</v>
      </c>
      <c r="T4" s="26" t="s">
        <v>139</v>
      </c>
      <c r="U4" s="26" t="s">
        <v>140</v>
      </c>
      <c r="V4" s="26" t="s">
        <v>141</v>
      </c>
      <c r="W4" s="26" t="s">
        <v>139</v>
      </c>
      <c r="X4" s="26" t="s">
        <v>140</v>
      </c>
      <c r="Y4" s="26" t="s">
        <v>141</v>
      </c>
      <c r="Z4" s="26" t="s">
        <v>139</v>
      </c>
      <c r="AA4" s="26" t="s">
        <v>140</v>
      </c>
      <c r="AB4" s="26" t="s">
        <v>141</v>
      </c>
      <c r="AC4" s="26" t="s">
        <v>139</v>
      </c>
      <c r="AD4" s="26" t="s">
        <v>140</v>
      </c>
      <c r="AE4" s="26" t="s">
        <v>141</v>
      </c>
    </row>
    <row r="5" spans="1:31" x14ac:dyDescent="0.25">
      <c r="A5" s="28">
        <f>'ICIS download'!B13</f>
        <v>46190</v>
      </c>
      <c r="B5" s="29">
        <f>'ICIS download'!T13</f>
        <v>475</v>
      </c>
      <c r="C5" s="29">
        <f>'ICIS download'!S13</f>
        <v>480</v>
      </c>
      <c r="D5" s="29">
        <f>'ICIS download'!R13</f>
        <v>470</v>
      </c>
      <c r="E5" s="29">
        <f>'ICIS download'!W13</f>
        <v>490</v>
      </c>
      <c r="F5" s="29">
        <f>'ICIS download'!V13</f>
        <v>500</v>
      </c>
      <c r="G5" s="29">
        <f>'ICIS download'!U13</f>
        <v>480</v>
      </c>
      <c r="H5" s="29">
        <f>'ICIS download'!H13</f>
        <v>415</v>
      </c>
      <c r="I5" s="29">
        <f>'ICIS download'!G13</f>
        <v>420</v>
      </c>
      <c r="J5" s="29">
        <f>'ICIS download'!F13</f>
        <v>410</v>
      </c>
      <c r="K5" s="29">
        <f>'ICIS download'!Q13</f>
        <v>417.5</v>
      </c>
      <c r="L5" s="29">
        <f>'ICIS download'!P13</f>
        <v>435</v>
      </c>
      <c r="M5" s="29">
        <f>'ICIS download'!O13</f>
        <v>400</v>
      </c>
      <c r="N5" s="29">
        <f>'ICIS download'!Z13</f>
        <v>400</v>
      </c>
      <c r="O5" s="29">
        <f>'ICIS download'!Y13</f>
        <v>410</v>
      </c>
      <c r="P5" s="29">
        <f>'ICIS download'!X13</f>
        <v>390</v>
      </c>
      <c r="Q5" s="29">
        <f>'ICIS download'!E13</f>
        <v>435</v>
      </c>
      <c r="R5" s="29">
        <f>'ICIS download'!D13</f>
        <v>440</v>
      </c>
      <c r="S5" s="29">
        <f>'ICIS download'!C13</f>
        <v>430</v>
      </c>
      <c r="T5" s="29">
        <f>'ICIS download'!K13</f>
        <v>315</v>
      </c>
      <c r="U5" s="29">
        <f>'ICIS download'!J13</f>
        <v>320</v>
      </c>
      <c r="V5" s="29">
        <f>'ICIS download'!I13</f>
        <v>310</v>
      </c>
      <c r="W5" s="29">
        <f>'ICIS download'!AC13</f>
        <v>385</v>
      </c>
      <c r="X5" s="29">
        <f>'ICIS download'!AB13</f>
        <v>390</v>
      </c>
      <c r="Y5" s="29">
        <f>'ICIS download'!AA13</f>
        <v>380</v>
      </c>
      <c r="Z5" s="29">
        <f>'ICIS download'!AF13</f>
        <v>385</v>
      </c>
      <c r="AA5" s="29">
        <f>'ICIS download'!AE13</f>
        <v>390</v>
      </c>
      <c r="AB5" s="29">
        <f>'ICIS download'!AD13</f>
        <v>380</v>
      </c>
      <c r="AC5" s="29">
        <f>'ICIS download'!N13</f>
        <v>380</v>
      </c>
      <c r="AD5" s="29">
        <f>'ICIS download'!M13</f>
        <v>390</v>
      </c>
      <c r="AE5" s="29">
        <f>'ICIS download'!L13</f>
        <v>370</v>
      </c>
    </row>
    <row r="6" spans="1:31" x14ac:dyDescent="0.25">
      <c r="A6" s="28">
        <f>'ICIS download'!B14</f>
        <v>46183</v>
      </c>
      <c r="B6" s="29">
        <f>'ICIS download'!T14</f>
        <v>470</v>
      </c>
      <c r="C6" s="29">
        <f>'ICIS download'!S14</f>
        <v>480</v>
      </c>
      <c r="D6" s="29">
        <f>'ICIS download'!R14</f>
        <v>460</v>
      </c>
      <c r="E6" s="29">
        <f>'ICIS download'!W14</f>
        <v>490</v>
      </c>
      <c r="F6" s="29">
        <f>'ICIS download'!V14</f>
        <v>500</v>
      </c>
      <c r="G6" s="29">
        <f>'ICIS download'!U14</f>
        <v>480</v>
      </c>
      <c r="H6" s="29">
        <f>'ICIS download'!H14</f>
        <v>415</v>
      </c>
      <c r="I6" s="29">
        <f>'ICIS download'!G14</f>
        <v>420</v>
      </c>
      <c r="J6" s="29">
        <f>'ICIS download'!F14</f>
        <v>410</v>
      </c>
      <c r="K6" s="29">
        <f>'ICIS download'!Q14</f>
        <v>407.5</v>
      </c>
      <c r="L6" s="29">
        <f>'ICIS download'!P14</f>
        <v>435</v>
      </c>
      <c r="M6" s="29">
        <f>'ICIS download'!O14</f>
        <v>380</v>
      </c>
      <c r="N6" s="29">
        <f>'ICIS download'!Z14</f>
        <v>400</v>
      </c>
      <c r="O6" s="29">
        <f>'ICIS download'!Y14</f>
        <v>410</v>
      </c>
      <c r="P6" s="29">
        <f>'ICIS download'!X14</f>
        <v>390</v>
      </c>
      <c r="Q6" s="29">
        <f>'ICIS download'!E14</f>
        <v>435</v>
      </c>
      <c r="R6" s="29">
        <f>'ICIS download'!D14</f>
        <v>440</v>
      </c>
      <c r="S6" s="29">
        <f>'ICIS download'!C14</f>
        <v>430</v>
      </c>
      <c r="T6" s="29">
        <f>'ICIS download'!K14</f>
        <v>0</v>
      </c>
      <c r="U6" s="29">
        <f>'ICIS download'!J14</f>
        <v>0</v>
      </c>
      <c r="V6" s="29">
        <f>'ICIS download'!I14</f>
        <v>0</v>
      </c>
      <c r="W6" s="29">
        <f>'ICIS download'!AC14</f>
        <v>385</v>
      </c>
      <c r="X6" s="29">
        <f>'ICIS download'!AB14</f>
        <v>390</v>
      </c>
      <c r="Y6" s="29">
        <f>'ICIS download'!AA14</f>
        <v>380</v>
      </c>
      <c r="Z6" s="29">
        <f>'ICIS download'!AF14</f>
        <v>385</v>
      </c>
      <c r="AA6" s="29">
        <f>'ICIS download'!AE14</f>
        <v>390</v>
      </c>
      <c r="AB6" s="29">
        <f>'ICIS download'!AD14</f>
        <v>380</v>
      </c>
      <c r="AC6" s="29">
        <f>'ICIS download'!N14</f>
        <v>380</v>
      </c>
      <c r="AD6" s="29">
        <f>'ICIS download'!M14</f>
        <v>390</v>
      </c>
      <c r="AE6" s="29">
        <f>'ICIS download'!L14</f>
        <v>370</v>
      </c>
    </row>
    <row r="7" spans="1:31" x14ac:dyDescent="0.25">
      <c r="A7" s="28">
        <f>'ICIS download'!B15</f>
        <v>46176</v>
      </c>
      <c r="B7" s="29">
        <f>'ICIS download'!T15</f>
        <v>455</v>
      </c>
      <c r="C7" s="29">
        <f>'ICIS download'!S15</f>
        <v>460</v>
      </c>
      <c r="D7" s="29">
        <f>'ICIS download'!R15</f>
        <v>450</v>
      </c>
      <c r="E7" s="29">
        <f>'ICIS download'!W15</f>
        <v>487.5</v>
      </c>
      <c r="F7" s="29">
        <f>'ICIS download'!V15</f>
        <v>500</v>
      </c>
      <c r="G7" s="29">
        <f>'ICIS download'!U15</f>
        <v>475</v>
      </c>
      <c r="H7" s="29">
        <f>'ICIS download'!H15</f>
        <v>395</v>
      </c>
      <c r="I7" s="29">
        <f>'ICIS download'!G15</f>
        <v>400</v>
      </c>
      <c r="J7" s="29">
        <f>'ICIS download'!F15</f>
        <v>390</v>
      </c>
      <c r="K7" s="29">
        <f>'ICIS download'!Q15</f>
        <v>387.5</v>
      </c>
      <c r="L7" s="29">
        <f>'ICIS download'!P15</f>
        <v>425</v>
      </c>
      <c r="M7" s="29">
        <f>'ICIS download'!O15</f>
        <v>350</v>
      </c>
      <c r="N7" s="29">
        <f>'ICIS download'!Z15</f>
        <v>400</v>
      </c>
      <c r="O7" s="29">
        <f>'ICIS download'!Y15</f>
        <v>410</v>
      </c>
      <c r="P7" s="29">
        <f>'ICIS download'!X15</f>
        <v>390</v>
      </c>
      <c r="Q7" s="29">
        <f>'ICIS download'!E15</f>
        <v>425</v>
      </c>
      <c r="R7" s="29">
        <f>'ICIS download'!D15</f>
        <v>430</v>
      </c>
      <c r="S7" s="29">
        <f>'ICIS download'!C15</f>
        <v>420</v>
      </c>
      <c r="T7" s="29">
        <f>'ICIS download'!K15</f>
        <v>0</v>
      </c>
      <c r="U7" s="29">
        <f>'ICIS download'!J15</f>
        <v>0</v>
      </c>
      <c r="V7" s="29">
        <f>'ICIS download'!I15</f>
        <v>0</v>
      </c>
      <c r="W7" s="29">
        <f>'ICIS download'!AC15</f>
        <v>375</v>
      </c>
      <c r="X7" s="29">
        <f>'ICIS download'!AB15</f>
        <v>380</v>
      </c>
      <c r="Y7" s="29">
        <f>'ICIS download'!AA15</f>
        <v>370</v>
      </c>
      <c r="Z7" s="29">
        <f>'ICIS download'!AF15</f>
        <v>375</v>
      </c>
      <c r="AA7" s="29">
        <f>'ICIS download'!AE15</f>
        <v>380</v>
      </c>
      <c r="AB7" s="29">
        <f>'ICIS download'!AD15</f>
        <v>370</v>
      </c>
      <c r="AC7" s="29">
        <f>'ICIS download'!N15</f>
        <v>360</v>
      </c>
      <c r="AD7" s="29">
        <f>'ICIS download'!M15</f>
        <v>370</v>
      </c>
      <c r="AE7" s="29">
        <f>'ICIS download'!L15</f>
        <v>350</v>
      </c>
    </row>
    <row r="8" spans="1:31" x14ac:dyDescent="0.25">
      <c r="A8" s="28">
        <f>'ICIS download'!B16</f>
        <v>46169</v>
      </c>
      <c r="B8" s="29">
        <f>'ICIS download'!T16</f>
        <v>435</v>
      </c>
      <c r="C8" s="29">
        <f>'ICIS download'!S16</f>
        <v>440</v>
      </c>
      <c r="D8" s="29">
        <f>'ICIS download'!R16</f>
        <v>430</v>
      </c>
      <c r="E8" s="29">
        <f>'ICIS download'!W16</f>
        <v>487.5</v>
      </c>
      <c r="F8" s="29">
        <f>'ICIS download'!V16</f>
        <v>500</v>
      </c>
      <c r="G8" s="29">
        <f>'ICIS download'!U16</f>
        <v>475</v>
      </c>
      <c r="H8" s="29">
        <f>'ICIS download'!H16</f>
        <v>395</v>
      </c>
      <c r="I8" s="29">
        <f>'ICIS download'!G16</f>
        <v>400</v>
      </c>
      <c r="J8" s="29">
        <f>'ICIS download'!F16</f>
        <v>390</v>
      </c>
      <c r="K8" s="29">
        <f>'ICIS download'!Q16</f>
        <v>387.5</v>
      </c>
      <c r="L8" s="29">
        <f>'ICIS download'!P16</f>
        <v>425</v>
      </c>
      <c r="M8" s="29">
        <f>'ICIS download'!O16</f>
        <v>350</v>
      </c>
      <c r="N8" s="29">
        <f>'ICIS download'!Z16</f>
        <v>390</v>
      </c>
      <c r="O8" s="29">
        <f>'ICIS download'!Y16</f>
        <v>400</v>
      </c>
      <c r="P8" s="29">
        <f>'ICIS download'!X16</f>
        <v>380</v>
      </c>
      <c r="Q8" s="29">
        <f>'ICIS download'!E16</f>
        <v>390</v>
      </c>
      <c r="R8" s="29">
        <f>'ICIS download'!D16</f>
        <v>400</v>
      </c>
      <c r="S8" s="29">
        <f>'ICIS download'!C16</f>
        <v>380</v>
      </c>
      <c r="T8" s="29">
        <f>'ICIS download'!K16</f>
        <v>0</v>
      </c>
      <c r="U8" s="29">
        <f>'ICIS download'!J16</f>
        <v>0</v>
      </c>
      <c r="V8" s="29">
        <f>'ICIS download'!I16</f>
        <v>0</v>
      </c>
      <c r="W8" s="29">
        <f>'ICIS download'!AC16</f>
        <v>345</v>
      </c>
      <c r="X8" s="29">
        <f>'ICIS download'!AB16</f>
        <v>350</v>
      </c>
      <c r="Y8" s="29">
        <f>'ICIS download'!AA16</f>
        <v>340</v>
      </c>
      <c r="Z8" s="29">
        <f>'ICIS download'!AF16</f>
        <v>345</v>
      </c>
      <c r="AA8" s="29">
        <f>'ICIS download'!AE16</f>
        <v>350</v>
      </c>
      <c r="AB8" s="29">
        <f>'ICIS download'!AD16</f>
        <v>340</v>
      </c>
      <c r="AC8" s="29">
        <f>'ICIS download'!N16</f>
        <v>340</v>
      </c>
      <c r="AD8" s="29">
        <f>'ICIS download'!M16</f>
        <v>350</v>
      </c>
      <c r="AE8" s="29">
        <f>'ICIS download'!L16</f>
        <v>330</v>
      </c>
    </row>
    <row r="9" spans="1:31" x14ac:dyDescent="0.25">
      <c r="A9" s="28">
        <f>'ICIS download'!B17</f>
        <v>46162</v>
      </c>
      <c r="B9" s="29">
        <f>'ICIS download'!T17</f>
        <v>435</v>
      </c>
      <c r="C9" s="29">
        <f>'ICIS download'!S17</f>
        <v>440</v>
      </c>
      <c r="D9" s="29">
        <f>'ICIS download'!R17</f>
        <v>430</v>
      </c>
      <c r="E9" s="29">
        <f>'ICIS download'!W17</f>
        <v>487.5</v>
      </c>
      <c r="F9" s="29">
        <f>'ICIS download'!V17</f>
        <v>500</v>
      </c>
      <c r="G9" s="29">
        <f>'ICIS download'!U17</f>
        <v>475</v>
      </c>
      <c r="H9" s="29">
        <f>'ICIS download'!H17</f>
        <v>395</v>
      </c>
      <c r="I9" s="29">
        <f>'ICIS download'!G17</f>
        <v>400</v>
      </c>
      <c r="J9" s="29">
        <f>'ICIS download'!F17</f>
        <v>390</v>
      </c>
      <c r="K9" s="29">
        <f>'ICIS download'!Q17</f>
        <v>335</v>
      </c>
      <c r="L9" s="29">
        <f>'ICIS download'!P17</f>
        <v>350</v>
      </c>
      <c r="M9" s="29">
        <f>'ICIS download'!O17</f>
        <v>320</v>
      </c>
      <c r="N9" s="29">
        <f>'ICIS download'!Z17</f>
        <v>360</v>
      </c>
      <c r="O9" s="29">
        <f>'ICIS download'!Y17</f>
        <v>370</v>
      </c>
      <c r="P9" s="29">
        <f>'ICIS download'!X17</f>
        <v>350</v>
      </c>
      <c r="Q9" s="29">
        <f>'ICIS download'!E17</f>
        <v>390</v>
      </c>
      <c r="R9" s="29">
        <f>'ICIS download'!D17</f>
        <v>400</v>
      </c>
      <c r="S9" s="29">
        <f>'ICIS download'!C17</f>
        <v>380</v>
      </c>
      <c r="T9" s="29">
        <f>'ICIS download'!K17</f>
        <v>0</v>
      </c>
      <c r="U9" s="29">
        <f>'ICIS download'!J17</f>
        <v>0</v>
      </c>
      <c r="V9" s="29">
        <f>'ICIS download'!I17</f>
        <v>0</v>
      </c>
      <c r="W9" s="29">
        <f>'ICIS download'!AC17</f>
        <v>335</v>
      </c>
      <c r="X9" s="29">
        <f>'ICIS download'!AB17</f>
        <v>340</v>
      </c>
      <c r="Y9" s="29">
        <f>'ICIS download'!AA17</f>
        <v>330</v>
      </c>
      <c r="Z9" s="29">
        <f>'ICIS download'!AF17</f>
        <v>335</v>
      </c>
      <c r="AA9" s="29">
        <f>'ICIS download'!AE17</f>
        <v>340</v>
      </c>
      <c r="AB9" s="29">
        <f>'ICIS download'!AD17</f>
        <v>330</v>
      </c>
      <c r="AC9" s="29">
        <f>'ICIS download'!N17</f>
        <v>340</v>
      </c>
      <c r="AD9" s="29">
        <f>'ICIS download'!M17</f>
        <v>350</v>
      </c>
      <c r="AE9" s="29">
        <f>'ICIS download'!L17</f>
        <v>330</v>
      </c>
    </row>
    <row r="10" spans="1:31" x14ac:dyDescent="0.25">
      <c r="A10" s="28">
        <f>'ICIS download'!B18</f>
        <v>46155</v>
      </c>
      <c r="B10" s="29">
        <f>'ICIS download'!T18</f>
        <v>425</v>
      </c>
      <c r="C10" s="29">
        <f>'ICIS download'!S18</f>
        <v>430</v>
      </c>
      <c r="D10" s="29">
        <f>'ICIS download'!R18</f>
        <v>420</v>
      </c>
      <c r="E10" s="29">
        <f>'ICIS download'!W18</f>
        <v>487.5</v>
      </c>
      <c r="F10" s="29">
        <f>'ICIS download'!V18</f>
        <v>500</v>
      </c>
      <c r="G10" s="29">
        <f>'ICIS download'!U18</f>
        <v>475</v>
      </c>
      <c r="H10" s="29">
        <f>'ICIS download'!H18</f>
        <v>387.5</v>
      </c>
      <c r="I10" s="29">
        <f>'ICIS download'!G18</f>
        <v>395</v>
      </c>
      <c r="J10" s="29">
        <f>'ICIS download'!F18</f>
        <v>380</v>
      </c>
      <c r="K10" s="29">
        <f>'ICIS download'!Q18</f>
        <v>335</v>
      </c>
      <c r="L10" s="29">
        <f>'ICIS download'!P18</f>
        <v>350</v>
      </c>
      <c r="M10" s="29">
        <f>'ICIS download'!O18</f>
        <v>320</v>
      </c>
      <c r="N10" s="29">
        <f>'ICIS download'!Z18</f>
        <v>350</v>
      </c>
      <c r="O10" s="29">
        <f>'ICIS download'!Y18</f>
        <v>360</v>
      </c>
      <c r="P10" s="29">
        <f>'ICIS download'!X18</f>
        <v>340</v>
      </c>
      <c r="Q10" s="29">
        <f>'ICIS download'!E18</f>
        <v>380</v>
      </c>
      <c r="R10" s="29">
        <f>'ICIS download'!D18</f>
        <v>390</v>
      </c>
      <c r="S10" s="29">
        <f>'ICIS download'!C18</f>
        <v>370</v>
      </c>
      <c r="T10" s="29">
        <f>'ICIS download'!K18</f>
        <v>0</v>
      </c>
      <c r="U10" s="29">
        <f>'ICIS download'!J18</f>
        <v>0</v>
      </c>
      <c r="V10" s="29">
        <f>'ICIS download'!I18</f>
        <v>0</v>
      </c>
      <c r="W10" s="29">
        <f>'ICIS download'!AC18</f>
        <v>335</v>
      </c>
      <c r="X10" s="29">
        <f>'ICIS download'!AB18</f>
        <v>340</v>
      </c>
      <c r="Y10" s="29">
        <f>'ICIS download'!AA18</f>
        <v>330</v>
      </c>
      <c r="Z10" s="29">
        <f>'ICIS download'!AF18</f>
        <v>335</v>
      </c>
      <c r="AA10" s="29">
        <f>'ICIS download'!AE18</f>
        <v>340</v>
      </c>
      <c r="AB10" s="29">
        <f>'ICIS download'!AD18</f>
        <v>330</v>
      </c>
      <c r="AC10" s="29">
        <f>'ICIS download'!N18</f>
        <v>340</v>
      </c>
      <c r="AD10" s="29">
        <f>'ICIS download'!M18</f>
        <v>350</v>
      </c>
      <c r="AE10" s="29">
        <f>'ICIS download'!L18</f>
        <v>330</v>
      </c>
    </row>
    <row r="11" spans="1:31" x14ac:dyDescent="0.25">
      <c r="A11" s="28">
        <f>'ICIS download'!B19</f>
        <v>46148</v>
      </c>
      <c r="B11" s="29">
        <f>'ICIS download'!T19</f>
        <v>425</v>
      </c>
      <c r="C11" s="29">
        <f>'ICIS download'!S19</f>
        <v>430</v>
      </c>
      <c r="D11" s="29">
        <f>'ICIS download'!R19</f>
        <v>420</v>
      </c>
      <c r="E11" s="29">
        <f>'ICIS download'!W19</f>
        <v>482.5</v>
      </c>
      <c r="F11" s="29">
        <f>'ICIS download'!V19</f>
        <v>500</v>
      </c>
      <c r="G11" s="29">
        <f>'ICIS download'!U19</f>
        <v>465</v>
      </c>
      <c r="H11" s="29">
        <f>'ICIS download'!H19</f>
        <v>375</v>
      </c>
      <c r="I11" s="29">
        <f>'ICIS download'!G19</f>
        <v>390</v>
      </c>
      <c r="J11" s="29">
        <f>'ICIS download'!F19</f>
        <v>360</v>
      </c>
      <c r="K11" s="29">
        <f>'ICIS download'!Q19</f>
        <v>335</v>
      </c>
      <c r="L11" s="29">
        <f>'ICIS download'!P19</f>
        <v>350</v>
      </c>
      <c r="M11" s="29">
        <f>'ICIS download'!O19</f>
        <v>320</v>
      </c>
      <c r="N11" s="29">
        <f>'ICIS download'!Z19</f>
        <v>350</v>
      </c>
      <c r="O11" s="29">
        <f>'ICIS download'!Y19</f>
        <v>360</v>
      </c>
      <c r="P11" s="29">
        <f>'ICIS download'!X19</f>
        <v>340</v>
      </c>
      <c r="Q11" s="29">
        <f>'ICIS download'!E19</f>
        <v>372.5</v>
      </c>
      <c r="R11" s="29">
        <f>'ICIS download'!D19</f>
        <v>385</v>
      </c>
      <c r="S11" s="29">
        <f>'ICIS download'!C19</f>
        <v>360</v>
      </c>
      <c r="T11" s="29">
        <f>'ICIS download'!K19</f>
        <v>315</v>
      </c>
      <c r="U11" s="29">
        <f>'ICIS download'!J19</f>
        <v>320</v>
      </c>
      <c r="V11" s="29">
        <f>'ICIS download'!I19</f>
        <v>310</v>
      </c>
      <c r="W11" s="29">
        <f>'ICIS download'!AC19</f>
        <v>335</v>
      </c>
      <c r="X11" s="29">
        <f>'ICIS download'!AB19</f>
        <v>340</v>
      </c>
      <c r="Y11" s="29">
        <f>'ICIS download'!AA19</f>
        <v>330</v>
      </c>
      <c r="Z11" s="29">
        <f>'ICIS download'!AF19</f>
        <v>335</v>
      </c>
      <c r="AA11" s="29">
        <f>'ICIS download'!AE19</f>
        <v>340</v>
      </c>
      <c r="AB11" s="29">
        <f>'ICIS download'!AD19</f>
        <v>330</v>
      </c>
      <c r="AC11" s="29">
        <f>'ICIS download'!N19</f>
        <v>315</v>
      </c>
      <c r="AD11" s="29">
        <f>'ICIS download'!M19</f>
        <v>320</v>
      </c>
      <c r="AE11" s="29">
        <f>'ICIS download'!L19</f>
        <v>310</v>
      </c>
    </row>
    <row r="12" spans="1:31" x14ac:dyDescent="0.25">
      <c r="A12" s="28">
        <f>'ICIS download'!B20</f>
        <v>46141</v>
      </c>
      <c r="B12" s="29">
        <f>'ICIS download'!T20</f>
        <v>425</v>
      </c>
      <c r="C12" s="29">
        <f>'ICIS download'!S20</f>
        <v>430</v>
      </c>
      <c r="D12" s="29">
        <f>'ICIS download'!R20</f>
        <v>420</v>
      </c>
      <c r="E12" s="29">
        <f>'ICIS download'!W20</f>
        <v>477.5</v>
      </c>
      <c r="F12" s="29">
        <f>'ICIS download'!V20</f>
        <v>500</v>
      </c>
      <c r="G12" s="29">
        <f>'ICIS download'!U20</f>
        <v>455</v>
      </c>
      <c r="H12" s="29">
        <f>'ICIS download'!H20</f>
        <v>370</v>
      </c>
      <c r="I12" s="29">
        <f>'ICIS download'!G20</f>
        <v>390</v>
      </c>
      <c r="J12" s="29">
        <f>'ICIS download'!F20</f>
        <v>350</v>
      </c>
      <c r="K12" s="29">
        <f>'ICIS download'!Q20</f>
        <v>335</v>
      </c>
      <c r="L12" s="29">
        <f>'ICIS download'!P20</f>
        <v>350</v>
      </c>
      <c r="M12" s="29">
        <f>'ICIS download'!O20</f>
        <v>320</v>
      </c>
      <c r="N12" s="29">
        <f>'ICIS download'!Z20</f>
        <v>350</v>
      </c>
      <c r="O12" s="29">
        <f>'ICIS download'!Y20</f>
        <v>360</v>
      </c>
      <c r="P12" s="29">
        <f>'ICIS download'!X20</f>
        <v>340</v>
      </c>
      <c r="Q12" s="29">
        <f>'ICIS download'!E20</f>
        <v>362.5</v>
      </c>
      <c r="R12" s="29">
        <f>'ICIS download'!D20</f>
        <v>380</v>
      </c>
      <c r="S12" s="29">
        <f>'ICIS download'!C20</f>
        <v>345</v>
      </c>
      <c r="T12" s="29">
        <f>'ICIS download'!K20</f>
        <v>315</v>
      </c>
      <c r="U12" s="29">
        <f>'ICIS download'!J20</f>
        <v>320</v>
      </c>
      <c r="V12" s="29">
        <f>'ICIS download'!I20</f>
        <v>310</v>
      </c>
      <c r="W12" s="29">
        <f>'ICIS download'!AC20</f>
        <v>320</v>
      </c>
      <c r="X12" s="29">
        <f>'ICIS download'!AB20</f>
        <v>330</v>
      </c>
      <c r="Y12" s="29">
        <f>'ICIS download'!AA20</f>
        <v>310</v>
      </c>
      <c r="Z12" s="29">
        <f>'ICIS download'!AF20</f>
        <v>320</v>
      </c>
      <c r="AA12" s="29">
        <f>'ICIS download'!AE20</f>
        <v>330</v>
      </c>
      <c r="AB12" s="29">
        <f>'ICIS download'!AD20</f>
        <v>310</v>
      </c>
      <c r="AC12" s="29">
        <f>'ICIS download'!N20</f>
        <v>315</v>
      </c>
      <c r="AD12" s="29">
        <f>'ICIS download'!M20</f>
        <v>320</v>
      </c>
      <c r="AE12" s="29">
        <f>'ICIS download'!L20</f>
        <v>310</v>
      </c>
    </row>
    <row r="13" spans="1:31" x14ac:dyDescent="0.25">
      <c r="A13" s="28">
        <f>'ICIS download'!B21</f>
        <v>46134</v>
      </c>
      <c r="B13" s="29">
        <f>'ICIS download'!T21</f>
        <v>417.5</v>
      </c>
      <c r="C13" s="29">
        <f>'ICIS download'!S21</f>
        <v>425</v>
      </c>
      <c r="D13" s="29">
        <f>'ICIS download'!R21</f>
        <v>410</v>
      </c>
      <c r="E13" s="29">
        <f>'ICIS download'!W21</f>
        <v>445</v>
      </c>
      <c r="F13" s="29">
        <f>'ICIS download'!V21</f>
        <v>460</v>
      </c>
      <c r="G13" s="29">
        <f>'ICIS download'!U21</f>
        <v>430</v>
      </c>
      <c r="H13" s="29">
        <f>'ICIS download'!H21</f>
        <v>365</v>
      </c>
      <c r="I13" s="29">
        <f>'ICIS download'!G21</f>
        <v>380</v>
      </c>
      <c r="J13" s="29">
        <f>'ICIS download'!F21</f>
        <v>350</v>
      </c>
      <c r="K13" s="29">
        <f>'ICIS download'!Q21</f>
        <v>325</v>
      </c>
      <c r="L13" s="29">
        <f>'ICIS download'!P21</f>
        <v>340</v>
      </c>
      <c r="M13" s="29">
        <f>'ICIS download'!O21</f>
        <v>310</v>
      </c>
      <c r="N13" s="29">
        <f>'ICIS download'!Z21</f>
        <v>345</v>
      </c>
      <c r="O13" s="29">
        <f>'ICIS download'!Y21</f>
        <v>350</v>
      </c>
      <c r="P13" s="29">
        <f>'ICIS download'!X21</f>
        <v>340</v>
      </c>
      <c r="Q13" s="29">
        <f>'ICIS download'!E21</f>
        <v>357.5</v>
      </c>
      <c r="R13" s="29">
        <f>'ICIS download'!D21</f>
        <v>370</v>
      </c>
      <c r="S13" s="29">
        <f>'ICIS download'!C21</f>
        <v>345</v>
      </c>
      <c r="T13" s="29">
        <f>'ICIS download'!K21</f>
        <v>315</v>
      </c>
      <c r="U13" s="29">
        <f>'ICIS download'!J21</f>
        <v>320</v>
      </c>
      <c r="V13" s="29">
        <f>'ICIS download'!I21</f>
        <v>310</v>
      </c>
      <c r="W13" s="29">
        <f>'ICIS download'!AC21</f>
        <v>300</v>
      </c>
      <c r="X13" s="29">
        <f>'ICIS download'!AB21</f>
        <v>310</v>
      </c>
      <c r="Y13" s="29">
        <f>'ICIS download'!AA21</f>
        <v>290</v>
      </c>
      <c r="Z13" s="29">
        <f>'ICIS download'!AF21</f>
        <v>300</v>
      </c>
      <c r="AA13" s="29">
        <f>'ICIS download'!AE21</f>
        <v>310</v>
      </c>
      <c r="AB13" s="29">
        <f>'ICIS download'!AD21</f>
        <v>290</v>
      </c>
      <c r="AC13" s="29">
        <f>'ICIS download'!N21</f>
        <v>315</v>
      </c>
      <c r="AD13" s="29">
        <f>'ICIS download'!M21</f>
        <v>320</v>
      </c>
      <c r="AE13" s="29">
        <f>'ICIS download'!L21</f>
        <v>310</v>
      </c>
    </row>
    <row r="14" spans="1:31" x14ac:dyDescent="0.25">
      <c r="A14" s="28">
        <f>'ICIS download'!B22</f>
        <v>46127</v>
      </c>
      <c r="B14" s="29">
        <f>'ICIS download'!T22</f>
        <v>365</v>
      </c>
      <c r="C14" s="29">
        <f>'ICIS download'!S22</f>
        <v>400</v>
      </c>
      <c r="D14" s="29">
        <f>'ICIS download'!R22</f>
        <v>330</v>
      </c>
      <c r="E14" s="29">
        <f>'ICIS download'!W22</f>
        <v>410</v>
      </c>
      <c r="F14" s="29">
        <f>'ICIS download'!V22</f>
        <v>450</v>
      </c>
      <c r="G14" s="29">
        <f>'ICIS download'!U22</f>
        <v>370</v>
      </c>
      <c r="H14" s="29">
        <f>'ICIS download'!H22</f>
        <v>305</v>
      </c>
      <c r="I14" s="29">
        <f>'ICIS download'!G22</f>
        <v>320</v>
      </c>
      <c r="J14" s="29">
        <f>'ICIS download'!F22</f>
        <v>290</v>
      </c>
      <c r="K14" s="29">
        <f>'ICIS download'!Q22</f>
        <v>325</v>
      </c>
      <c r="L14" s="29">
        <f>'ICIS download'!P22</f>
        <v>340</v>
      </c>
      <c r="M14" s="29">
        <f>'ICIS download'!O22</f>
        <v>310</v>
      </c>
      <c r="N14" s="29">
        <f>'ICIS download'!Z22</f>
        <v>310</v>
      </c>
      <c r="O14" s="29">
        <f>'ICIS download'!Y22</f>
        <v>320</v>
      </c>
      <c r="P14" s="29">
        <f>'ICIS download'!X22</f>
        <v>300</v>
      </c>
      <c r="Q14" s="29">
        <f>'ICIS download'!E22</f>
        <v>325</v>
      </c>
      <c r="R14" s="29">
        <f>'ICIS download'!D22</f>
        <v>350</v>
      </c>
      <c r="S14" s="29">
        <f>'ICIS download'!C22</f>
        <v>300</v>
      </c>
      <c r="T14" s="29">
        <f>'ICIS download'!K22</f>
        <v>305</v>
      </c>
      <c r="U14" s="29">
        <f>'ICIS download'!J22</f>
        <v>320</v>
      </c>
      <c r="V14" s="29">
        <f>'ICIS download'!I22</f>
        <v>290</v>
      </c>
      <c r="W14" s="29">
        <f>'ICIS download'!AC22</f>
        <v>290</v>
      </c>
      <c r="X14" s="29">
        <f>'ICIS download'!AB22</f>
        <v>305</v>
      </c>
      <c r="Y14" s="29">
        <f>'ICIS download'!AA22</f>
        <v>275</v>
      </c>
      <c r="Z14" s="29">
        <f>'ICIS download'!AF22</f>
        <v>290</v>
      </c>
      <c r="AA14" s="29">
        <f>'ICIS download'!AE22</f>
        <v>305</v>
      </c>
      <c r="AB14" s="29">
        <f>'ICIS download'!AD22</f>
        <v>275</v>
      </c>
      <c r="AC14" s="29">
        <f>'ICIS download'!N22</f>
        <v>300</v>
      </c>
      <c r="AD14" s="29">
        <f>'ICIS download'!M22</f>
        <v>310</v>
      </c>
      <c r="AE14" s="29">
        <f>'ICIS download'!L22</f>
        <v>290</v>
      </c>
    </row>
    <row r="15" spans="1:31" x14ac:dyDescent="0.25">
      <c r="A15" s="28">
        <f>'ICIS download'!B23</f>
        <v>46120</v>
      </c>
      <c r="B15" s="29">
        <f>'ICIS download'!T23</f>
        <v>300</v>
      </c>
      <c r="C15" s="29">
        <f>'ICIS download'!S23</f>
        <v>310</v>
      </c>
      <c r="D15" s="29">
        <f>'ICIS download'!R23</f>
        <v>290</v>
      </c>
      <c r="E15" s="29">
        <f>'ICIS download'!W23</f>
        <v>285</v>
      </c>
      <c r="F15" s="29">
        <f>'ICIS download'!V23</f>
        <v>300</v>
      </c>
      <c r="G15" s="29">
        <f>'ICIS download'!U23</f>
        <v>270</v>
      </c>
      <c r="H15" s="29">
        <f>'ICIS download'!H23</f>
        <v>245</v>
      </c>
      <c r="I15" s="29">
        <f>'ICIS download'!G23</f>
        <v>260</v>
      </c>
      <c r="J15" s="29">
        <f>'ICIS download'!F23</f>
        <v>230</v>
      </c>
      <c r="K15" s="29">
        <f>'ICIS download'!Q23</f>
        <v>250</v>
      </c>
      <c r="L15" s="29">
        <f>'ICIS download'!P23</f>
        <v>260</v>
      </c>
      <c r="M15" s="29">
        <f>'ICIS download'!O23</f>
        <v>240</v>
      </c>
      <c r="N15" s="29">
        <f>'ICIS download'!Z23</f>
        <v>220</v>
      </c>
      <c r="O15" s="29">
        <f>'ICIS download'!Y23</f>
        <v>230</v>
      </c>
      <c r="P15" s="29">
        <f>'ICIS download'!X23</f>
        <v>210</v>
      </c>
      <c r="Q15" s="29">
        <f>'ICIS download'!E23</f>
        <v>255</v>
      </c>
      <c r="R15" s="29">
        <f>'ICIS download'!D23</f>
        <v>280</v>
      </c>
      <c r="S15" s="29">
        <f>'ICIS download'!C23</f>
        <v>230</v>
      </c>
      <c r="T15" s="29">
        <f>'ICIS download'!K23</f>
        <v>202.5</v>
      </c>
      <c r="U15" s="29">
        <f>'ICIS download'!J23</f>
        <v>220</v>
      </c>
      <c r="V15" s="29">
        <f>'ICIS download'!I23</f>
        <v>185</v>
      </c>
      <c r="W15" s="29">
        <f>'ICIS download'!AC23</f>
        <v>187.5</v>
      </c>
      <c r="X15" s="29">
        <f>'ICIS download'!AB23</f>
        <v>205</v>
      </c>
      <c r="Y15" s="29">
        <f>'ICIS download'!AA23</f>
        <v>170</v>
      </c>
      <c r="Z15" s="29">
        <f>'ICIS download'!AF23</f>
        <v>187.5</v>
      </c>
      <c r="AA15" s="29">
        <f>'ICIS download'!AE23</f>
        <v>205</v>
      </c>
      <c r="AB15" s="29">
        <f>'ICIS download'!AD23</f>
        <v>170</v>
      </c>
      <c r="AC15" s="29">
        <f>'ICIS download'!N23</f>
        <v>190</v>
      </c>
      <c r="AD15" s="29">
        <f>'ICIS download'!M23</f>
        <v>200</v>
      </c>
      <c r="AE15" s="29">
        <f>'ICIS download'!L23</f>
        <v>180</v>
      </c>
    </row>
    <row r="16" spans="1:31" x14ac:dyDescent="0.25">
      <c r="A16" s="28">
        <f>'ICIS download'!B24</f>
        <v>46113</v>
      </c>
      <c r="B16" s="29">
        <f>'ICIS download'!T24</f>
        <v>284</v>
      </c>
      <c r="C16" s="29">
        <f>'ICIS download'!S24</f>
        <v>290</v>
      </c>
      <c r="D16" s="29">
        <f>'ICIS download'!R24</f>
        <v>278</v>
      </c>
      <c r="E16" s="29">
        <f>'ICIS download'!W24</f>
        <v>260</v>
      </c>
      <c r="F16" s="29">
        <f>'ICIS download'!V24</f>
        <v>270</v>
      </c>
      <c r="G16" s="29">
        <f>'ICIS download'!U24</f>
        <v>250</v>
      </c>
      <c r="H16" s="29">
        <f>'ICIS download'!H24</f>
        <v>225</v>
      </c>
      <c r="I16" s="29">
        <f>'ICIS download'!G24</f>
        <v>240</v>
      </c>
      <c r="J16" s="29">
        <f>'ICIS download'!F24</f>
        <v>210</v>
      </c>
      <c r="K16" s="29">
        <f>'ICIS download'!Q24</f>
        <v>250</v>
      </c>
      <c r="L16" s="29">
        <f>'ICIS download'!P24</f>
        <v>260</v>
      </c>
      <c r="M16" s="29">
        <f>'ICIS download'!O24</f>
        <v>240</v>
      </c>
      <c r="N16" s="29">
        <f>'ICIS download'!Z24</f>
        <v>220</v>
      </c>
      <c r="O16" s="29">
        <f>'ICIS download'!Y24</f>
        <v>230</v>
      </c>
      <c r="P16" s="29">
        <f>'ICIS download'!X24</f>
        <v>210</v>
      </c>
      <c r="Q16" s="29">
        <f>'ICIS download'!E24</f>
        <v>215</v>
      </c>
      <c r="R16" s="29">
        <f>'ICIS download'!D24</f>
        <v>230</v>
      </c>
      <c r="S16" s="29">
        <f>'ICIS download'!C24</f>
        <v>200</v>
      </c>
      <c r="T16" s="29">
        <f>'ICIS download'!K24</f>
        <v>192.5</v>
      </c>
      <c r="U16" s="29">
        <f>'ICIS download'!J24</f>
        <v>220</v>
      </c>
      <c r="V16" s="29">
        <f>'ICIS download'!I24</f>
        <v>165</v>
      </c>
      <c r="W16" s="29">
        <f>'ICIS download'!AC24</f>
        <v>177.5</v>
      </c>
      <c r="X16" s="29">
        <f>'ICIS download'!AB24</f>
        <v>200</v>
      </c>
      <c r="Y16" s="29">
        <f>'ICIS download'!AA24</f>
        <v>155</v>
      </c>
      <c r="Z16" s="29">
        <f>'ICIS download'!AF24</f>
        <v>177.5</v>
      </c>
      <c r="AA16" s="29">
        <f>'ICIS download'!AE24</f>
        <v>200</v>
      </c>
      <c r="AB16" s="29">
        <f>'ICIS download'!AD24</f>
        <v>155</v>
      </c>
      <c r="AC16" s="29">
        <f>'ICIS download'!N24</f>
        <v>170</v>
      </c>
      <c r="AD16" s="29">
        <f>'ICIS download'!M24</f>
        <v>180</v>
      </c>
      <c r="AE16" s="29">
        <f>'ICIS download'!L24</f>
        <v>160</v>
      </c>
    </row>
    <row r="17" spans="1:31" x14ac:dyDescent="0.25">
      <c r="A17" s="28">
        <f>'ICIS download'!B25</f>
        <v>46106</v>
      </c>
      <c r="B17" s="29">
        <f>'ICIS download'!T25</f>
        <v>215</v>
      </c>
      <c r="C17" s="29">
        <f>'ICIS download'!S25</f>
        <v>220</v>
      </c>
      <c r="D17" s="29">
        <f>'ICIS download'!R25</f>
        <v>210</v>
      </c>
      <c r="E17" s="29">
        <f>'ICIS download'!W25</f>
        <v>240</v>
      </c>
      <c r="F17" s="29">
        <f>'ICIS download'!V25</f>
        <v>250</v>
      </c>
      <c r="G17" s="29">
        <f>'ICIS download'!U25</f>
        <v>230</v>
      </c>
      <c r="H17" s="29">
        <f>'ICIS download'!H25</f>
        <v>192</v>
      </c>
      <c r="I17" s="29">
        <f>'ICIS download'!G25</f>
        <v>195</v>
      </c>
      <c r="J17" s="29">
        <f>'ICIS download'!F25</f>
        <v>189</v>
      </c>
      <c r="K17" s="29">
        <f>'ICIS download'!Q25</f>
        <v>182.5</v>
      </c>
      <c r="L17" s="29">
        <f>'ICIS download'!P25</f>
        <v>190</v>
      </c>
      <c r="M17" s="29">
        <f>'ICIS download'!O25</f>
        <v>175</v>
      </c>
      <c r="N17" s="29">
        <f>'ICIS download'!Z25</f>
        <v>187.5</v>
      </c>
      <c r="O17" s="29">
        <f>'ICIS download'!Y25</f>
        <v>190</v>
      </c>
      <c r="P17" s="29">
        <f>'ICIS download'!X25</f>
        <v>185</v>
      </c>
      <c r="Q17" s="29">
        <f>'ICIS download'!E25</f>
        <v>192.5</v>
      </c>
      <c r="R17" s="29">
        <f>'ICIS download'!D25</f>
        <v>200</v>
      </c>
      <c r="S17" s="29">
        <f>'ICIS download'!C25</f>
        <v>185</v>
      </c>
      <c r="T17" s="29">
        <f>'ICIS download'!K25</f>
        <v>160</v>
      </c>
      <c r="U17" s="29">
        <f>'ICIS download'!J25</f>
        <v>165</v>
      </c>
      <c r="V17" s="29">
        <f>'ICIS download'!I25</f>
        <v>155</v>
      </c>
      <c r="W17" s="29">
        <f>'ICIS download'!AC25</f>
        <v>145</v>
      </c>
      <c r="X17" s="29">
        <f>'ICIS download'!AB25</f>
        <v>150</v>
      </c>
      <c r="Y17" s="29">
        <f>'ICIS download'!AA25</f>
        <v>140</v>
      </c>
      <c r="Z17" s="29">
        <f>'ICIS download'!AF25</f>
        <v>145</v>
      </c>
      <c r="AA17" s="29">
        <f>'ICIS download'!AE25</f>
        <v>150</v>
      </c>
      <c r="AB17" s="29">
        <f>'ICIS download'!AD25</f>
        <v>140</v>
      </c>
      <c r="AC17" s="29">
        <f>'ICIS download'!N25</f>
        <v>145</v>
      </c>
      <c r="AD17" s="29">
        <f>'ICIS download'!M25</f>
        <v>150</v>
      </c>
      <c r="AE17" s="29">
        <f>'ICIS download'!L25</f>
        <v>140</v>
      </c>
    </row>
    <row r="18" spans="1:31" x14ac:dyDescent="0.25">
      <c r="A18" s="28">
        <f>'ICIS download'!B26</f>
        <v>46099</v>
      </c>
      <c r="B18" s="29">
        <f>'ICIS download'!T26</f>
        <v>200</v>
      </c>
      <c r="C18" s="29">
        <f>'ICIS download'!S26</f>
        <v>205</v>
      </c>
      <c r="D18" s="29">
        <f>'ICIS download'!R26</f>
        <v>195</v>
      </c>
      <c r="E18" s="29">
        <f>'ICIS download'!W26</f>
        <v>220</v>
      </c>
      <c r="F18" s="29">
        <f>'ICIS download'!V26</f>
        <v>230</v>
      </c>
      <c r="G18" s="29">
        <f>'ICIS download'!U26</f>
        <v>210</v>
      </c>
      <c r="H18" s="29">
        <f>'ICIS download'!H26</f>
        <v>189</v>
      </c>
      <c r="I18" s="29">
        <f>'ICIS download'!G26</f>
        <v>195</v>
      </c>
      <c r="J18" s="29">
        <f>'ICIS download'!F26</f>
        <v>183</v>
      </c>
      <c r="K18" s="29">
        <f>'ICIS download'!Q26</f>
        <v>170</v>
      </c>
      <c r="L18" s="29">
        <f>'ICIS download'!P26</f>
        <v>185</v>
      </c>
      <c r="M18" s="29">
        <f>'ICIS download'!O26</f>
        <v>155</v>
      </c>
      <c r="N18" s="29">
        <f>'ICIS download'!Z26</f>
        <v>177.5</v>
      </c>
      <c r="O18" s="29">
        <f>'ICIS download'!Y26</f>
        <v>180</v>
      </c>
      <c r="P18" s="29">
        <f>'ICIS download'!X26</f>
        <v>175</v>
      </c>
      <c r="Q18" s="29">
        <f>'ICIS download'!E26</f>
        <v>184</v>
      </c>
      <c r="R18" s="29">
        <f>'ICIS download'!D26</f>
        <v>190</v>
      </c>
      <c r="S18" s="29">
        <f>'ICIS download'!C26</f>
        <v>178</v>
      </c>
      <c r="T18" s="29">
        <f>'ICIS download'!K26</f>
        <v>152.5</v>
      </c>
      <c r="U18" s="29">
        <f>'ICIS download'!J26</f>
        <v>160</v>
      </c>
      <c r="V18" s="29">
        <f>'ICIS download'!I26</f>
        <v>145</v>
      </c>
      <c r="W18" s="29">
        <f>'ICIS download'!AC26</f>
        <v>139</v>
      </c>
      <c r="X18" s="29">
        <f>'ICIS download'!AB26</f>
        <v>143</v>
      </c>
      <c r="Y18" s="29">
        <f>'ICIS download'!AA26</f>
        <v>135</v>
      </c>
      <c r="Z18" s="29">
        <f>'ICIS download'!AF26</f>
        <v>139</v>
      </c>
      <c r="AA18" s="29">
        <f>'ICIS download'!AE26</f>
        <v>143</v>
      </c>
      <c r="AB18" s="29">
        <f>'ICIS download'!AD26</f>
        <v>135</v>
      </c>
      <c r="AC18" s="29">
        <f>'ICIS download'!N26</f>
        <v>145</v>
      </c>
      <c r="AD18" s="29">
        <f>'ICIS download'!M26</f>
        <v>150</v>
      </c>
      <c r="AE18" s="29">
        <f>'ICIS download'!L26</f>
        <v>140</v>
      </c>
    </row>
    <row r="19" spans="1:31" x14ac:dyDescent="0.25">
      <c r="A19" s="28">
        <f>'ICIS download'!B27</f>
        <v>46092</v>
      </c>
      <c r="B19" s="29">
        <f>'ICIS download'!T27</f>
        <v>187.5</v>
      </c>
      <c r="C19" s="29">
        <f>'ICIS download'!S27</f>
        <v>190</v>
      </c>
      <c r="D19" s="29">
        <f>'ICIS download'!R27</f>
        <v>185</v>
      </c>
      <c r="E19" s="29">
        <f>'ICIS download'!W27</f>
        <v>206</v>
      </c>
      <c r="F19" s="29">
        <f>'ICIS download'!V27</f>
        <v>210</v>
      </c>
      <c r="G19" s="29">
        <f>'ICIS download'!U27</f>
        <v>202</v>
      </c>
      <c r="H19" s="29">
        <f>'ICIS download'!H27</f>
        <v>185</v>
      </c>
      <c r="I19" s="29">
        <f>'ICIS download'!G27</f>
        <v>190</v>
      </c>
      <c r="J19" s="29">
        <f>'ICIS download'!F27</f>
        <v>180</v>
      </c>
      <c r="K19" s="29">
        <f>'ICIS download'!Q27</f>
        <v>162.5</v>
      </c>
      <c r="L19" s="29">
        <f>'ICIS download'!P27</f>
        <v>175</v>
      </c>
      <c r="M19" s="29">
        <f>'ICIS download'!O27</f>
        <v>150</v>
      </c>
      <c r="N19" s="29">
        <f>'ICIS download'!Z27</f>
        <v>170.5</v>
      </c>
      <c r="O19" s="29">
        <f>'ICIS download'!Y27</f>
        <v>173</v>
      </c>
      <c r="P19" s="29">
        <f>'ICIS download'!X27</f>
        <v>168</v>
      </c>
      <c r="Q19" s="29">
        <f>'ICIS download'!E27</f>
        <v>172.5</v>
      </c>
      <c r="R19" s="29">
        <f>'ICIS download'!D27</f>
        <v>175</v>
      </c>
      <c r="S19" s="29">
        <f>'ICIS download'!C27</f>
        <v>170</v>
      </c>
      <c r="T19" s="29">
        <f>'ICIS download'!K27</f>
        <v>147.5</v>
      </c>
      <c r="U19" s="29">
        <f>'ICIS download'!J27</f>
        <v>155</v>
      </c>
      <c r="V19" s="29">
        <f>'ICIS download'!I27</f>
        <v>140</v>
      </c>
      <c r="W19" s="29">
        <f>'ICIS download'!AC27</f>
        <v>136</v>
      </c>
      <c r="X19" s="29">
        <f>'ICIS download'!AB27</f>
        <v>142</v>
      </c>
      <c r="Y19" s="29">
        <f>'ICIS download'!AA27</f>
        <v>130</v>
      </c>
      <c r="Z19" s="29">
        <f>'ICIS download'!AF27</f>
        <v>136</v>
      </c>
      <c r="AA19" s="29">
        <f>'ICIS download'!AE27</f>
        <v>142</v>
      </c>
      <c r="AB19" s="29">
        <f>'ICIS download'!AD27</f>
        <v>130</v>
      </c>
      <c r="AC19" s="29">
        <f>'ICIS download'!N27</f>
        <v>142.5</v>
      </c>
      <c r="AD19" s="29">
        <f>'ICIS download'!M27</f>
        <v>150</v>
      </c>
      <c r="AE19" s="29">
        <f>'ICIS download'!L27</f>
        <v>135</v>
      </c>
    </row>
    <row r="20" spans="1:31" x14ac:dyDescent="0.25">
      <c r="A20" s="28">
        <f>'ICIS download'!B28</f>
        <v>46085</v>
      </c>
      <c r="B20" s="29">
        <f>'ICIS download'!T28</f>
        <v>181.5</v>
      </c>
      <c r="C20" s="29">
        <f>'ICIS download'!S28</f>
        <v>183</v>
      </c>
      <c r="D20" s="29">
        <f>'ICIS download'!R28</f>
        <v>180</v>
      </c>
      <c r="E20" s="29">
        <f>'ICIS download'!W28</f>
        <v>196</v>
      </c>
      <c r="F20" s="29">
        <f>'ICIS download'!V28</f>
        <v>200</v>
      </c>
      <c r="G20" s="29">
        <f>'ICIS download'!U28</f>
        <v>192</v>
      </c>
      <c r="H20" s="29">
        <f>'ICIS download'!H28</f>
        <v>180</v>
      </c>
      <c r="I20" s="29">
        <f>'ICIS download'!G28</f>
        <v>185</v>
      </c>
      <c r="J20" s="29">
        <f>'ICIS download'!F28</f>
        <v>175</v>
      </c>
      <c r="K20" s="29">
        <f>'ICIS download'!Q28</f>
        <v>142.5</v>
      </c>
      <c r="L20" s="29">
        <f>'ICIS download'!P28</f>
        <v>145</v>
      </c>
      <c r="M20" s="29">
        <f>'ICIS download'!O28</f>
        <v>140</v>
      </c>
      <c r="N20" s="29">
        <f>'ICIS download'!Z28</f>
        <v>160.5</v>
      </c>
      <c r="O20" s="29">
        <f>'ICIS download'!Y28</f>
        <v>163</v>
      </c>
      <c r="P20" s="29">
        <f>'ICIS download'!X28</f>
        <v>158</v>
      </c>
      <c r="Q20" s="29">
        <f>'ICIS download'!E28</f>
        <v>169</v>
      </c>
      <c r="R20" s="29">
        <f>'ICIS download'!D28</f>
        <v>170</v>
      </c>
      <c r="S20" s="29">
        <f>'ICIS download'!C28</f>
        <v>168</v>
      </c>
      <c r="T20" s="29">
        <f>'ICIS download'!K28</f>
        <v>142.5</v>
      </c>
      <c r="U20" s="29">
        <f>'ICIS download'!J28</f>
        <v>150</v>
      </c>
      <c r="V20" s="29">
        <f>'ICIS download'!I28</f>
        <v>135</v>
      </c>
      <c r="W20" s="29">
        <f>'ICIS download'!AC28</f>
        <v>130</v>
      </c>
      <c r="X20" s="29">
        <f>'ICIS download'!AB28</f>
        <v>135</v>
      </c>
      <c r="Y20" s="29">
        <f>'ICIS download'!AA28</f>
        <v>125</v>
      </c>
      <c r="Z20" s="29">
        <f>'ICIS download'!AF28</f>
        <v>130</v>
      </c>
      <c r="AA20" s="29">
        <f>'ICIS download'!AE28</f>
        <v>135</v>
      </c>
      <c r="AB20" s="29">
        <f>'ICIS download'!AD28</f>
        <v>125</v>
      </c>
      <c r="AC20" s="29">
        <f>'ICIS download'!N28</f>
        <v>140</v>
      </c>
      <c r="AD20" s="29">
        <f>'ICIS download'!M28</f>
        <v>145</v>
      </c>
      <c r="AE20" s="29">
        <f>'ICIS download'!L28</f>
        <v>135</v>
      </c>
    </row>
    <row r="21" spans="1:31" x14ac:dyDescent="0.25">
      <c r="A21" s="28">
        <f>'ICIS download'!B29</f>
        <v>46078</v>
      </c>
      <c r="B21" s="29">
        <f>'ICIS download'!T29</f>
        <v>179</v>
      </c>
      <c r="C21" s="29">
        <f>'ICIS download'!S29</f>
        <v>183</v>
      </c>
      <c r="D21" s="29">
        <f>'ICIS download'!R29</f>
        <v>175</v>
      </c>
      <c r="E21" s="29">
        <f>'ICIS download'!W29</f>
        <v>193.5</v>
      </c>
      <c r="F21" s="29">
        <f>'ICIS download'!V29</f>
        <v>200</v>
      </c>
      <c r="G21" s="29">
        <f>'ICIS download'!U29</f>
        <v>187</v>
      </c>
      <c r="H21" s="29">
        <f>'ICIS download'!H29</f>
        <v>174.5</v>
      </c>
      <c r="I21" s="29">
        <f>'ICIS download'!G29</f>
        <v>180</v>
      </c>
      <c r="J21" s="29">
        <f>'ICIS download'!F29</f>
        <v>169</v>
      </c>
      <c r="K21" s="29">
        <f>'ICIS download'!Q29</f>
        <v>142.5</v>
      </c>
      <c r="L21" s="29">
        <f>'ICIS download'!P29</f>
        <v>145</v>
      </c>
      <c r="M21" s="29">
        <f>'ICIS download'!O29</f>
        <v>140</v>
      </c>
      <c r="N21" s="29">
        <f>'ICIS download'!Z29</f>
        <v>159</v>
      </c>
      <c r="O21" s="29">
        <f>'ICIS download'!Y29</f>
        <v>163</v>
      </c>
      <c r="P21" s="29">
        <f>'ICIS download'!X29</f>
        <v>155</v>
      </c>
      <c r="Q21" s="29">
        <f>'ICIS download'!E29</f>
        <v>167.5</v>
      </c>
      <c r="R21" s="29">
        <f>'ICIS download'!D29</f>
        <v>170</v>
      </c>
      <c r="S21" s="29">
        <f>'ICIS download'!C29</f>
        <v>165</v>
      </c>
      <c r="T21" s="29">
        <f>'ICIS download'!K29</f>
        <v>137.5</v>
      </c>
      <c r="U21" s="29">
        <f>'ICIS download'!J29</f>
        <v>145</v>
      </c>
      <c r="V21" s="29">
        <f>'ICIS download'!I29</f>
        <v>130</v>
      </c>
      <c r="W21" s="29">
        <f>'ICIS download'!AC29</f>
        <v>125</v>
      </c>
      <c r="X21" s="29">
        <f>'ICIS download'!AB29</f>
        <v>130</v>
      </c>
      <c r="Y21" s="29">
        <f>'ICIS download'!AA29</f>
        <v>120</v>
      </c>
      <c r="Z21" s="29">
        <f>'ICIS download'!AF29</f>
        <v>125</v>
      </c>
      <c r="AA21" s="29">
        <f>'ICIS download'!AE29</f>
        <v>130</v>
      </c>
      <c r="AB21" s="29">
        <f>'ICIS download'!AD29</f>
        <v>120</v>
      </c>
      <c r="AC21" s="29">
        <f>'ICIS download'!N29</f>
        <v>140</v>
      </c>
      <c r="AD21" s="29">
        <f>'ICIS download'!M29</f>
        <v>145</v>
      </c>
      <c r="AE21" s="29">
        <f>'ICIS download'!L29</f>
        <v>135</v>
      </c>
    </row>
    <row r="22" spans="1:31" x14ac:dyDescent="0.25">
      <c r="A22" s="28">
        <f>'ICIS download'!B30</f>
        <v>46071</v>
      </c>
      <c r="B22" s="29">
        <f>'ICIS download'!T30</f>
        <v>172.5</v>
      </c>
      <c r="C22" s="29">
        <f>'ICIS download'!S30</f>
        <v>175</v>
      </c>
      <c r="D22" s="29">
        <f>'ICIS download'!R30</f>
        <v>170</v>
      </c>
      <c r="E22" s="29">
        <f>'ICIS download'!W30</f>
        <v>191</v>
      </c>
      <c r="F22" s="29">
        <f>'ICIS download'!V30</f>
        <v>195</v>
      </c>
      <c r="G22" s="29">
        <f>'ICIS download'!U30</f>
        <v>187</v>
      </c>
      <c r="H22" s="29">
        <f>'ICIS download'!H30</f>
        <v>170</v>
      </c>
      <c r="I22" s="29">
        <f>'ICIS download'!G30</f>
        <v>175</v>
      </c>
      <c r="J22" s="29">
        <f>'ICIS download'!F30</f>
        <v>165</v>
      </c>
      <c r="K22" s="29">
        <f>'ICIS download'!Q30</f>
        <v>142.5</v>
      </c>
      <c r="L22" s="29">
        <f>'ICIS download'!P30</f>
        <v>145</v>
      </c>
      <c r="M22" s="29">
        <f>'ICIS download'!O30</f>
        <v>140</v>
      </c>
      <c r="N22" s="29">
        <f>'ICIS download'!Z30</f>
        <v>155.5</v>
      </c>
      <c r="O22" s="29">
        <f>'ICIS download'!Y30</f>
        <v>158</v>
      </c>
      <c r="P22" s="29">
        <f>'ICIS download'!X30</f>
        <v>153</v>
      </c>
      <c r="Q22" s="29">
        <f>'ICIS download'!E30</f>
        <v>162.5</v>
      </c>
      <c r="R22" s="29">
        <f>'ICIS download'!D30</f>
        <v>165</v>
      </c>
      <c r="S22" s="29">
        <f>'ICIS download'!C30</f>
        <v>160</v>
      </c>
      <c r="T22" s="29">
        <f>'ICIS download'!K30</f>
        <v>135</v>
      </c>
      <c r="U22" s="29">
        <f>'ICIS download'!J30</f>
        <v>140</v>
      </c>
      <c r="V22" s="29">
        <f>'ICIS download'!I30</f>
        <v>130</v>
      </c>
      <c r="W22" s="29">
        <f>'ICIS download'!AC30</f>
        <v>125</v>
      </c>
      <c r="X22" s="29">
        <f>'ICIS download'!AB30</f>
        <v>130</v>
      </c>
      <c r="Y22" s="29">
        <f>'ICIS download'!AA30</f>
        <v>120</v>
      </c>
      <c r="Z22" s="29">
        <f>'ICIS download'!AF30</f>
        <v>125</v>
      </c>
      <c r="AA22" s="29">
        <f>'ICIS download'!AE30</f>
        <v>130</v>
      </c>
      <c r="AB22" s="29">
        <f>'ICIS download'!AD30</f>
        <v>120</v>
      </c>
      <c r="AC22" s="29">
        <f>'ICIS download'!N30</f>
        <v>130</v>
      </c>
      <c r="AD22" s="29">
        <f>'ICIS download'!M30</f>
        <v>135</v>
      </c>
      <c r="AE22" s="29">
        <f>'ICIS download'!L30</f>
        <v>125</v>
      </c>
    </row>
    <row r="23" spans="1:31" x14ac:dyDescent="0.25">
      <c r="A23" s="28">
        <f>'ICIS download'!B31</f>
        <v>46064</v>
      </c>
      <c r="B23" s="29">
        <f>'ICIS download'!T31</f>
        <v>172.5</v>
      </c>
      <c r="C23" s="29">
        <f>'ICIS download'!S31</f>
        <v>175</v>
      </c>
      <c r="D23" s="29">
        <f>'ICIS download'!R31</f>
        <v>170</v>
      </c>
      <c r="E23" s="29">
        <f>'ICIS download'!W31</f>
        <v>191</v>
      </c>
      <c r="F23" s="29">
        <f>'ICIS download'!V31</f>
        <v>195</v>
      </c>
      <c r="G23" s="29">
        <f>'ICIS download'!U31</f>
        <v>187</v>
      </c>
      <c r="H23" s="29">
        <f>'ICIS download'!H31</f>
        <v>170</v>
      </c>
      <c r="I23" s="29">
        <f>'ICIS download'!G31</f>
        <v>175</v>
      </c>
      <c r="J23" s="29">
        <f>'ICIS download'!F31</f>
        <v>165</v>
      </c>
      <c r="K23" s="29">
        <f>'ICIS download'!Q31</f>
        <v>142.5</v>
      </c>
      <c r="L23" s="29">
        <f>'ICIS download'!P31</f>
        <v>145</v>
      </c>
      <c r="M23" s="29">
        <f>'ICIS download'!O31</f>
        <v>140</v>
      </c>
      <c r="N23" s="29">
        <f>'ICIS download'!Z31</f>
        <v>155.5</v>
      </c>
      <c r="O23" s="29">
        <f>'ICIS download'!Y31</f>
        <v>158</v>
      </c>
      <c r="P23" s="29">
        <f>'ICIS download'!X31</f>
        <v>153</v>
      </c>
      <c r="Q23" s="29">
        <f>'ICIS download'!E31</f>
        <v>162.5</v>
      </c>
      <c r="R23" s="29">
        <f>'ICIS download'!D31</f>
        <v>165</v>
      </c>
      <c r="S23" s="29">
        <f>'ICIS download'!C31</f>
        <v>160</v>
      </c>
      <c r="T23" s="29">
        <f>'ICIS download'!K31</f>
        <v>135</v>
      </c>
      <c r="U23" s="29">
        <f>'ICIS download'!J31</f>
        <v>140</v>
      </c>
      <c r="V23" s="29">
        <f>'ICIS download'!I31</f>
        <v>130</v>
      </c>
      <c r="W23" s="29">
        <f>'ICIS download'!AC31</f>
        <v>125</v>
      </c>
      <c r="X23" s="29">
        <f>'ICIS download'!AB31</f>
        <v>130</v>
      </c>
      <c r="Y23" s="29">
        <f>'ICIS download'!AA31</f>
        <v>120</v>
      </c>
      <c r="Z23" s="29">
        <f>'ICIS download'!AF31</f>
        <v>125</v>
      </c>
      <c r="AA23" s="29">
        <f>'ICIS download'!AE31</f>
        <v>130</v>
      </c>
      <c r="AB23" s="29">
        <f>'ICIS download'!AD31</f>
        <v>120</v>
      </c>
      <c r="AC23" s="29">
        <f>'ICIS download'!N31</f>
        <v>135</v>
      </c>
      <c r="AD23" s="29">
        <f>'ICIS download'!M31</f>
        <v>140</v>
      </c>
      <c r="AE23" s="29">
        <f>'ICIS download'!L31</f>
        <v>130</v>
      </c>
    </row>
    <row r="24" spans="1:31" x14ac:dyDescent="0.25">
      <c r="A24" s="28">
        <f>'ICIS download'!B32</f>
        <v>46057</v>
      </c>
      <c r="B24" s="29">
        <f>'ICIS download'!T32</f>
        <v>172.5</v>
      </c>
      <c r="C24" s="29">
        <f>'ICIS download'!S32</f>
        <v>175</v>
      </c>
      <c r="D24" s="29">
        <f>'ICIS download'!R32</f>
        <v>170</v>
      </c>
      <c r="E24" s="29">
        <f>'ICIS download'!W32</f>
        <v>190</v>
      </c>
      <c r="F24" s="29">
        <f>'ICIS download'!V32</f>
        <v>195</v>
      </c>
      <c r="G24" s="29">
        <f>'ICIS download'!U32</f>
        <v>185</v>
      </c>
      <c r="H24" s="29">
        <f>'ICIS download'!H32</f>
        <v>167.5</v>
      </c>
      <c r="I24" s="29">
        <f>'ICIS download'!G32</f>
        <v>175</v>
      </c>
      <c r="J24" s="29">
        <f>'ICIS download'!F32</f>
        <v>160</v>
      </c>
      <c r="K24" s="29">
        <f>'ICIS download'!Q32</f>
        <v>142.5</v>
      </c>
      <c r="L24" s="29">
        <f>'ICIS download'!P32</f>
        <v>145</v>
      </c>
      <c r="M24" s="29">
        <f>'ICIS download'!O32</f>
        <v>140</v>
      </c>
      <c r="N24" s="29">
        <f>'ICIS download'!Z32</f>
        <v>152.5</v>
      </c>
      <c r="O24" s="29">
        <f>'ICIS download'!Y32</f>
        <v>155</v>
      </c>
      <c r="P24" s="29">
        <f>'ICIS download'!X32</f>
        <v>150</v>
      </c>
      <c r="Q24" s="29">
        <f>'ICIS download'!E32</f>
        <v>160</v>
      </c>
      <c r="R24" s="29">
        <f>'ICIS download'!D32</f>
        <v>165</v>
      </c>
      <c r="S24" s="29">
        <f>'ICIS download'!C32</f>
        <v>155</v>
      </c>
      <c r="T24" s="29">
        <f>'ICIS download'!K32</f>
        <v>132.5</v>
      </c>
      <c r="U24" s="29">
        <f>'ICIS download'!J32</f>
        <v>135</v>
      </c>
      <c r="V24" s="29">
        <f>'ICIS download'!I32</f>
        <v>130</v>
      </c>
      <c r="W24" s="29">
        <f>'ICIS download'!AC32</f>
        <v>125</v>
      </c>
      <c r="X24" s="29">
        <f>'ICIS download'!AB32</f>
        <v>130</v>
      </c>
      <c r="Y24" s="29">
        <f>'ICIS download'!AA32</f>
        <v>120</v>
      </c>
      <c r="Z24" s="29">
        <f>'ICIS download'!AF32</f>
        <v>125</v>
      </c>
      <c r="AA24" s="29">
        <f>'ICIS download'!AE32</f>
        <v>130</v>
      </c>
      <c r="AB24" s="29">
        <f>'ICIS download'!AD32</f>
        <v>120</v>
      </c>
      <c r="AC24" s="29">
        <f>'ICIS download'!N32</f>
        <v>126</v>
      </c>
      <c r="AD24" s="29">
        <f>'ICIS download'!M32</f>
        <v>130</v>
      </c>
      <c r="AE24" s="29">
        <f>'ICIS download'!L32</f>
        <v>122</v>
      </c>
    </row>
    <row r="25" spans="1:31" x14ac:dyDescent="0.25">
      <c r="A25" s="28">
        <f>'ICIS download'!B33</f>
        <v>46050</v>
      </c>
      <c r="B25" s="29">
        <f>'ICIS download'!T33</f>
        <v>172.5</v>
      </c>
      <c r="C25" s="29">
        <f>'ICIS download'!S33</f>
        <v>175</v>
      </c>
      <c r="D25" s="29">
        <f>'ICIS download'!R33</f>
        <v>170</v>
      </c>
      <c r="E25" s="29">
        <f>'ICIS download'!W33</f>
        <v>190</v>
      </c>
      <c r="F25" s="29">
        <f>'ICIS download'!V33</f>
        <v>195</v>
      </c>
      <c r="G25" s="29">
        <f>'ICIS download'!U33</f>
        <v>185</v>
      </c>
      <c r="H25" s="29">
        <f>'ICIS download'!H33</f>
        <v>165</v>
      </c>
      <c r="I25" s="29">
        <f>'ICIS download'!G33</f>
        <v>170</v>
      </c>
      <c r="J25" s="29">
        <f>'ICIS download'!F33</f>
        <v>160</v>
      </c>
      <c r="K25" s="29">
        <f>'ICIS download'!Q33</f>
        <v>142.5</v>
      </c>
      <c r="L25" s="29">
        <f>'ICIS download'!P33</f>
        <v>145</v>
      </c>
      <c r="M25" s="29">
        <f>'ICIS download'!O33</f>
        <v>140</v>
      </c>
      <c r="N25" s="29">
        <f>'ICIS download'!Z33</f>
        <v>152.5</v>
      </c>
      <c r="O25" s="29">
        <f>'ICIS download'!Y33</f>
        <v>155</v>
      </c>
      <c r="P25" s="29">
        <f>'ICIS download'!X33</f>
        <v>150</v>
      </c>
      <c r="Q25" s="29">
        <f>'ICIS download'!E33</f>
        <v>160</v>
      </c>
      <c r="R25" s="29">
        <f>'ICIS download'!D33</f>
        <v>165</v>
      </c>
      <c r="S25" s="29">
        <f>'ICIS download'!C33</f>
        <v>155</v>
      </c>
      <c r="T25" s="29">
        <f>'ICIS download'!K33</f>
        <v>130.5</v>
      </c>
      <c r="U25" s="29">
        <f>'ICIS download'!J33</f>
        <v>133</v>
      </c>
      <c r="V25" s="29">
        <f>'ICIS download'!I33</f>
        <v>128</v>
      </c>
      <c r="W25" s="29">
        <f>'ICIS download'!AC33</f>
        <v>125</v>
      </c>
      <c r="X25" s="29">
        <f>'ICIS download'!AB33</f>
        <v>130</v>
      </c>
      <c r="Y25" s="29">
        <f>'ICIS download'!AA33</f>
        <v>120</v>
      </c>
      <c r="Z25" s="29">
        <f>'ICIS download'!AF33</f>
        <v>125</v>
      </c>
      <c r="AA25" s="29">
        <f>'ICIS download'!AE33</f>
        <v>130</v>
      </c>
      <c r="AB25" s="29">
        <f>'ICIS download'!AD33</f>
        <v>120</v>
      </c>
      <c r="AC25" s="29">
        <f>'ICIS download'!N33</f>
        <v>126</v>
      </c>
      <c r="AD25" s="29">
        <f>'ICIS download'!M33</f>
        <v>130</v>
      </c>
      <c r="AE25" s="29">
        <f>'ICIS download'!L33</f>
        <v>122</v>
      </c>
    </row>
    <row r="26" spans="1:31" x14ac:dyDescent="0.25">
      <c r="A26" s="28">
        <f>'ICIS download'!B34</f>
        <v>46043</v>
      </c>
      <c r="B26" s="29">
        <f>'ICIS download'!T34</f>
        <v>172.5</v>
      </c>
      <c r="C26" s="29">
        <f>'ICIS download'!S34</f>
        <v>175</v>
      </c>
      <c r="D26" s="29">
        <f>'ICIS download'!R34</f>
        <v>170</v>
      </c>
      <c r="E26" s="29">
        <f>'ICIS download'!W34</f>
        <v>186</v>
      </c>
      <c r="F26" s="29">
        <f>'ICIS download'!V34</f>
        <v>190</v>
      </c>
      <c r="G26" s="29">
        <f>'ICIS download'!U34</f>
        <v>182</v>
      </c>
      <c r="H26" s="29">
        <f>'ICIS download'!H34</f>
        <v>160</v>
      </c>
      <c r="I26" s="29">
        <f>'ICIS download'!G34</f>
        <v>165</v>
      </c>
      <c r="J26" s="29">
        <f>'ICIS download'!F34</f>
        <v>155</v>
      </c>
      <c r="K26" s="29">
        <f>'ICIS download'!Q34</f>
        <v>142.5</v>
      </c>
      <c r="L26" s="29">
        <f>'ICIS download'!P34</f>
        <v>145</v>
      </c>
      <c r="M26" s="29">
        <f>'ICIS download'!O34</f>
        <v>140</v>
      </c>
      <c r="N26" s="29">
        <f>'ICIS download'!Z34</f>
        <v>150</v>
      </c>
      <c r="O26" s="29">
        <f>'ICIS download'!Y34</f>
        <v>155</v>
      </c>
      <c r="P26" s="29">
        <f>'ICIS download'!X34</f>
        <v>145</v>
      </c>
      <c r="Q26" s="29">
        <f>'ICIS download'!E34</f>
        <v>155</v>
      </c>
      <c r="R26" s="29">
        <f>'ICIS download'!D34</f>
        <v>160</v>
      </c>
      <c r="S26" s="29">
        <f>'ICIS download'!C34</f>
        <v>150</v>
      </c>
      <c r="T26" s="29">
        <f>'ICIS download'!K34</f>
        <v>125</v>
      </c>
      <c r="U26" s="29">
        <f>'ICIS download'!J34</f>
        <v>130</v>
      </c>
      <c r="V26" s="29">
        <f>'ICIS download'!I34</f>
        <v>120</v>
      </c>
      <c r="W26" s="29">
        <f>'ICIS download'!AC34</f>
        <v>125</v>
      </c>
      <c r="X26" s="29">
        <f>'ICIS download'!AB34</f>
        <v>130</v>
      </c>
      <c r="Y26" s="29">
        <f>'ICIS download'!AA34</f>
        <v>120</v>
      </c>
      <c r="Z26" s="29">
        <f>'ICIS download'!AF34</f>
        <v>125</v>
      </c>
      <c r="AA26" s="29">
        <f>'ICIS download'!AE34</f>
        <v>130</v>
      </c>
      <c r="AB26" s="29">
        <f>'ICIS download'!AD34</f>
        <v>120</v>
      </c>
      <c r="AC26" s="29">
        <f>'ICIS download'!N34</f>
        <v>125</v>
      </c>
      <c r="AD26" s="29">
        <f>'ICIS download'!M34</f>
        <v>130</v>
      </c>
      <c r="AE26" s="29">
        <f>'ICIS download'!L34</f>
        <v>120</v>
      </c>
    </row>
    <row r="27" spans="1:31" x14ac:dyDescent="0.25">
      <c r="A27" s="28">
        <f>'ICIS download'!B35</f>
        <v>46036</v>
      </c>
      <c r="B27" s="29">
        <f>'ICIS download'!T35</f>
        <v>166.5</v>
      </c>
      <c r="C27" s="29">
        <f>'ICIS download'!S35</f>
        <v>170</v>
      </c>
      <c r="D27" s="29">
        <f>'ICIS download'!R35</f>
        <v>163</v>
      </c>
      <c r="E27" s="29">
        <f>'ICIS download'!W35</f>
        <v>185</v>
      </c>
      <c r="F27" s="29">
        <f>'ICIS download'!V35</f>
        <v>190</v>
      </c>
      <c r="G27" s="29">
        <f>'ICIS download'!U35</f>
        <v>180</v>
      </c>
      <c r="H27" s="29">
        <f>'ICIS download'!H35</f>
        <v>159</v>
      </c>
      <c r="I27" s="29">
        <f>'ICIS download'!G35</f>
        <v>163</v>
      </c>
      <c r="J27" s="29">
        <f>'ICIS download'!F35</f>
        <v>155</v>
      </c>
      <c r="K27" s="29">
        <f>'ICIS download'!Q35</f>
        <v>137.5</v>
      </c>
      <c r="L27" s="29">
        <f>'ICIS download'!P35</f>
        <v>140</v>
      </c>
      <c r="M27" s="29">
        <f>'ICIS download'!O35</f>
        <v>135</v>
      </c>
      <c r="N27" s="29">
        <f>'ICIS download'!Z35</f>
        <v>150</v>
      </c>
      <c r="O27" s="29">
        <f>'ICIS download'!Y35</f>
        <v>155</v>
      </c>
      <c r="P27" s="29">
        <f>'ICIS download'!X35</f>
        <v>145</v>
      </c>
      <c r="Q27" s="29">
        <f>'ICIS download'!E35</f>
        <v>155</v>
      </c>
      <c r="R27" s="29">
        <f>'ICIS download'!D35</f>
        <v>160</v>
      </c>
      <c r="S27" s="29">
        <f>'ICIS download'!C35</f>
        <v>150</v>
      </c>
      <c r="T27" s="29">
        <f>'ICIS download'!K35</f>
        <v>120</v>
      </c>
      <c r="U27" s="29">
        <f>'ICIS download'!J35</f>
        <v>125</v>
      </c>
      <c r="V27" s="29">
        <f>'ICIS download'!I35</f>
        <v>115</v>
      </c>
      <c r="W27" s="29">
        <f>'ICIS download'!AC35</f>
        <v>120</v>
      </c>
      <c r="X27" s="29">
        <f>'ICIS download'!AB35</f>
        <v>125</v>
      </c>
      <c r="Y27" s="29">
        <f>'ICIS download'!AA35</f>
        <v>115</v>
      </c>
      <c r="Z27" s="29">
        <f>'ICIS download'!AF35</f>
        <v>120</v>
      </c>
      <c r="AA27" s="29">
        <f>'ICIS download'!AE35</f>
        <v>125</v>
      </c>
      <c r="AB27" s="29">
        <f>'ICIS download'!AD35</f>
        <v>115</v>
      </c>
      <c r="AC27" s="29">
        <f>'ICIS download'!N35</f>
        <v>120</v>
      </c>
      <c r="AD27" s="29">
        <f>'ICIS download'!M35</f>
        <v>125</v>
      </c>
      <c r="AE27" s="29">
        <f>'ICIS download'!L35</f>
        <v>115</v>
      </c>
    </row>
    <row r="28" spans="1:31" x14ac:dyDescent="0.25">
      <c r="A28" s="28">
        <f>'ICIS download'!B36</f>
        <v>46029</v>
      </c>
      <c r="B28" s="29">
        <f>'ICIS download'!T36</f>
        <v>164</v>
      </c>
      <c r="C28" s="29">
        <f>'ICIS download'!S36</f>
        <v>165</v>
      </c>
      <c r="D28" s="29">
        <f>'ICIS download'!R36</f>
        <v>163</v>
      </c>
      <c r="E28" s="29">
        <f>'ICIS download'!W36</f>
        <v>179.5</v>
      </c>
      <c r="F28" s="29">
        <f>'ICIS download'!V36</f>
        <v>184</v>
      </c>
      <c r="G28" s="29">
        <f>'ICIS download'!U36</f>
        <v>175</v>
      </c>
      <c r="H28" s="29">
        <f>'ICIS download'!H36</f>
        <v>157.5</v>
      </c>
      <c r="I28" s="29">
        <f>'ICIS download'!G36</f>
        <v>160</v>
      </c>
      <c r="J28" s="29">
        <f>'ICIS download'!F36</f>
        <v>155</v>
      </c>
      <c r="K28" s="29">
        <f>'ICIS download'!Q36</f>
        <v>137.5</v>
      </c>
      <c r="L28" s="29">
        <f>'ICIS download'!P36</f>
        <v>140</v>
      </c>
      <c r="M28" s="29">
        <f>'ICIS download'!O36</f>
        <v>135</v>
      </c>
      <c r="N28" s="29">
        <f>'ICIS download'!Z36</f>
        <v>150</v>
      </c>
      <c r="O28" s="29">
        <f>'ICIS download'!Y36</f>
        <v>155</v>
      </c>
      <c r="P28" s="29">
        <f>'ICIS download'!X36</f>
        <v>145</v>
      </c>
      <c r="Q28" s="29">
        <f>'ICIS download'!E36</f>
        <v>152.5</v>
      </c>
      <c r="R28" s="29">
        <f>'ICIS download'!D36</f>
        <v>155</v>
      </c>
      <c r="S28" s="29">
        <f>'ICIS download'!C36</f>
        <v>150</v>
      </c>
      <c r="T28" s="29">
        <f>'ICIS download'!K36</f>
        <v>117.5</v>
      </c>
      <c r="U28" s="29">
        <f>'ICIS download'!J36</f>
        <v>120</v>
      </c>
      <c r="V28" s="29">
        <f>'ICIS download'!I36</f>
        <v>115</v>
      </c>
      <c r="W28" s="29">
        <f>'ICIS download'!AC36</f>
        <v>117.5</v>
      </c>
      <c r="X28" s="29">
        <f>'ICIS download'!AB36</f>
        <v>120</v>
      </c>
      <c r="Y28" s="29">
        <f>'ICIS download'!AA36</f>
        <v>115</v>
      </c>
      <c r="Z28" s="29">
        <f>'ICIS download'!AF36</f>
        <v>117.5</v>
      </c>
      <c r="AA28" s="29">
        <f>'ICIS download'!AE36</f>
        <v>120</v>
      </c>
      <c r="AB28" s="29">
        <f>'ICIS download'!AD36</f>
        <v>115</v>
      </c>
      <c r="AC28" s="29">
        <f>'ICIS download'!N36</f>
        <v>117.5</v>
      </c>
      <c r="AD28" s="29">
        <f>'ICIS download'!M36</f>
        <v>120</v>
      </c>
      <c r="AE28" s="29">
        <f>'ICIS download'!L36</f>
        <v>115</v>
      </c>
    </row>
    <row r="29" spans="1:31" x14ac:dyDescent="0.25">
      <c r="A29" s="28">
        <f>'ICIS download'!B37</f>
        <v>46015</v>
      </c>
      <c r="B29" s="29">
        <f>'ICIS download'!T37</f>
        <v>162.5</v>
      </c>
      <c r="C29" s="29">
        <f>'ICIS download'!S37</f>
        <v>165</v>
      </c>
      <c r="D29" s="29">
        <f>'ICIS download'!R37</f>
        <v>160</v>
      </c>
      <c r="E29" s="29">
        <f>'ICIS download'!W37</f>
        <v>179.5</v>
      </c>
      <c r="F29" s="29">
        <f>'ICIS download'!V37</f>
        <v>184</v>
      </c>
      <c r="G29" s="29">
        <f>'ICIS download'!U37</f>
        <v>175</v>
      </c>
      <c r="H29" s="29">
        <f>'ICIS download'!H37</f>
        <v>157.5</v>
      </c>
      <c r="I29" s="29">
        <f>'ICIS download'!G37</f>
        <v>160</v>
      </c>
      <c r="J29" s="29">
        <f>'ICIS download'!F37</f>
        <v>155</v>
      </c>
      <c r="K29" s="29">
        <f>'ICIS download'!Q37</f>
        <v>137.5</v>
      </c>
      <c r="L29" s="29">
        <f>'ICIS download'!P37</f>
        <v>140</v>
      </c>
      <c r="M29" s="29">
        <f>'ICIS download'!O37</f>
        <v>135</v>
      </c>
      <c r="N29" s="29">
        <f>'ICIS download'!Z37</f>
        <v>151.5</v>
      </c>
      <c r="O29" s="29">
        <f>'ICIS download'!Y37</f>
        <v>158</v>
      </c>
      <c r="P29" s="29">
        <f>'ICIS download'!X37</f>
        <v>145</v>
      </c>
      <c r="Q29" s="29">
        <f>'ICIS download'!E37</f>
        <v>152.5</v>
      </c>
      <c r="R29" s="29">
        <f>'ICIS download'!D37</f>
        <v>155</v>
      </c>
      <c r="S29" s="29">
        <f>'ICIS download'!C37</f>
        <v>150</v>
      </c>
      <c r="T29" s="29">
        <f>'ICIS download'!K37</f>
        <v>115</v>
      </c>
      <c r="U29" s="29">
        <f>'ICIS download'!J37</f>
        <v>120</v>
      </c>
      <c r="V29" s="29">
        <f>'ICIS download'!I37</f>
        <v>110</v>
      </c>
      <c r="W29" s="29">
        <f>'ICIS download'!AC37</f>
        <v>115</v>
      </c>
      <c r="X29" s="29">
        <f>'ICIS download'!AB37</f>
        <v>120</v>
      </c>
      <c r="Y29" s="29">
        <f>'ICIS download'!AA37</f>
        <v>110</v>
      </c>
      <c r="Z29" s="29">
        <f>'ICIS download'!AF37</f>
        <v>115</v>
      </c>
      <c r="AA29" s="29">
        <f>'ICIS download'!AE37</f>
        <v>120</v>
      </c>
      <c r="AB29" s="29">
        <f>'ICIS download'!AD37</f>
        <v>110</v>
      </c>
      <c r="AC29" s="29">
        <f>'ICIS download'!N37</f>
        <v>115</v>
      </c>
      <c r="AD29" s="29">
        <f>'ICIS download'!M37</f>
        <v>120</v>
      </c>
      <c r="AE29" s="29">
        <f>'ICIS download'!L37</f>
        <v>110</v>
      </c>
    </row>
    <row r="30" spans="1:31" x14ac:dyDescent="0.25">
      <c r="A30" s="28">
        <f>'ICIS download'!B38</f>
        <v>46008</v>
      </c>
      <c r="B30" s="29">
        <f>'ICIS download'!T38</f>
        <v>157.5</v>
      </c>
      <c r="C30" s="29">
        <f>'ICIS download'!S38</f>
        <v>160</v>
      </c>
      <c r="D30" s="29">
        <f>'ICIS download'!R38</f>
        <v>155</v>
      </c>
      <c r="E30" s="29">
        <f>'ICIS download'!W38</f>
        <v>179.5</v>
      </c>
      <c r="F30" s="29">
        <f>'ICIS download'!V38</f>
        <v>184</v>
      </c>
      <c r="G30" s="29">
        <f>'ICIS download'!U38</f>
        <v>175</v>
      </c>
      <c r="H30" s="29">
        <f>'ICIS download'!H38</f>
        <v>155.5</v>
      </c>
      <c r="I30" s="29">
        <f>'ICIS download'!G38</f>
        <v>158</v>
      </c>
      <c r="J30" s="29">
        <f>'ICIS download'!F38</f>
        <v>153</v>
      </c>
      <c r="K30" s="29">
        <f>'ICIS download'!Q38</f>
        <v>137.5</v>
      </c>
      <c r="L30" s="29">
        <f>'ICIS download'!P38</f>
        <v>140</v>
      </c>
      <c r="M30" s="29">
        <f>'ICIS download'!O38</f>
        <v>135</v>
      </c>
      <c r="N30" s="29">
        <f>'ICIS download'!Z38</f>
        <v>146.5</v>
      </c>
      <c r="O30" s="29">
        <f>'ICIS download'!Y38</f>
        <v>153</v>
      </c>
      <c r="P30" s="29">
        <f>'ICIS download'!X38</f>
        <v>140</v>
      </c>
      <c r="Q30" s="29">
        <f>'ICIS download'!E38</f>
        <v>152.5</v>
      </c>
      <c r="R30" s="29">
        <f>'ICIS download'!D38</f>
        <v>155</v>
      </c>
      <c r="S30" s="29">
        <f>'ICIS download'!C38</f>
        <v>150</v>
      </c>
      <c r="T30" s="29">
        <f>'ICIS download'!K38</f>
        <v>110</v>
      </c>
      <c r="U30" s="29">
        <f>'ICIS download'!J38</f>
        <v>115</v>
      </c>
      <c r="V30" s="29">
        <f>'ICIS download'!I38</f>
        <v>105</v>
      </c>
      <c r="W30" s="29">
        <f>'ICIS download'!AC38</f>
        <v>115</v>
      </c>
      <c r="X30" s="29">
        <f>'ICIS download'!AB38</f>
        <v>120</v>
      </c>
      <c r="Y30" s="29">
        <f>'ICIS download'!AA38</f>
        <v>110</v>
      </c>
      <c r="Z30" s="29">
        <f>'ICIS download'!AF38</f>
        <v>115</v>
      </c>
      <c r="AA30" s="29">
        <f>'ICIS download'!AE38</f>
        <v>120</v>
      </c>
      <c r="AB30" s="29">
        <f>'ICIS download'!AD38</f>
        <v>110</v>
      </c>
      <c r="AC30" s="29">
        <f>'ICIS download'!N38</f>
        <v>110</v>
      </c>
      <c r="AD30" s="29">
        <f>'ICIS download'!M38</f>
        <v>115</v>
      </c>
      <c r="AE30" s="29">
        <f>'ICIS download'!L38</f>
        <v>105</v>
      </c>
    </row>
    <row r="31" spans="1:31" x14ac:dyDescent="0.25">
      <c r="A31" s="28">
        <f>'ICIS download'!B39</f>
        <v>46001</v>
      </c>
      <c r="B31" s="29">
        <f>'ICIS download'!T39</f>
        <v>157.5</v>
      </c>
      <c r="C31" s="29">
        <f>'ICIS download'!S39</f>
        <v>160</v>
      </c>
      <c r="D31" s="29">
        <f>'ICIS download'!R39</f>
        <v>155</v>
      </c>
      <c r="E31" s="29">
        <f>'ICIS download'!W39</f>
        <v>179.5</v>
      </c>
      <c r="F31" s="29">
        <f>'ICIS download'!V39</f>
        <v>184</v>
      </c>
      <c r="G31" s="29">
        <f>'ICIS download'!U39</f>
        <v>175</v>
      </c>
      <c r="H31" s="29">
        <f>'ICIS download'!H39</f>
        <v>156.5</v>
      </c>
      <c r="I31" s="29">
        <f>'ICIS download'!G39</f>
        <v>158</v>
      </c>
      <c r="J31" s="29">
        <f>'ICIS download'!F39</f>
        <v>155</v>
      </c>
      <c r="K31" s="29">
        <f>'ICIS download'!Q39</f>
        <v>137.5</v>
      </c>
      <c r="L31" s="29">
        <f>'ICIS download'!P39</f>
        <v>140</v>
      </c>
      <c r="M31" s="29">
        <f>'ICIS download'!O39</f>
        <v>135</v>
      </c>
      <c r="N31" s="29">
        <f>'ICIS download'!Z39</f>
        <v>145</v>
      </c>
      <c r="O31" s="29">
        <f>'ICIS download'!Y39</f>
        <v>150</v>
      </c>
      <c r="P31" s="29">
        <f>'ICIS download'!X39</f>
        <v>140</v>
      </c>
      <c r="Q31" s="29">
        <f>'ICIS download'!E39</f>
        <v>152.5</v>
      </c>
      <c r="R31" s="29">
        <f>'ICIS download'!D39</f>
        <v>155</v>
      </c>
      <c r="S31" s="29">
        <f>'ICIS download'!C39</f>
        <v>150</v>
      </c>
      <c r="T31" s="29">
        <f>'ICIS download'!K39</f>
        <v>115</v>
      </c>
      <c r="U31" s="29">
        <f>'ICIS download'!J39</f>
        <v>120</v>
      </c>
      <c r="V31" s="29">
        <f>'ICIS download'!I39</f>
        <v>110</v>
      </c>
      <c r="W31" s="29">
        <f>'ICIS download'!AC39</f>
        <v>115</v>
      </c>
      <c r="X31" s="29">
        <f>'ICIS download'!AB39</f>
        <v>120</v>
      </c>
      <c r="Y31" s="29">
        <f>'ICIS download'!AA39</f>
        <v>110</v>
      </c>
      <c r="Z31" s="29">
        <f>'ICIS download'!AF39</f>
        <v>115</v>
      </c>
      <c r="AA31" s="29">
        <f>'ICIS download'!AE39</f>
        <v>120</v>
      </c>
      <c r="AB31" s="29">
        <f>'ICIS download'!AD39</f>
        <v>110</v>
      </c>
      <c r="AC31" s="29">
        <f>'ICIS download'!N39</f>
        <v>115</v>
      </c>
      <c r="AD31" s="29">
        <f>'ICIS download'!M39</f>
        <v>120</v>
      </c>
      <c r="AE31" s="29">
        <f>'ICIS download'!L39</f>
        <v>110</v>
      </c>
    </row>
    <row r="32" spans="1:31" x14ac:dyDescent="0.25">
      <c r="A32" s="28">
        <f>'ICIS download'!B40</f>
        <v>45994</v>
      </c>
      <c r="B32" s="29">
        <f>'ICIS download'!T40</f>
        <v>151.5</v>
      </c>
      <c r="C32" s="29">
        <f>'ICIS download'!S40</f>
        <v>155</v>
      </c>
      <c r="D32" s="29">
        <f>'ICIS download'!R40</f>
        <v>148</v>
      </c>
      <c r="E32" s="29">
        <f>'ICIS download'!W40</f>
        <v>179.5</v>
      </c>
      <c r="F32" s="29">
        <f>'ICIS download'!V40</f>
        <v>184</v>
      </c>
      <c r="G32" s="29">
        <f>'ICIS download'!U40</f>
        <v>175</v>
      </c>
      <c r="H32" s="29">
        <f>'ICIS download'!H40</f>
        <v>152.5</v>
      </c>
      <c r="I32" s="29">
        <f>'ICIS download'!G40</f>
        <v>155</v>
      </c>
      <c r="J32" s="29">
        <f>'ICIS download'!F40</f>
        <v>150</v>
      </c>
      <c r="K32" s="29">
        <f>'ICIS download'!Q40</f>
        <v>127.5</v>
      </c>
      <c r="L32" s="29">
        <f>'ICIS download'!P40</f>
        <v>130</v>
      </c>
      <c r="M32" s="29">
        <f>'ICIS download'!O40</f>
        <v>125</v>
      </c>
      <c r="N32" s="29">
        <f>'ICIS download'!Z40</f>
        <v>145</v>
      </c>
      <c r="O32" s="29">
        <f>'ICIS download'!Y40</f>
        <v>150</v>
      </c>
      <c r="P32" s="29">
        <f>'ICIS download'!X40</f>
        <v>140</v>
      </c>
      <c r="Q32" s="29">
        <f>'ICIS download'!E40</f>
        <v>147</v>
      </c>
      <c r="R32" s="29">
        <f>'ICIS download'!D40</f>
        <v>152</v>
      </c>
      <c r="S32" s="29">
        <f>'ICIS download'!C40</f>
        <v>142</v>
      </c>
      <c r="T32" s="29">
        <f>'ICIS download'!K40</f>
        <v>115</v>
      </c>
      <c r="U32" s="29">
        <f>'ICIS download'!J40</f>
        <v>120</v>
      </c>
      <c r="V32" s="29">
        <f>'ICIS download'!I40</f>
        <v>110</v>
      </c>
      <c r="W32" s="29">
        <f>'ICIS download'!AC40</f>
        <v>107</v>
      </c>
      <c r="X32" s="29">
        <f>'ICIS download'!AB40</f>
        <v>112</v>
      </c>
      <c r="Y32" s="29">
        <f>'ICIS download'!AA40</f>
        <v>102</v>
      </c>
      <c r="Z32" s="29">
        <f>'ICIS download'!AF40</f>
        <v>107</v>
      </c>
      <c r="AA32" s="29">
        <f>'ICIS download'!AE40</f>
        <v>112</v>
      </c>
      <c r="AB32" s="29">
        <f>'ICIS download'!AD40</f>
        <v>102</v>
      </c>
      <c r="AC32" s="29">
        <f>'ICIS download'!N40</f>
        <v>115</v>
      </c>
      <c r="AD32" s="29">
        <f>'ICIS download'!M40</f>
        <v>120</v>
      </c>
      <c r="AE32" s="29">
        <f>'ICIS download'!L40</f>
        <v>110</v>
      </c>
    </row>
    <row r="33" spans="1:31" x14ac:dyDescent="0.25">
      <c r="A33" s="28">
        <f>'ICIS download'!B41</f>
        <v>45987</v>
      </c>
      <c r="B33" s="29">
        <f>'ICIS download'!T41</f>
        <v>150</v>
      </c>
      <c r="C33" s="29">
        <f>'ICIS download'!S41</f>
        <v>155</v>
      </c>
      <c r="D33" s="29">
        <f>'ICIS download'!R41</f>
        <v>145</v>
      </c>
      <c r="E33" s="29">
        <f>'ICIS download'!W41</f>
        <v>179.5</v>
      </c>
      <c r="F33" s="29">
        <f>'ICIS download'!V41</f>
        <v>184</v>
      </c>
      <c r="G33" s="29">
        <f>'ICIS download'!U41</f>
        <v>175</v>
      </c>
      <c r="H33" s="29">
        <f>'ICIS download'!H41</f>
        <v>152.5</v>
      </c>
      <c r="I33" s="29">
        <f>'ICIS download'!G41</f>
        <v>155</v>
      </c>
      <c r="J33" s="29">
        <f>'ICIS download'!F41</f>
        <v>150</v>
      </c>
      <c r="K33" s="29">
        <f>'ICIS download'!Q41</f>
        <v>120</v>
      </c>
      <c r="L33" s="29">
        <f>'ICIS download'!P41</f>
        <v>130</v>
      </c>
      <c r="M33" s="29">
        <f>'ICIS download'!O41</f>
        <v>110</v>
      </c>
      <c r="N33" s="29">
        <f>'ICIS download'!Z41</f>
        <v>145</v>
      </c>
      <c r="O33" s="29">
        <f>'ICIS download'!Y41</f>
        <v>150</v>
      </c>
      <c r="P33" s="29">
        <f>'ICIS download'!X41</f>
        <v>140</v>
      </c>
      <c r="Q33" s="29">
        <f>'ICIS download'!E41</f>
        <v>145</v>
      </c>
      <c r="R33" s="29">
        <f>'ICIS download'!D41</f>
        <v>150</v>
      </c>
      <c r="S33" s="29">
        <f>'ICIS download'!C41</f>
        <v>140</v>
      </c>
      <c r="T33" s="29">
        <f>'ICIS download'!K41</f>
        <v>115</v>
      </c>
      <c r="U33" s="29">
        <f>'ICIS download'!J41</f>
        <v>120</v>
      </c>
      <c r="V33" s="29">
        <f>'ICIS download'!I41</f>
        <v>110</v>
      </c>
      <c r="W33" s="29">
        <f>'ICIS download'!AC41</f>
        <v>105</v>
      </c>
      <c r="X33" s="29">
        <f>'ICIS download'!AB41</f>
        <v>110</v>
      </c>
      <c r="Y33" s="29">
        <f>'ICIS download'!AA41</f>
        <v>100</v>
      </c>
      <c r="Z33" s="29">
        <f>'ICIS download'!AF41</f>
        <v>105</v>
      </c>
      <c r="AA33" s="29">
        <f>'ICIS download'!AE41</f>
        <v>110</v>
      </c>
      <c r="AB33" s="29">
        <f>'ICIS download'!AD41</f>
        <v>100</v>
      </c>
      <c r="AC33" s="29">
        <f>'ICIS download'!N41</f>
        <v>110</v>
      </c>
      <c r="AD33" s="29">
        <f>'ICIS download'!M41</f>
        <v>115</v>
      </c>
      <c r="AE33" s="29">
        <f>'ICIS download'!L41</f>
        <v>105</v>
      </c>
    </row>
    <row r="34" spans="1:31" x14ac:dyDescent="0.25">
      <c r="A34" s="28">
        <f>'ICIS download'!B42</f>
        <v>45980</v>
      </c>
      <c r="B34" s="29">
        <f>'ICIS download'!T42</f>
        <v>145</v>
      </c>
      <c r="C34" s="29">
        <f>'ICIS download'!S42</f>
        <v>150</v>
      </c>
      <c r="D34" s="29">
        <f>'ICIS download'!R42</f>
        <v>140</v>
      </c>
      <c r="E34" s="29">
        <f>'ICIS download'!W42</f>
        <v>176.5</v>
      </c>
      <c r="F34" s="29">
        <f>'ICIS download'!V42</f>
        <v>180</v>
      </c>
      <c r="G34" s="29">
        <f>'ICIS download'!U42</f>
        <v>173</v>
      </c>
      <c r="H34" s="29">
        <f>'ICIS download'!H42</f>
        <v>144</v>
      </c>
      <c r="I34" s="29">
        <f>'ICIS download'!G42</f>
        <v>150</v>
      </c>
      <c r="J34" s="29">
        <f>'ICIS download'!F42</f>
        <v>138</v>
      </c>
      <c r="K34" s="29">
        <f>'ICIS download'!Q42</f>
        <v>120</v>
      </c>
      <c r="L34" s="29">
        <f>'ICIS download'!P42</f>
        <v>130</v>
      </c>
      <c r="M34" s="29">
        <f>'ICIS download'!O42</f>
        <v>110</v>
      </c>
      <c r="N34" s="29">
        <f>'ICIS download'!Z42</f>
        <v>141</v>
      </c>
      <c r="O34" s="29">
        <f>'ICIS download'!Y42</f>
        <v>145</v>
      </c>
      <c r="P34" s="29">
        <f>'ICIS download'!X42</f>
        <v>137</v>
      </c>
      <c r="Q34" s="29">
        <f>'ICIS download'!E42</f>
        <v>142.5</v>
      </c>
      <c r="R34" s="29">
        <f>'ICIS download'!D42</f>
        <v>150</v>
      </c>
      <c r="S34" s="29">
        <f>'ICIS download'!C42</f>
        <v>135</v>
      </c>
      <c r="T34" s="29">
        <f>'ICIS download'!K42</f>
        <v>110</v>
      </c>
      <c r="U34" s="29">
        <f>'ICIS download'!J42</f>
        <v>120</v>
      </c>
      <c r="V34" s="29">
        <f>'ICIS download'!I42</f>
        <v>100</v>
      </c>
      <c r="W34" s="29">
        <f>'ICIS download'!AC42</f>
        <v>101.5</v>
      </c>
      <c r="X34" s="29">
        <f>'ICIS download'!AB42</f>
        <v>106</v>
      </c>
      <c r="Y34" s="29">
        <f>'ICIS download'!AA42</f>
        <v>97</v>
      </c>
      <c r="Z34" s="29">
        <f>'ICIS download'!AF42</f>
        <v>101.5</v>
      </c>
      <c r="AA34" s="29">
        <f>'ICIS download'!AE42</f>
        <v>106</v>
      </c>
      <c r="AB34" s="29">
        <f>'ICIS download'!AD42</f>
        <v>97</v>
      </c>
      <c r="AC34" s="29">
        <f>'ICIS download'!N42</f>
        <v>102.5</v>
      </c>
      <c r="AD34" s="29">
        <f>'ICIS download'!M42</f>
        <v>105</v>
      </c>
      <c r="AE34" s="29">
        <f>'ICIS download'!L42</f>
        <v>100</v>
      </c>
    </row>
    <row r="35" spans="1:31" x14ac:dyDescent="0.25">
      <c r="A35" s="28">
        <f>'ICIS download'!B43</f>
        <v>45973</v>
      </c>
      <c r="B35" s="29">
        <f>'ICIS download'!T43</f>
        <v>145</v>
      </c>
      <c r="C35" s="29">
        <f>'ICIS download'!S43</f>
        <v>150</v>
      </c>
      <c r="D35" s="29">
        <f>'ICIS download'!R43</f>
        <v>140</v>
      </c>
      <c r="E35" s="29">
        <f>'ICIS download'!W43</f>
        <v>172.5</v>
      </c>
      <c r="F35" s="29">
        <f>'ICIS download'!V43</f>
        <v>175</v>
      </c>
      <c r="G35" s="29">
        <f>'ICIS download'!U43</f>
        <v>170</v>
      </c>
      <c r="H35" s="29">
        <f>'ICIS download'!H43</f>
        <v>147.5</v>
      </c>
      <c r="I35" s="29">
        <f>'ICIS download'!G43</f>
        <v>155</v>
      </c>
      <c r="J35" s="29">
        <f>'ICIS download'!F43</f>
        <v>140</v>
      </c>
      <c r="K35" s="29">
        <f>'ICIS download'!Q43</f>
        <v>120</v>
      </c>
      <c r="L35" s="29">
        <f>'ICIS download'!P43</f>
        <v>130</v>
      </c>
      <c r="M35" s="29">
        <f>'ICIS download'!O43</f>
        <v>110</v>
      </c>
      <c r="N35" s="29">
        <f>'ICIS download'!Z43</f>
        <v>135</v>
      </c>
      <c r="O35" s="29">
        <f>'ICIS download'!Y43</f>
        <v>140</v>
      </c>
      <c r="P35" s="29">
        <f>'ICIS download'!X43</f>
        <v>130</v>
      </c>
      <c r="Q35" s="29">
        <f>'ICIS download'!E43</f>
        <v>142.5</v>
      </c>
      <c r="R35" s="29">
        <f>'ICIS download'!D43</f>
        <v>150</v>
      </c>
      <c r="S35" s="29">
        <f>'ICIS download'!C43</f>
        <v>135</v>
      </c>
      <c r="T35" s="29">
        <f>'ICIS download'!K43</f>
        <v>109.5</v>
      </c>
      <c r="U35" s="29">
        <f>'ICIS download'!J43</f>
        <v>119</v>
      </c>
      <c r="V35" s="29">
        <f>'ICIS download'!I43</f>
        <v>100</v>
      </c>
      <c r="W35" s="29">
        <f>'ICIS download'!AC43</f>
        <v>100</v>
      </c>
      <c r="X35" s="29">
        <f>'ICIS download'!AB43</f>
        <v>105</v>
      </c>
      <c r="Y35" s="29">
        <f>'ICIS download'!AA43</f>
        <v>95</v>
      </c>
      <c r="Z35" s="29">
        <f>'ICIS download'!AF43</f>
        <v>100</v>
      </c>
      <c r="AA35" s="29">
        <f>'ICIS download'!AE43</f>
        <v>105</v>
      </c>
      <c r="AB35" s="29">
        <f>'ICIS download'!AD43</f>
        <v>95</v>
      </c>
      <c r="AC35" s="29">
        <f>'ICIS download'!N43</f>
        <v>102.5</v>
      </c>
      <c r="AD35" s="29">
        <f>'ICIS download'!M43</f>
        <v>105</v>
      </c>
      <c r="AE35" s="29">
        <f>'ICIS download'!L43</f>
        <v>100</v>
      </c>
    </row>
    <row r="36" spans="1:31" x14ac:dyDescent="0.25">
      <c r="A36" s="28">
        <f>'ICIS download'!B44</f>
        <v>45966</v>
      </c>
      <c r="B36" s="29">
        <f>'ICIS download'!T44</f>
        <v>140</v>
      </c>
      <c r="C36" s="29">
        <f>'ICIS download'!S44</f>
        <v>145</v>
      </c>
      <c r="D36" s="29">
        <f>'ICIS download'!R44</f>
        <v>135</v>
      </c>
      <c r="E36" s="29">
        <f>'ICIS download'!W44</f>
        <v>168.5</v>
      </c>
      <c r="F36" s="29">
        <f>'ICIS download'!V44</f>
        <v>172</v>
      </c>
      <c r="G36" s="29">
        <f>'ICIS download'!U44</f>
        <v>165</v>
      </c>
      <c r="H36" s="29">
        <f>'ICIS download'!H44</f>
        <v>140</v>
      </c>
      <c r="I36" s="29">
        <f>'ICIS download'!G44</f>
        <v>145</v>
      </c>
      <c r="J36" s="29">
        <f>'ICIS download'!F44</f>
        <v>135</v>
      </c>
      <c r="K36" s="29">
        <f>'ICIS download'!Q44</f>
        <v>120</v>
      </c>
      <c r="L36" s="29">
        <f>'ICIS download'!P44</f>
        <v>130</v>
      </c>
      <c r="M36" s="29">
        <f>'ICIS download'!O44</f>
        <v>110</v>
      </c>
      <c r="N36" s="29">
        <f>'ICIS download'!Z44</f>
        <v>131</v>
      </c>
      <c r="O36" s="29">
        <f>'ICIS download'!Y44</f>
        <v>135</v>
      </c>
      <c r="P36" s="29">
        <f>'ICIS download'!X44</f>
        <v>127</v>
      </c>
      <c r="Q36" s="29">
        <f>'ICIS download'!E44</f>
        <v>127.5</v>
      </c>
      <c r="R36" s="29">
        <f>'ICIS download'!D44</f>
        <v>130</v>
      </c>
      <c r="S36" s="29">
        <f>'ICIS download'!C44</f>
        <v>125</v>
      </c>
      <c r="T36" s="29">
        <f>'ICIS download'!K44</f>
        <v>96</v>
      </c>
      <c r="U36" s="29">
        <f>'ICIS download'!J44</f>
        <v>102</v>
      </c>
      <c r="V36" s="29">
        <f>'ICIS download'!I44</f>
        <v>90</v>
      </c>
      <c r="W36" s="29">
        <f>'ICIS download'!AC44</f>
        <v>95</v>
      </c>
      <c r="X36" s="29">
        <f>'ICIS download'!AB44</f>
        <v>100</v>
      </c>
      <c r="Y36" s="29">
        <f>'ICIS download'!AA44</f>
        <v>90</v>
      </c>
      <c r="Z36" s="29">
        <f>'ICIS download'!AF44</f>
        <v>95</v>
      </c>
      <c r="AA36" s="29">
        <f>'ICIS download'!AE44</f>
        <v>100</v>
      </c>
      <c r="AB36" s="29">
        <f>'ICIS download'!AD44</f>
        <v>90</v>
      </c>
      <c r="AC36" s="29">
        <f>'ICIS download'!N44</f>
        <v>87.5</v>
      </c>
      <c r="AD36" s="29">
        <f>'ICIS download'!M44</f>
        <v>90</v>
      </c>
      <c r="AE36" s="29">
        <f>'ICIS download'!L44</f>
        <v>85</v>
      </c>
    </row>
    <row r="37" spans="1:31" x14ac:dyDescent="0.25">
      <c r="A37" s="28">
        <f>'ICIS download'!B45</f>
        <v>45959</v>
      </c>
      <c r="B37" s="29">
        <f>'ICIS download'!T45</f>
        <v>140</v>
      </c>
      <c r="C37" s="29">
        <f>'ICIS download'!S45</f>
        <v>145</v>
      </c>
      <c r="D37" s="29">
        <f>'ICIS download'!R45</f>
        <v>135</v>
      </c>
      <c r="E37" s="29">
        <f>'ICIS download'!W45</f>
        <v>159</v>
      </c>
      <c r="F37" s="29">
        <f>'ICIS download'!V45</f>
        <v>165</v>
      </c>
      <c r="G37" s="29">
        <f>'ICIS download'!U45</f>
        <v>153</v>
      </c>
      <c r="H37" s="29">
        <f>'ICIS download'!H45</f>
        <v>135</v>
      </c>
      <c r="I37" s="29">
        <f>'ICIS download'!G45</f>
        <v>140</v>
      </c>
      <c r="J37" s="29">
        <f>'ICIS download'!F45</f>
        <v>130</v>
      </c>
      <c r="K37" s="29">
        <f>'ICIS download'!Q45</f>
        <v>120</v>
      </c>
      <c r="L37" s="29">
        <f>'ICIS download'!P45</f>
        <v>130</v>
      </c>
      <c r="M37" s="29">
        <f>'ICIS download'!O45</f>
        <v>110</v>
      </c>
      <c r="N37" s="29">
        <f>'ICIS download'!Z45</f>
        <v>127.5</v>
      </c>
      <c r="O37" s="29">
        <f>'ICIS download'!Y45</f>
        <v>130</v>
      </c>
      <c r="P37" s="29">
        <f>'ICIS download'!X45</f>
        <v>125</v>
      </c>
      <c r="Q37" s="29">
        <f>'ICIS download'!E45</f>
        <v>117.5</v>
      </c>
      <c r="R37" s="29">
        <f>'ICIS download'!D45</f>
        <v>120</v>
      </c>
      <c r="S37" s="29">
        <f>'ICIS download'!C45</f>
        <v>115</v>
      </c>
      <c r="T37" s="29">
        <f>'ICIS download'!K45</f>
        <v>90</v>
      </c>
      <c r="U37" s="29">
        <f>'ICIS download'!J45</f>
        <v>95</v>
      </c>
      <c r="V37" s="29">
        <f>'ICIS download'!I45</f>
        <v>85</v>
      </c>
      <c r="W37" s="29">
        <f>'ICIS download'!AC45</f>
        <v>91.5</v>
      </c>
      <c r="X37" s="29">
        <f>'ICIS download'!AB45</f>
        <v>95</v>
      </c>
      <c r="Y37" s="29">
        <f>'ICIS download'!AA45</f>
        <v>88</v>
      </c>
      <c r="Z37" s="29">
        <f>'ICIS download'!AF45</f>
        <v>91.5</v>
      </c>
      <c r="AA37" s="29">
        <f>'ICIS download'!AE45</f>
        <v>95</v>
      </c>
      <c r="AB37" s="29">
        <f>'ICIS download'!AD45</f>
        <v>88</v>
      </c>
      <c r="AC37" s="29">
        <f>'ICIS download'!N45</f>
        <v>82.5</v>
      </c>
      <c r="AD37" s="29">
        <f>'ICIS download'!M45</f>
        <v>85</v>
      </c>
      <c r="AE37" s="29">
        <f>'ICIS download'!L45</f>
        <v>80</v>
      </c>
    </row>
    <row r="38" spans="1:31" x14ac:dyDescent="0.25">
      <c r="A38" s="28">
        <f>'ICIS download'!B46</f>
        <v>45952</v>
      </c>
      <c r="B38" s="29">
        <f>'ICIS download'!T46</f>
        <v>140</v>
      </c>
      <c r="C38" s="29">
        <f>'ICIS download'!S46</f>
        <v>145</v>
      </c>
      <c r="D38" s="29">
        <f>'ICIS download'!R46</f>
        <v>135</v>
      </c>
      <c r="E38" s="29">
        <f>'ICIS download'!W46</f>
        <v>154</v>
      </c>
      <c r="F38" s="29">
        <f>'ICIS download'!V46</f>
        <v>165</v>
      </c>
      <c r="G38" s="29">
        <f>'ICIS download'!U46</f>
        <v>143</v>
      </c>
      <c r="H38" s="29">
        <f>'ICIS download'!H46</f>
        <v>127.5</v>
      </c>
      <c r="I38" s="29">
        <f>'ICIS download'!G46</f>
        <v>135</v>
      </c>
      <c r="J38" s="29">
        <f>'ICIS download'!F46</f>
        <v>120</v>
      </c>
      <c r="K38" s="29">
        <f>'ICIS download'!Q46</f>
        <v>120</v>
      </c>
      <c r="L38" s="29">
        <f>'ICIS download'!P46</f>
        <v>130</v>
      </c>
      <c r="M38" s="29">
        <f>'ICIS download'!O46</f>
        <v>110</v>
      </c>
      <c r="N38" s="29">
        <f>'ICIS download'!Z46</f>
        <v>127.5</v>
      </c>
      <c r="O38" s="29">
        <f>'ICIS download'!Y46</f>
        <v>130</v>
      </c>
      <c r="P38" s="29">
        <f>'ICIS download'!X46</f>
        <v>125</v>
      </c>
      <c r="Q38" s="29">
        <f>'ICIS download'!E46</f>
        <v>115</v>
      </c>
      <c r="R38" s="29">
        <f>'ICIS download'!D46</f>
        <v>120</v>
      </c>
      <c r="S38" s="29">
        <f>'ICIS download'!C46</f>
        <v>110</v>
      </c>
      <c r="T38" s="29">
        <f>'ICIS download'!K46</f>
        <v>90</v>
      </c>
      <c r="U38" s="29">
        <f>'ICIS download'!J46</f>
        <v>95</v>
      </c>
      <c r="V38" s="29">
        <f>'ICIS download'!I46</f>
        <v>85</v>
      </c>
      <c r="W38" s="29">
        <f>'ICIS download'!AC46</f>
        <v>90</v>
      </c>
      <c r="X38" s="29">
        <f>'ICIS download'!AB46</f>
        <v>95</v>
      </c>
      <c r="Y38" s="29">
        <f>'ICIS download'!AA46</f>
        <v>85</v>
      </c>
      <c r="Z38" s="29">
        <f>'ICIS download'!AF46</f>
        <v>90</v>
      </c>
      <c r="AA38" s="29">
        <f>'ICIS download'!AE46</f>
        <v>95</v>
      </c>
      <c r="AB38" s="29">
        <f>'ICIS download'!AD46</f>
        <v>85</v>
      </c>
      <c r="AC38" s="29">
        <f>'ICIS download'!N46</f>
        <v>80</v>
      </c>
      <c r="AD38" s="29">
        <f>'ICIS download'!M46</f>
        <v>85</v>
      </c>
      <c r="AE38" s="29">
        <f>'ICIS download'!L46</f>
        <v>75</v>
      </c>
    </row>
    <row r="39" spans="1:31" x14ac:dyDescent="0.25">
      <c r="A39" s="28">
        <f>'ICIS download'!B47</f>
        <v>45945</v>
      </c>
      <c r="B39" s="29">
        <f>'ICIS download'!T47</f>
        <v>140</v>
      </c>
      <c r="C39" s="29">
        <f>'ICIS download'!S47</f>
        <v>145</v>
      </c>
      <c r="D39" s="29">
        <f>'ICIS download'!R47</f>
        <v>135</v>
      </c>
      <c r="E39" s="29">
        <f>'ICIS download'!W47</f>
        <v>150</v>
      </c>
      <c r="F39" s="29">
        <f>'ICIS download'!V47</f>
        <v>155</v>
      </c>
      <c r="G39" s="29">
        <f>'ICIS download'!U47</f>
        <v>145</v>
      </c>
      <c r="H39" s="29">
        <f>'ICIS download'!H47</f>
        <v>110</v>
      </c>
      <c r="I39" s="29">
        <f>'ICIS download'!G47</f>
        <v>115</v>
      </c>
      <c r="J39" s="29">
        <f>'ICIS download'!F47</f>
        <v>105</v>
      </c>
      <c r="K39" s="29">
        <f>'ICIS download'!Q47</f>
        <v>120</v>
      </c>
      <c r="L39" s="29">
        <f>'ICIS download'!P47</f>
        <v>130</v>
      </c>
      <c r="M39" s="29">
        <f>'ICIS download'!O47</f>
        <v>110</v>
      </c>
      <c r="N39" s="29">
        <f>'ICIS download'!Z47</f>
        <v>120</v>
      </c>
      <c r="O39" s="29">
        <f>'ICIS download'!Y47</f>
        <v>125</v>
      </c>
      <c r="P39" s="29">
        <f>'ICIS download'!X47</f>
        <v>115</v>
      </c>
      <c r="Q39" s="29">
        <f>'ICIS download'!E47</f>
        <v>104.5</v>
      </c>
      <c r="R39" s="29">
        <f>'ICIS download'!D47</f>
        <v>110</v>
      </c>
      <c r="S39" s="29">
        <f>'ICIS download'!C47</f>
        <v>99</v>
      </c>
      <c r="T39" s="29">
        <f>'ICIS download'!K47</f>
        <v>78.5</v>
      </c>
      <c r="U39" s="29">
        <f>'ICIS download'!J47</f>
        <v>82</v>
      </c>
      <c r="V39" s="29">
        <f>'ICIS download'!I47</f>
        <v>75</v>
      </c>
      <c r="W39" s="29">
        <f>'ICIS download'!AC47</f>
        <v>77</v>
      </c>
      <c r="X39" s="29">
        <f>'ICIS download'!AB47</f>
        <v>82</v>
      </c>
      <c r="Y39" s="29">
        <f>'ICIS download'!AA47</f>
        <v>72</v>
      </c>
      <c r="Z39" s="29">
        <f>'ICIS download'!AF47</f>
        <v>77</v>
      </c>
      <c r="AA39" s="29">
        <f>'ICIS download'!AE47</f>
        <v>82</v>
      </c>
      <c r="AB39" s="29">
        <f>'ICIS download'!AD47</f>
        <v>72</v>
      </c>
      <c r="AC39" s="29">
        <f>'ICIS download'!N47</f>
        <v>71.5</v>
      </c>
      <c r="AD39" s="29">
        <f>'ICIS download'!M47</f>
        <v>75</v>
      </c>
      <c r="AE39" s="29">
        <f>'ICIS download'!L47</f>
        <v>68</v>
      </c>
    </row>
    <row r="40" spans="1:31" x14ac:dyDescent="0.25">
      <c r="A40" s="28">
        <f>'ICIS download'!B48</f>
        <v>45938</v>
      </c>
      <c r="B40" s="29">
        <f>'ICIS download'!T48</f>
        <v>135</v>
      </c>
      <c r="C40" s="29">
        <f>'ICIS download'!S48</f>
        <v>140</v>
      </c>
      <c r="D40" s="29">
        <f>'ICIS download'!R48</f>
        <v>130</v>
      </c>
      <c r="E40" s="29">
        <f>'ICIS download'!W48</f>
        <v>150</v>
      </c>
      <c r="F40" s="29">
        <f>'ICIS download'!V48</f>
        <v>155</v>
      </c>
      <c r="G40" s="29">
        <f>'ICIS download'!U48</f>
        <v>145</v>
      </c>
      <c r="H40" s="29">
        <f>'ICIS download'!H48</f>
        <v>103.5</v>
      </c>
      <c r="I40" s="29">
        <f>'ICIS download'!G48</f>
        <v>110</v>
      </c>
      <c r="J40" s="29">
        <f>'ICIS download'!F48</f>
        <v>97</v>
      </c>
      <c r="K40" s="29">
        <f>'ICIS download'!Q48</f>
        <v>120</v>
      </c>
      <c r="L40" s="29">
        <f>'ICIS download'!P48</f>
        <v>130</v>
      </c>
      <c r="M40" s="29">
        <f>'ICIS download'!O48</f>
        <v>110</v>
      </c>
      <c r="N40" s="29">
        <f>'ICIS download'!Z48</f>
        <v>115</v>
      </c>
      <c r="O40" s="29">
        <f>'ICIS download'!Y48</f>
        <v>120</v>
      </c>
      <c r="P40" s="29">
        <f>'ICIS download'!X48</f>
        <v>110</v>
      </c>
      <c r="Q40" s="29">
        <f>'ICIS download'!E48</f>
        <v>100</v>
      </c>
      <c r="R40" s="29">
        <f>'ICIS download'!D48</f>
        <v>105</v>
      </c>
      <c r="S40" s="29">
        <f>'ICIS download'!C48</f>
        <v>95</v>
      </c>
      <c r="T40" s="29">
        <f>'ICIS download'!K48</f>
        <v>68</v>
      </c>
      <c r="U40" s="29">
        <f>'ICIS download'!J48</f>
        <v>73</v>
      </c>
      <c r="V40" s="29">
        <f>'ICIS download'!I48</f>
        <v>63</v>
      </c>
      <c r="W40" s="29">
        <f>'ICIS download'!AC48</f>
        <v>72.5</v>
      </c>
      <c r="X40" s="29">
        <f>'ICIS download'!AB48</f>
        <v>75</v>
      </c>
      <c r="Y40" s="29">
        <f>'ICIS download'!AA48</f>
        <v>70</v>
      </c>
      <c r="Z40" s="29">
        <f>'ICIS download'!AF48</f>
        <v>71.5</v>
      </c>
      <c r="AA40" s="29">
        <f>'ICIS download'!AE48</f>
        <v>75</v>
      </c>
      <c r="AB40" s="29">
        <f>'ICIS download'!AD48</f>
        <v>68</v>
      </c>
      <c r="AC40" s="29">
        <f>'ICIS download'!N48</f>
        <v>65.5</v>
      </c>
      <c r="AD40" s="29">
        <f>'ICIS download'!M48</f>
        <v>67</v>
      </c>
      <c r="AE40" s="29">
        <f>'ICIS download'!L48</f>
        <v>64</v>
      </c>
    </row>
    <row r="41" spans="1:31" x14ac:dyDescent="0.25">
      <c r="A41" s="28">
        <f>'ICIS download'!B49</f>
        <v>45931</v>
      </c>
      <c r="B41" s="29">
        <f>'ICIS download'!T49</f>
        <v>135</v>
      </c>
      <c r="C41" s="29">
        <f>'ICIS download'!S49</f>
        <v>140</v>
      </c>
      <c r="D41" s="29">
        <f>'ICIS download'!R49</f>
        <v>130</v>
      </c>
      <c r="E41" s="29">
        <f>'ICIS download'!W49</f>
        <v>150</v>
      </c>
      <c r="F41" s="29">
        <f>'ICIS download'!V49</f>
        <v>155</v>
      </c>
      <c r="G41" s="29">
        <f>'ICIS download'!U49</f>
        <v>145</v>
      </c>
      <c r="H41" s="29">
        <f>'ICIS download'!H49</f>
        <v>103.5</v>
      </c>
      <c r="I41" s="29">
        <f>'ICIS download'!G49</f>
        <v>110</v>
      </c>
      <c r="J41" s="29">
        <f>'ICIS download'!F49</f>
        <v>97</v>
      </c>
      <c r="K41" s="29">
        <f>'ICIS download'!Q49</f>
        <v>120</v>
      </c>
      <c r="L41" s="29">
        <f>'ICIS download'!P49</f>
        <v>130</v>
      </c>
      <c r="M41" s="29">
        <f>'ICIS download'!O49</f>
        <v>110</v>
      </c>
      <c r="N41" s="29">
        <f>'ICIS download'!Z49</f>
        <v>115</v>
      </c>
      <c r="O41" s="29">
        <f>'ICIS download'!Y49</f>
        <v>120</v>
      </c>
      <c r="P41" s="29">
        <f>'ICIS download'!X49</f>
        <v>110</v>
      </c>
      <c r="Q41" s="29">
        <f>'ICIS download'!E49</f>
        <v>100</v>
      </c>
      <c r="R41" s="29">
        <f>'ICIS download'!D49</f>
        <v>105</v>
      </c>
      <c r="S41" s="29">
        <f>'ICIS download'!C49</f>
        <v>95</v>
      </c>
      <c r="T41" s="29">
        <f>'ICIS download'!K49</f>
        <v>70</v>
      </c>
      <c r="U41" s="29">
        <f>'ICIS download'!J49</f>
        <v>75</v>
      </c>
      <c r="V41" s="29">
        <f>'ICIS download'!I49</f>
        <v>65</v>
      </c>
      <c r="W41" s="29">
        <f>'ICIS download'!AC49</f>
        <v>72.5</v>
      </c>
      <c r="X41" s="29">
        <f>'ICIS download'!AB49</f>
        <v>75</v>
      </c>
      <c r="Y41" s="29">
        <f>'ICIS download'!AA49</f>
        <v>70</v>
      </c>
      <c r="Z41" s="29">
        <f>'ICIS download'!AF49</f>
        <v>71.5</v>
      </c>
      <c r="AA41" s="29">
        <f>'ICIS download'!AE49</f>
        <v>75</v>
      </c>
      <c r="AB41" s="29">
        <f>'ICIS download'!AD49</f>
        <v>68</v>
      </c>
      <c r="AC41" s="29">
        <f>'ICIS download'!N49</f>
        <v>66.5</v>
      </c>
      <c r="AD41" s="29">
        <f>'ICIS download'!M49</f>
        <v>69</v>
      </c>
      <c r="AE41" s="29">
        <f>'ICIS download'!L49</f>
        <v>64</v>
      </c>
    </row>
    <row r="42" spans="1:31" x14ac:dyDescent="0.25">
      <c r="A42" s="28">
        <f>'ICIS download'!B50</f>
        <v>45924</v>
      </c>
      <c r="B42" s="29">
        <f>'ICIS download'!T50</f>
        <v>135</v>
      </c>
      <c r="C42" s="29">
        <f>'ICIS download'!S50</f>
        <v>140</v>
      </c>
      <c r="D42" s="29">
        <f>'ICIS download'!R50</f>
        <v>130</v>
      </c>
      <c r="E42" s="29">
        <f>'ICIS download'!W50</f>
        <v>150</v>
      </c>
      <c r="F42" s="29">
        <f>'ICIS download'!V50</f>
        <v>155</v>
      </c>
      <c r="G42" s="29">
        <f>'ICIS download'!U50</f>
        <v>145</v>
      </c>
      <c r="H42" s="29">
        <f>'ICIS download'!H50</f>
        <v>107.5</v>
      </c>
      <c r="I42" s="29">
        <f>'ICIS download'!G50</f>
        <v>115</v>
      </c>
      <c r="J42" s="29">
        <f>'ICIS download'!F50</f>
        <v>100</v>
      </c>
      <c r="K42" s="29">
        <f>'ICIS download'!Q50</f>
        <v>120</v>
      </c>
      <c r="L42" s="29">
        <f>'ICIS download'!P50</f>
        <v>130</v>
      </c>
      <c r="M42" s="29">
        <f>'ICIS download'!O50</f>
        <v>110</v>
      </c>
      <c r="N42" s="29">
        <f>'ICIS download'!Z50</f>
        <v>115</v>
      </c>
      <c r="O42" s="29">
        <f>'ICIS download'!Y50</f>
        <v>120</v>
      </c>
      <c r="P42" s="29">
        <f>'ICIS download'!X50</f>
        <v>110</v>
      </c>
      <c r="Q42" s="29">
        <f>'ICIS download'!E50</f>
        <v>103.5</v>
      </c>
      <c r="R42" s="29">
        <f>'ICIS download'!D50</f>
        <v>110</v>
      </c>
      <c r="S42" s="29">
        <f>'ICIS download'!C50</f>
        <v>97</v>
      </c>
      <c r="T42" s="29">
        <f>'ICIS download'!K50</f>
        <v>71.5</v>
      </c>
      <c r="U42" s="29">
        <f>'ICIS download'!J50</f>
        <v>75</v>
      </c>
      <c r="V42" s="29">
        <f>'ICIS download'!I50</f>
        <v>68</v>
      </c>
      <c r="W42" s="29">
        <f>'ICIS download'!AC50</f>
        <v>72.5</v>
      </c>
      <c r="X42" s="29">
        <f>'ICIS download'!AB50</f>
        <v>75</v>
      </c>
      <c r="Y42" s="29">
        <f>'ICIS download'!AA50</f>
        <v>70</v>
      </c>
      <c r="Z42" s="29">
        <f>'ICIS download'!AF50</f>
        <v>71.5</v>
      </c>
      <c r="AA42" s="29">
        <f>'ICIS download'!AE50</f>
        <v>75</v>
      </c>
      <c r="AB42" s="29">
        <f>'ICIS download'!AD50</f>
        <v>68</v>
      </c>
      <c r="AC42" s="29">
        <f>'ICIS download'!N50</f>
        <v>67.5</v>
      </c>
      <c r="AD42" s="29">
        <f>'ICIS download'!M50</f>
        <v>70</v>
      </c>
      <c r="AE42" s="29">
        <f>'ICIS download'!L50</f>
        <v>65</v>
      </c>
    </row>
    <row r="43" spans="1:31" x14ac:dyDescent="0.25">
      <c r="A43" s="28">
        <f>'ICIS download'!B51</f>
        <v>45917</v>
      </c>
      <c r="B43" s="29">
        <f>'ICIS download'!T51</f>
        <v>145</v>
      </c>
      <c r="C43" s="29">
        <f>'ICIS download'!S51</f>
        <v>150</v>
      </c>
      <c r="D43" s="29">
        <f>'ICIS download'!R51</f>
        <v>140</v>
      </c>
      <c r="E43" s="29">
        <f>'ICIS download'!W51</f>
        <v>155</v>
      </c>
      <c r="F43" s="29">
        <f>'ICIS download'!V51</f>
        <v>160</v>
      </c>
      <c r="G43" s="29">
        <f>'ICIS download'!U51</f>
        <v>150</v>
      </c>
      <c r="H43" s="29">
        <f>'ICIS download'!H51</f>
        <v>115</v>
      </c>
      <c r="I43" s="29">
        <f>'ICIS download'!G51</f>
        <v>120</v>
      </c>
      <c r="J43" s="29">
        <f>'ICIS download'!F51</f>
        <v>110</v>
      </c>
      <c r="K43" s="29">
        <f>'ICIS download'!Q51</f>
        <v>120</v>
      </c>
      <c r="L43" s="29">
        <f>'ICIS download'!P51</f>
        <v>130</v>
      </c>
      <c r="M43" s="29">
        <f>'ICIS download'!O51</f>
        <v>110</v>
      </c>
      <c r="N43" s="29">
        <f>'ICIS download'!Z51</f>
        <v>122.5</v>
      </c>
      <c r="O43" s="29">
        <f>'ICIS download'!Y51</f>
        <v>130</v>
      </c>
      <c r="P43" s="29">
        <f>'ICIS download'!X51</f>
        <v>115</v>
      </c>
      <c r="Q43" s="29">
        <f>'ICIS download'!E51</f>
        <v>110</v>
      </c>
      <c r="R43" s="29">
        <f>'ICIS download'!D51</f>
        <v>120</v>
      </c>
      <c r="S43" s="29">
        <f>'ICIS download'!C51</f>
        <v>100</v>
      </c>
      <c r="T43" s="29">
        <f>'ICIS download'!K51</f>
        <v>80</v>
      </c>
      <c r="U43" s="29">
        <f>'ICIS download'!J51</f>
        <v>85</v>
      </c>
      <c r="V43" s="29">
        <f>'ICIS download'!I51</f>
        <v>75</v>
      </c>
      <c r="W43" s="29">
        <f>'ICIS download'!AC51</f>
        <v>75</v>
      </c>
      <c r="X43" s="29">
        <f>'ICIS download'!AB51</f>
        <v>80</v>
      </c>
      <c r="Y43" s="29">
        <f>'ICIS download'!AA51</f>
        <v>70</v>
      </c>
      <c r="Z43" s="29">
        <f>'ICIS download'!AF51</f>
        <v>75</v>
      </c>
      <c r="AA43" s="29">
        <f>'ICIS download'!AE51</f>
        <v>80</v>
      </c>
      <c r="AB43" s="29">
        <f>'ICIS download'!AD51</f>
        <v>70</v>
      </c>
      <c r="AC43" s="29">
        <f>'ICIS download'!N51</f>
        <v>73.5</v>
      </c>
      <c r="AD43" s="29">
        <f>'ICIS download'!M51</f>
        <v>75</v>
      </c>
      <c r="AE43" s="29">
        <f>'ICIS download'!L51</f>
        <v>72</v>
      </c>
    </row>
    <row r="44" spans="1:31" x14ac:dyDescent="0.25">
      <c r="A44" s="28">
        <f>'ICIS download'!B52</f>
        <v>45910</v>
      </c>
      <c r="B44" s="29">
        <f>'ICIS download'!T52</f>
        <v>152.5</v>
      </c>
      <c r="C44" s="29">
        <f>'ICIS download'!S52</f>
        <v>155</v>
      </c>
      <c r="D44" s="29">
        <f>'ICIS download'!R52</f>
        <v>150</v>
      </c>
      <c r="E44" s="29">
        <f>'ICIS download'!W52</f>
        <v>162.5</v>
      </c>
      <c r="F44" s="29">
        <f>'ICIS download'!V52</f>
        <v>165</v>
      </c>
      <c r="G44" s="29">
        <f>'ICIS download'!U52</f>
        <v>160</v>
      </c>
      <c r="H44" s="29">
        <f>'ICIS download'!H52</f>
        <v>120</v>
      </c>
      <c r="I44" s="29">
        <f>'ICIS download'!G52</f>
        <v>125</v>
      </c>
      <c r="J44" s="29">
        <f>'ICIS download'!F52</f>
        <v>115</v>
      </c>
      <c r="K44" s="29">
        <f>'ICIS download'!Q52</f>
        <v>120</v>
      </c>
      <c r="L44" s="29">
        <f>'ICIS download'!P52</f>
        <v>130</v>
      </c>
      <c r="M44" s="29">
        <f>'ICIS download'!O52</f>
        <v>110</v>
      </c>
      <c r="N44" s="29">
        <f>'ICIS download'!Z52</f>
        <v>132.5</v>
      </c>
      <c r="O44" s="29">
        <f>'ICIS download'!Y52</f>
        <v>140</v>
      </c>
      <c r="P44" s="29">
        <f>'ICIS download'!X52</f>
        <v>125</v>
      </c>
      <c r="Q44" s="29">
        <f>'ICIS download'!E52</f>
        <v>112.5</v>
      </c>
      <c r="R44" s="29">
        <f>'ICIS download'!D52</f>
        <v>120</v>
      </c>
      <c r="S44" s="29">
        <f>'ICIS download'!C52</f>
        <v>105</v>
      </c>
      <c r="T44" s="29">
        <f>'ICIS download'!K52</f>
        <v>80</v>
      </c>
      <c r="U44" s="29">
        <f>'ICIS download'!J52</f>
        <v>85</v>
      </c>
      <c r="V44" s="29">
        <f>'ICIS download'!I52</f>
        <v>75</v>
      </c>
      <c r="W44" s="29">
        <f>'ICIS download'!AC52</f>
        <v>85</v>
      </c>
      <c r="X44" s="29">
        <f>'ICIS download'!AB52</f>
        <v>90</v>
      </c>
      <c r="Y44" s="29">
        <f>'ICIS download'!AA52</f>
        <v>80</v>
      </c>
      <c r="Z44" s="29">
        <f>'ICIS download'!AF52</f>
        <v>85</v>
      </c>
      <c r="AA44" s="29">
        <f>'ICIS download'!AE52</f>
        <v>90</v>
      </c>
      <c r="AB44" s="29">
        <f>'ICIS download'!AD52</f>
        <v>80</v>
      </c>
      <c r="AC44" s="29">
        <f>'ICIS download'!N52</f>
        <v>73.5</v>
      </c>
      <c r="AD44" s="29">
        <f>'ICIS download'!M52</f>
        <v>75</v>
      </c>
      <c r="AE44" s="29">
        <f>'ICIS download'!L52</f>
        <v>72</v>
      </c>
    </row>
    <row r="45" spans="1:31" x14ac:dyDescent="0.25">
      <c r="A45" s="28">
        <f>'ICIS download'!B53</f>
        <v>45903</v>
      </c>
      <c r="B45" s="29">
        <f>'ICIS download'!T53</f>
        <v>157.5</v>
      </c>
      <c r="C45" s="29">
        <f>'ICIS download'!S53</f>
        <v>160</v>
      </c>
      <c r="D45" s="29">
        <f>'ICIS download'!R53</f>
        <v>155</v>
      </c>
      <c r="E45" s="29">
        <f>'ICIS download'!W53</f>
        <v>165</v>
      </c>
      <c r="F45" s="29">
        <f>'ICIS download'!V53</f>
        <v>170</v>
      </c>
      <c r="G45" s="29">
        <f>'ICIS download'!U53</f>
        <v>160</v>
      </c>
      <c r="H45" s="29">
        <f>'ICIS download'!H53</f>
        <v>120</v>
      </c>
      <c r="I45" s="29">
        <f>'ICIS download'!G53</f>
        <v>125</v>
      </c>
      <c r="J45" s="29">
        <f>'ICIS download'!F53</f>
        <v>115</v>
      </c>
      <c r="K45" s="29">
        <f>'ICIS download'!Q53</f>
        <v>137.5</v>
      </c>
      <c r="L45" s="29">
        <f>'ICIS download'!P53</f>
        <v>145</v>
      </c>
      <c r="M45" s="29">
        <f>'ICIS download'!O53</f>
        <v>130</v>
      </c>
      <c r="N45" s="29">
        <f>'ICIS download'!Z53</f>
        <v>140</v>
      </c>
      <c r="O45" s="29">
        <f>'ICIS download'!Y53</f>
        <v>145</v>
      </c>
      <c r="P45" s="29">
        <f>'ICIS download'!X53</f>
        <v>135</v>
      </c>
      <c r="Q45" s="29">
        <f>'ICIS download'!E53</f>
        <v>115</v>
      </c>
      <c r="R45" s="29">
        <f>'ICIS download'!D53</f>
        <v>125</v>
      </c>
      <c r="S45" s="29">
        <f>'ICIS download'!C53</f>
        <v>105</v>
      </c>
      <c r="T45" s="29">
        <f>'ICIS download'!K53</f>
        <v>83.5</v>
      </c>
      <c r="U45" s="29">
        <f>'ICIS download'!J53</f>
        <v>92</v>
      </c>
      <c r="V45" s="29">
        <f>'ICIS download'!I53</f>
        <v>75</v>
      </c>
      <c r="W45" s="29">
        <f>'ICIS download'!AC53</f>
        <v>94.5</v>
      </c>
      <c r="X45" s="29">
        <f>'ICIS download'!AB53</f>
        <v>100</v>
      </c>
      <c r="Y45" s="29">
        <f>'ICIS download'!AA53</f>
        <v>89</v>
      </c>
      <c r="Z45" s="29">
        <f>'ICIS download'!AF53</f>
        <v>92</v>
      </c>
      <c r="AA45" s="29">
        <f>'ICIS download'!AE53</f>
        <v>95</v>
      </c>
      <c r="AB45" s="29">
        <f>'ICIS download'!AD53</f>
        <v>89</v>
      </c>
      <c r="AC45" s="29">
        <f>'ICIS download'!N53</f>
        <v>76</v>
      </c>
      <c r="AD45" s="29">
        <f>'ICIS download'!M53</f>
        <v>80</v>
      </c>
      <c r="AE45" s="29">
        <f>'ICIS download'!L53</f>
        <v>72</v>
      </c>
    </row>
    <row r="46" spans="1:31" x14ac:dyDescent="0.25">
      <c r="A46" s="28">
        <f>'ICIS download'!B54</f>
        <v>45896</v>
      </c>
      <c r="B46" s="29">
        <f>'ICIS download'!T54</f>
        <v>162.5</v>
      </c>
      <c r="C46" s="29">
        <f>'ICIS download'!S54</f>
        <v>165</v>
      </c>
      <c r="D46" s="29">
        <f>'ICIS download'!R54</f>
        <v>160</v>
      </c>
      <c r="E46" s="29">
        <f>'ICIS download'!W54</f>
        <v>167.5</v>
      </c>
      <c r="F46" s="29">
        <f>'ICIS download'!V54</f>
        <v>170</v>
      </c>
      <c r="G46" s="29">
        <f>'ICIS download'!U54</f>
        <v>165</v>
      </c>
      <c r="H46" s="29">
        <f>'ICIS download'!H54</f>
        <v>122.5</v>
      </c>
      <c r="I46" s="29">
        <f>'ICIS download'!G54</f>
        <v>125</v>
      </c>
      <c r="J46" s="29">
        <f>'ICIS download'!F54</f>
        <v>120</v>
      </c>
      <c r="K46" s="29">
        <f>'ICIS download'!Q54</f>
        <v>145</v>
      </c>
      <c r="L46" s="29">
        <f>'ICIS download'!P54</f>
        <v>155</v>
      </c>
      <c r="M46" s="29">
        <f>'ICIS download'!O54</f>
        <v>135</v>
      </c>
      <c r="N46" s="29">
        <f>'ICIS download'!Z54</f>
        <v>145</v>
      </c>
      <c r="O46" s="29">
        <f>'ICIS download'!Y54</f>
        <v>150</v>
      </c>
      <c r="P46" s="29">
        <f>'ICIS download'!X54</f>
        <v>140</v>
      </c>
      <c r="Q46" s="29">
        <f>'ICIS download'!E54</f>
        <v>117.5</v>
      </c>
      <c r="R46" s="29">
        <f>'ICIS download'!D54</f>
        <v>125</v>
      </c>
      <c r="S46" s="29">
        <f>'ICIS download'!C54</f>
        <v>110</v>
      </c>
      <c r="T46" s="29">
        <f>'ICIS download'!K54</f>
        <v>87.5</v>
      </c>
      <c r="U46" s="29">
        <f>'ICIS download'!J54</f>
        <v>95</v>
      </c>
      <c r="V46" s="29">
        <f>'ICIS download'!I54</f>
        <v>80</v>
      </c>
      <c r="W46" s="29">
        <f>'ICIS download'!AC54</f>
        <v>100</v>
      </c>
      <c r="X46" s="29">
        <f>'ICIS download'!AB54</f>
        <v>105</v>
      </c>
      <c r="Y46" s="29">
        <f>'ICIS download'!AA54</f>
        <v>95</v>
      </c>
      <c r="Z46" s="29">
        <f>'ICIS download'!AF54</f>
        <v>97.5</v>
      </c>
      <c r="AA46" s="29">
        <f>'ICIS download'!AE54</f>
        <v>100</v>
      </c>
      <c r="AB46" s="29">
        <f>'ICIS download'!AD54</f>
        <v>95</v>
      </c>
      <c r="AC46" s="29">
        <f>'ICIS download'!N54</f>
        <v>79</v>
      </c>
      <c r="AD46" s="29">
        <f>'ICIS download'!M54</f>
        <v>83</v>
      </c>
      <c r="AE46" s="29">
        <f>'ICIS download'!L54</f>
        <v>75</v>
      </c>
    </row>
    <row r="47" spans="1:31" x14ac:dyDescent="0.25">
      <c r="A47" s="28">
        <f>'ICIS download'!B55</f>
        <v>45889</v>
      </c>
      <c r="B47" s="29">
        <f>'ICIS download'!T55</f>
        <v>172.5</v>
      </c>
      <c r="C47" s="29">
        <f>'ICIS download'!S55</f>
        <v>175</v>
      </c>
      <c r="D47" s="29">
        <f>'ICIS download'!R55</f>
        <v>170</v>
      </c>
      <c r="E47" s="29">
        <f>'ICIS download'!W55</f>
        <v>175</v>
      </c>
      <c r="F47" s="29">
        <f>'ICIS download'!V55</f>
        <v>180</v>
      </c>
      <c r="G47" s="29">
        <f>'ICIS download'!U55</f>
        <v>170</v>
      </c>
      <c r="H47" s="29">
        <f>'ICIS download'!H55</f>
        <v>125.5</v>
      </c>
      <c r="I47" s="29">
        <f>'ICIS download'!G55</f>
        <v>128</v>
      </c>
      <c r="J47" s="29">
        <f>'ICIS download'!F55</f>
        <v>123</v>
      </c>
      <c r="K47" s="29">
        <f>'ICIS download'!Q55</f>
        <v>152.5</v>
      </c>
      <c r="L47" s="29">
        <f>'ICIS download'!P55</f>
        <v>160</v>
      </c>
      <c r="M47" s="29">
        <f>'ICIS download'!O55</f>
        <v>145</v>
      </c>
      <c r="N47" s="29">
        <f>'ICIS download'!Z55</f>
        <v>150</v>
      </c>
      <c r="O47" s="29">
        <f>'ICIS download'!Y55</f>
        <v>155</v>
      </c>
      <c r="P47" s="29">
        <f>'ICIS download'!X55</f>
        <v>145</v>
      </c>
      <c r="Q47" s="29">
        <f>'ICIS download'!E55</f>
        <v>120</v>
      </c>
      <c r="R47" s="29">
        <f>'ICIS download'!D55</f>
        <v>125</v>
      </c>
      <c r="S47" s="29">
        <f>'ICIS download'!C55</f>
        <v>115</v>
      </c>
      <c r="T47" s="29">
        <f>'ICIS download'!K55</f>
        <v>90</v>
      </c>
      <c r="U47" s="29">
        <f>'ICIS download'!J55</f>
        <v>95</v>
      </c>
      <c r="V47" s="29">
        <f>'ICIS download'!I55</f>
        <v>85</v>
      </c>
      <c r="W47" s="29">
        <f>'ICIS download'!AC55</f>
        <v>115</v>
      </c>
      <c r="X47" s="29">
        <f>'ICIS download'!AB55</f>
        <v>120</v>
      </c>
      <c r="Y47" s="29">
        <f>'ICIS download'!AA55</f>
        <v>110</v>
      </c>
      <c r="Z47" s="29">
        <f>'ICIS download'!AF55</f>
        <v>112.5</v>
      </c>
      <c r="AA47" s="29">
        <f>'ICIS download'!AE55</f>
        <v>115</v>
      </c>
      <c r="AB47" s="29">
        <f>'ICIS download'!AD55</f>
        <v>110</v>
      </c>
      <c r="AC47" s="29">
        <f>'ICIS download'!N55</f>
        <v>80</v>
      </c>
      <c r="AD47" s="29">
        <f>'ICIS download'!M55</f>
        <v>85</v>
      </c>
      <c r="AE47" s="29">
        <f>'ICIS download'!L55</f>
        <v>75</v>
      </c>
    </row>
    <row r="48" spans="1:31" x14ac:dyDescent="0.25">
      <c r="A48" s="28">
        <f>'ICIS download'!B56</f>
        <v>45882</v>
      </c>
      <c r="B48" s="29">
        <f>'ICIS download'!T56</f>
        <v>177.5</v>
      </c>
      <c r="C48" s="29">
        <f>'ICIS download'!S56</f>
        <v>180</v>
      </c>
      <c r="D48" s="29">
        <f>'ICIS download'!R56</f>
        <v>175</v>
      </c>
      <c r="E48" s="29">
        <f>'ICIS download'!W56</f>
        <v>180</v>
      </c>
      <c r="F48" s="29">
        <f>'ICIS download'!V56</f>
        <v>185</v>
      </c>
      <c r="G48" s="29">
        <f>'ICIS download'!U56</f>
        <v>175</v>
      </c>
      <c r="H48" s="29">
        <f>'ICIS download'!H56</f>
        <v>127.5</v>
      </c>
      <c r="I48" s="29">
        <f>'ICIS download'!G56</f>
        <v>130</v>
      </c>
      <c r="J48" s="29">
        <f>'ICIS download'!F56</f>
        <v>125</v>
      </c>
      <c r="K48" s="29">
        <f>'ICIS download'!Q56</f>
        <v>162.5</v>
      </c>
      <c r="L48" s="29">
        <f>'ICIS download'!P56</f>
        <v>175</v>
      </c>
      <c r="M48" s="29">
        <f>'ICIS download'!O56</f>
        <v>150</v>
      </c>
      <c r="N48" s="29">
        <f>'ICIS download'!Z56</f>
        <v>155</v>
      </c>
      <c r="O48" s="29">
        <f>'ICIS download'!Y56</f>
        <v>160</v>
      </c>
      <c r="P48" s="29">
        <f>'ICIS download'!X56</f>
        <v>150</v>
      </c>
      <c r="Q48" s="29">
        <f>'ICIS download'!E56</f>
        <v>120</v>
      </c>
      <c r="R48" s="29">
        <f>'ICIS download'!D56</f>
        <v>125</v>
      </c>
      <c r="S48" s="29">
        <f>'ICIS download'!C56</f>
        <v>115</v>
      </c>
      <c r="T48" s="29">
        <f>'ICIS download'!K56</f>
        <v>92.5</v>
      </c>
      <c r="U48" s="29">
        <f>'ICIS download'!J56</f>
        <v>95</v>
      </c>
      <c r="V48" s="29">
        <f>'ICIS download'!I56</f>
        <v>90</v>
      </c>
      <c r="W48" s="29">
        <f>'ICIS download'!AC56</f>
        <v>120</v>
      </c>
      <c r="X48" s="29">
        <f>'ICIS download'!AB56</f>
        <v>125</v>
      </c>
      <c r="Y48" s="29">
        <f>'ICIS download'!AA56</f>
        <v>115</v>
      </c>
      <c r="Z48" s="29">
        <f>'ICIS download'!AF56</f>
        <v>115</v>
      </c>
      <c r="AA48" s="29">
        <f>'ICIS download'!AE56</f>
        <v>120</v>
      </c>
      <c r="AB48" s="29">
        <f>'ICIS download'!AD56</f>
        <v>110</v>
      </c>
      <c r="AC48" s="29">
        <f>'ICIS download'!N56</f>
        <v>82.5</v>
      </c>
      <c r="AD48" s="29">
        <f>'ICIS download'!M56</f>
        <v>85</v>
      </c>
      <c r="AE48" s="29">
        <f>'ICIS download'!L56</f>
        <v>80</v>
      </c>
    </row>
    <row r="49" spans="1:31" x14ac:dyDescent="0.25">
      <c r="A49" s="28">
        <f>'ICIS download'!B57</f>
        <v>45875</v>
      </c>
      <c r="B49" s="29">
        <f>'ICIS download'!T57</f>
        <v>182.5</v>
      </c>
      <c r="C49" s="29">
        <f>'ICIS download'!S57</f>
        <v>185</v>
      </c>
      <c r="D49" s="29">
        <f>'ICIS download'!R57</f>
        <v>180</v>
      </c>
      <c r="E49" s="29">
        <f>'ICIS download'!W57</f>
        <v>180</v>
      </c>
      <c r="F49" s="29">
        <f>'ICIS download'!V57</f>
        <v>185</v>
      </c>
      <c r="G49" s="29">
        <f>'ICIS download'!U57</f>
        <v>175</v>
      </c>
      <c r="H49" s="29">
        <f>'ICIS download'!H57</f>
        <v>137.5</v>
      </c>
      <c r="I49" s="29">
        <f>'ICIS download'!G57</f>
        <v>145</v>
      </c>
      <c r="J49" s="29">
        <f>'ICIS download'!F57</f>
        <v>130</v>
      </c>
      <c r="K49" s="29">
        <f>'ICIS download'!Q57</f>
        <v>162.5</v>
      </c>
      <c r="L49" s="29">
        <f>'ICIS download'!P57</f>
        <v>175</v>
      </c>
      <c r="M49" s="29">
        <f>'ICIS download'!O57</f>
        <v>150</v>
      </c>
      <c r="N49" s="29">
        <f>'ICIS download'!Z57</f>
        <v>157.5</v>
      </c>
      <c r="O49" s="29">
        <f>'ICIS download'!Y57</f>
        <v>160</v>
      </c>
      <c r="P49" s="29">
        <f>'ICIS download'!X57</f>
        <v>155</v>
      </c>
      <c r="Q49" s="29">
        <f>'ICIS download'!E57</f>
        <v>120</v>
      </c>
      <c r="R49" s="29">
        <f>'ICIS download'!D57</f>
        <v>125</v>
      </c>
      <c r="S49" s="29">
        <f>'ICIS download'!C57</f>
        <v>115</v>
      </c>
      <c r="T49" s="29">
        <f>'ICIS download'!K57</f>
        <v>92.5</v>
      </c>
      <c r="U49" s="29">
        <f>'ICIS download'!J57</f>
        <v>95</v>
      </c>
      <c r="V49" s="29">
        <f>'ICIS download'!I57</f>
        <v>90</v>
      </c>
      <c r="W49" s="29">
        <f>'ICIS download'!AC57</f>
        <v>125</v>
      </c>
      <c r="X49" s="29">
        <f>'ICIS download'!AB57</f>
        <v>130</v>
      </c>
      <c r="Y49" s="29">
        <f>'ICIS download'!AA57</f>
        <v>120</v>
      </c>
      <c r="Z49" s="29">
        <f>'ICIS download'!AF57</f>
        <v>120</v>
      </c>
      <c r="AA49" s="29">
        <f>'ICIS download'!AE57</f>
        <v>125</v>
      </c>
      <c r="AB49" s="29">
        <f>'ICIS download'!AD57</f>
        <v>115</v>
      </c>
      <c r="AC49" s="29">
        <f>'ICIS download'!N57</f>
        <v>87.5</v>
      </c>
      <c r="AD49" s="29">
        <f>'ICIS download'!M57</f>
        <v>90</v>
      </c>
      <c r="AE49" s="29">
        <f>'ICIS download'!L57</f>
        <v>85</v>
      </c>
    </row>
    <row r="50" spans="1:31" x14ac:dyDescent="0.25">
      <c r="A50" s="28">
        <f>'ICIS download'!B58</f>
        <v>45868</v>
      </c>
      <c r="B50" s="29">
        <f>'ICIS download'!T58</f>
        <v>182.5</v>
      </c>
      <c r="C50" s="29">
        <f>'ICIS download'!S58</f>
        <v>185</v>
      </c>
      <c r="D50" s="29">
        <f>'ICIS download'!R58</f>
        <v>180</v>
      </c>
      <c r="E50" s="29">
        <f>'ICIS download'!W58</f>
        <v>180</v>
      </c>
      <c r="F50" s="29">
        <f>'ICIS download'!V58</f>
        <v>185</v>
      </c>
      <c r="G50" s="29">
        <f>'ICIS download'!U58</f>
        <v>175</v>
      </c>
      <c r="H50" s="29">
        <f>'ICIS download'!H58</f>
        <v>137.5</v>
      </c>
      <c r="I50" s="29">
        <f>'ICIS download'!G58</f>
        <v>145</v>
      </c>
      <c r="J50" s="29">
        <f>'ICIS download'!F58</f>
        <v>130</v>
      </c>
      <c r="K50" s="29">
        <f>'ICIS download'!Q58</f>
        <v>162.5</v>
      </c>
      <c r="L50" s="29">
        <f>'ICIS download'!P58</f>
        <v>175</v>
      </c>
      <c r="M50" s="29">
        <f>'ICIS download'!O58</f>
        <v>150</v>
      </c>
      <c r="N50" s="29">
        <f>'ICIS download'!Z58</f>
        <v>162.5</v>
      </c>
      <c r="O50" s="29">
        <f>'ICIS download'!Y58</f>
        <v>165</v>
      </c>
      <c r="P50" s="29">
        <f>'ICIS download'!X58</f>
        <v>160</v>
      </c>
      <c r="Q50" s="29">
        <f>'ICIS download'!E58</f>
        <v>120</v>
      </c>
      <c r="R50" s="29">
        <f>'ICIS download'!D58</f>
        <v>125</v>
      </c>
      <c r="S50" s="29">
        <f>'ICIS download'!C58</f>
        <v>115</v>
      </c>
      <c r="T50" s="29">
        <f>'ICIS download'!K58</f>
        <v>92.5</v>
      </c>
      <c r="U50" s="29">
        <f>'ICIS download'!J58</f>
        <v>95</v>
      </c>
      <c r="V50" s="29">
        <f>'ICIS download'!I58</f>
        <v>90</v>
      </c>
      <c r="W50" s="29">
        <f>'ICIS download'!AC58</f>
        <v>125</v>
      </c>
      <c r="X50" s="29">
        <f>'ICIS download'!AB58</f>
        <v>130</v>
      </c>
      <c r="Y50" s="29">
        <f>'ICIS download'!AA58</f>
        <v>120</v>
      </c>
      <c r="Z50" s="29">
        <f>'ICIS download'!AF58</f>
        <v>125</v>
      </c>
      <c r="AA50" s="29">
        <f>'ICIS download'!AE58</f>
        <v>130</v>
      </c>
      <c r="AB50" s="29">
        <f>'ICIS download'!AD58</f>
        <v>120</v>
      </c>
      <c r="AC50" s="29">
        <f>'ICIS download'!N58</f>
        <v>87.5</v>
      </c>
      <c r="AD50" s="29">
        <f>'ICIS download'!M58</f>
        <v>90</v>
      </c>
      <c r="AE50" s="29">
        <f>'ICIS download'!L58</f>
        <v>85</v>
      </c>
    </row>
    <row r="51" spans="1:31" x14ac:dyDescent="0.25">
      <c r="A51" s="28">
        <f>'ICIS download'!B59</f>
        <v>45861</v>
      </c>
      <c r="B51" s="29">
        <f>'ICIS download'!T59</f>
        <v>182.5</v>
      </c>
      <c r="C51" s="29">
        <f>'ICIS download'!S59</f>
        <v>185</v>
      </c>
      <c r="D51" s="29">
        <f>'ICIS download'!R59</f>
        <v>180</v>
      </c>
      <c r="E51" s="29">
        <f>'ICIS download'!W59</f>
        <v>180</v>
      </c>
      <c r="F51" s="29">
        <f>'ICIS download'!V59</f>
        <v>185</v>
      </c>
      <c r="G51" s="29">
        <f>'ICIS download'!U59</f>
        <v>175</v>
      </c>
      <c r="H51" s="29">
        <f>'ICIS download'!H59</f>
        <v>137.5</v>
      </c>
      <c r="I51" s="29">
        <f>'ICIS download'!G59</f>
        <v>145</v>
      </c>
      <c r="J51" s="29">
        <f>'ICIS download'!F59</f>
        <v>130</v>
      </c>
      <c r="K51" s="29">
        <f>'ICIS download'!Q59</f>
        <v>162.5</v>
      </c>
      <c r="L51" s="29">
        <f>'ICIS download'!P59</f>
        <v>175</v>
      </c>
      <c r="M51" s="29">
        <f>'ICIS download'!O59</f>
        <v>150</v>
      </c>
      <c r="N51" s="29">
        <f>'ICIS download'!Z59</f>
        <v>162.5</v>
      </c>
      <c r="O51" s="29">
        <f>'ICIS download'!Y59</f>
        <v>165</v>
      </c>
      <c r="P51" s="29">
        <f>'ICIS download'!X59</f>
        <v>160</v>
      </c>
      <c r="Q51" s="29">
        <f>'ICIS download'!E59</f>
        <v>120</v>
      </c>
      <c r="R51" s="29">
        <f>'ICIS download'!D59</f>
        <v>125</v>
      </c>
      <c r="S51" s="29">
        <f>'ICIS download'!C59</f>
        <v>115</v>
      </c>
      <c r="T51" s="29">
        <f>'ICIS download'!K59</f>
        <v>94</v>
      </c>
      <c r="U51" s="29">
        <f>'ICIS download'!J59</f>
        <v>98</v>
      </c>
      <c r="V51" s="29">
        <f>'ICIS download'!I59</f>
        <v>90</v>
      </c>
      <c r="W51" s="29">
        <f>'ICIS download'!AC59</f>
        <v>125</v>
      </c>
      <c r="X51" s="29">
        <f>'ICIS download'!AB59</f>
        <v>130</v>
      </c>
      <c r="Y51" s="29">
        <f>'ICIS download'!AA59</f>
        <v>120</v>
      </c>
      <c r="Z51" s="29">
        <f>'ICIS download'!AF59</f>
        <v>125</v>
      </c>
      <c r="AA51" s="29">
        <f>'ICIS download'!AE59</f>
        <v>130</v>
      </c>
      <c r="AB51" s="29">
        <f>'ICIS download'!AD59</f>
        <v>120</v>
      </c>
      <c r="AC51" s="29">
        <f>'ICIS download'!N59</f>
        <v>87.5</v>
      </c>
      <c r="AD51" s="29">
        <f>'ICIS download'!M59</f>
        <v>90</v>
      </c>
      <c r="AE51" s="29">
        <f>'ICIS download'!L59</f>
        <v>85</v>
      </c>
    </row>
    <row r="52" spans="1:31" x14ac:dyDescent="0.25">
      <c r="A52" s="28">
        <f>'ICIS download'!B60</f>
        <v>45854</v>
      </c>
      <c r="B52" s="29">
        <f>'ICIS download'!T60</f>
        <v>182.5</v>
      </c>
      <c r="C52" s="29">
        <f>'ICIS download'!S60</f>
        <v>185</v>
      </c>
      <c r="D52" s="29">
        <f>'ICIS download'!R60</f>
        <v>180</v>
      </c>
      <c r="E52" s="29">
        <f>'ICIS download'!W60</f>
        <v>180</v>
      </c>
      <c r="F52" s="29">
        <f>'ICIS download'!V60</f>
        <v>185</v>
      </c>
      <c r="G52" s="29">
        <f>'ICIS download'!U60</f>
        <v>175</v>
      </c>
      <c r="H52" s="29">
        <f>'ICIS download'!H60</f>
        <v>135</v>
      </c>
      <c r="I52" s="29">
        <f>'ICIS download'!G60</f>
        <v>140</v>
      </c>
      <c r="J52" s="29">
        <f>'ICIS download'!F60</f>
        <v>130</v>
      </c>
      <c r="K52" s="29">
        <f>'ICIS download'!Q60</f>
        <v>162.5</v>
      </c>
      <c r="L52" s="29">
        <f>'ICIS download'!P60</f>
        <v>175</v>
      </c>
      <c r="M52" s="29">
        <f>'ICIS download'!O60</f>
        <v>150</v>
      </c>
      <c r="N52" s="29">
        <f>'ICIS download'!Z60</f>
        <v>162.5</v>
      </c>
      <c r="O52" s="29">
        <f>'ICIS download'!Y60</f>
        <v>165</v>
      </c>
      <c r="P52" s="29">
        <f>'ICIS download'!X60</f>
        <v>160</v>
      </c>
      <c r="Q52" s="29">
        <f>'ICIS download'!E60</f>
        <v>120</v>
      </c>
      <c r="R52" s="29">
        <f>'ICIS download'!D60</f>
        <v>125</v>
      </c>
      <c r="S52" s="29">
        <f>'ICIS download'!C60</f>
        <v>115</v>
      </c>
      <c r="T52" s="29">
        <f>'ICIS download'!K60</f>
        <v>94</v>
      </c>
      <c r="U52" s="29">
        <f>'ICIS download'!J60</f>
        <v>98</v>
      </c>
      <c r="V52" s="29">
        <f>'ICIS download'!I60</f>
        <v>90</v>
      </c>
      <c r="W52" s="29">
        <f>'ICIS download'!AC60</f>
        <v>125</v>
      </c>
      <c r="X52" s="29">
        <f>'ICIS download'!AB60</f>
        <v>130</v>
      </c>
      <c r="Y52" s="29">
        <f>'ICIS download'!AA60</f>
        <v>120</v>
      </c>
      <c r="Z52" s="29">
        <f>'ICIS download'!AF60</f>
        <v>125</v>
      </c>
      <c r="AA52" s="29">
        <f>'ICIS download'!AE60</f>
        <v>130</v>
      </c>
      <c r="AB52" s="29">
        <f>'ICIS download'!AD60</f>
        <v>120</v>
      </c>
      <c r="AC52" s="29">
        <f>'ICIS download'!N60</f>
        <v>87.5</v>
      </c>
      <c r="AD52" s="29">
        <f>'ICIS download'!M60</f>
        <v>90</v>
      </c>
      <c r="AE52" s="29">
        <f>'ICIS download'!L60</f>
        <v>85</v>
      </c>
    </row>
    <row r="53" spans="1:31" x14ac:dyDescent="0.25">
      <c r="A53" s="28">
        <f>'ICIS download'!B61</f>
        <v>45847</v>
      </c>
      <c r="B53" s="29">
        <f>'ICIS download'!T61</f>
        <v>182.5</v>
      </c>
      <c r="C53" s="29">
        <f>'ICIS download'!S61</f>
        <v>185</v>
      </c>
      <c r="D53" s="29">
        <f>'ICIS download'!R61</f>
        <v>180</v>
      </c>
      <c r="E53" s="29">
        <f>'ICIS download'!W61</f>
        <v>180</v>
      </c>
      <c r="F53" s="29">
        <f>'ICIS download'!V61</f>
        <v>185</v>
      </c>
      <c r="G53" s="29">
        <f>'ICIS download'!U61</f>
        <v>175</v>
      </c>
      <c r="H53" s="29">
        <f>'ICIS download'!H61</f>
        <v>132.5</v>
      </c>
      <c r="I53" s="29">
        <f>'ICIS download'!G61</f>
        <v>140</v>
      </c>
      <c r="J53" s="29">
        <f>'ICIS download'!F61</f>
        <v>125</v>
      </c>
      <c r="K53" s="29">
        <f>'ICIS download'!Q61</f>
        <v>162.5</v>
      </c>
      <c r="L53" s="29">
        <f>'ICIS download'!P61</f>
        <v>175</v>
      </c>
      <c r="M53" s="29">
        <f>'ICIS download'!O61</f>
        <v>150</v>
      </c>
      <c r="N53" s="29">
        <f>'ICIS download'!Z61</f>
        <v>162.5</v>
      </c>
      <c r="O53" s="29">
        <f>'ICIS download'!Y61</f>
        <v>165</v>
      </c>
      <c r="P53" s="29">
        <f>'ICIS download'!X61</f>
        <v>160</v>
      </c>
      <c r="Q53" s="29">
        <f>'ICIS download'!E61</f>
        <v>120</v>
      </c>
      <c r="R53" s="29">
        <f>'ICIS download'!D61</f>
        <v>125</v>
      </c>
      <c r="S53" s="29">
        <f>'ICIS download'!C61</f>
        <v>115</v>
      </c>
      <c r="T53" s="29">
        <f>'ICIS download'!K61</f>
        <v>92.5</v>
      </c>
      <c r="U53" s="29">
        <f>'ICIS download'!J61</f>
        <v>95</v>
      </c>
      <c r="V53" s="29">
        <f>'ICIS download'!I61</f>
        <v>90</v>
      </c>
      <c r="W53" s="29">
        <f>'ICIS download'!AC61</f>
        <v>125</v>
      </c>
      <c r="X53" s="29">
        <f>'ICIS download'!AB61</f>
        <v>130</v>
      </c>
      <c r="Y53" s="29">
        <f>'ICIS download'!AA61</f>
        <v>120</v>
      </c>
      <c r="Z53" s="29">
        <f>'ICIS download'!AF61</f>
        <v>125</v>
      </c>
      <c r="AA53" s="29">
        <f>'ICIS download'!AE61</f>
        <v>130</v>
      </c>
      <c r="AB53" s="29">
        <f>'ICIS download'!AD61</f>
        <v>120</v>
      </c>
      <c r="AC53" s="29">
        <f>'ICIS download'!N61</f>
        <v>87.5</v>
      </c>
      <c r="AD53" s="29">
        <f>'ICIS download'!M61</f>
        <v>90</v>
      </c>
      <c r="AE53" s="29">
        <f>'ICIS download'!L61</f>
        <v>85</v>
      </c>
    </row>
    <row r="54" spans="1:31" x14ac:dyDescent="0.25">
      <c r="A54" s="28">
        <f>'ICIS download'!B62</f>
        <v>45840</v>
      </c>
      <c r="B54" s="29">
        <f>'ICIS download'!T62</f>
        <v>182.5</v>
      </c>
      <c r="C54" s="29">
        <f>'ICIS download'!S62</f>
        <v>185</v>
      </c>
      <c r="D54" s="29">
        <f>'ICIS download'!R62</f>
        <v>180</v>
      </c>
      <c r="E54" s="29">
        <f>'ICIS download'!W62</f>
        <v>180</v>
      </c>
      <c r="F54" s="29">
        <f>'ICIS download'!V62</f>
        <v>185</v>
      </c>
      <c r="G54" s="29">
        <f>'ICIS download'!U62</f>
        <v>175</v>
      </c>
      <c r="H54" s="29">
        <f>'ICIS download'!H62</f>
        <v>127.5</v>
      </c>
      <c r="I54" s="29">
        <f>'ICIS download'!G62</f>
        <v>130</v>
      </c>
      <c r="J54" s="29">
        <f>'ICIS download'!F62</f>
        <v>125</v>
      </c>
      <c r="K54" s="29">
        <f>'ICIS download'!Q62</f>
        <v>170</v>
      </c>
      <c r="L54" s="29">
        <f>'ICIS download'!P62</f>
        <v>180</v>
      </c>
      <c r="M54" s="29">
        <f>'ICIS download'!O62</f>
        <v>160</v>
      </c>
      <c r="N54" s="29">
        <f>'ICIS download'!Z62</f>
        <v>162.5</v>
      </c>
      <c r="O54" s="29">
        <f>'ICIS download'!Y62</f>
        <v>165</v>
      </c>
      <c r="P54" s="29">
        <f>'ICIS download'!X62</f>
        <v>160</v>
      </c>
      <c r="Q54" s="29">
        <f>'ICIS download'!E62</f>
        <v>120</v>
      </c>
      <c r="R54" s="29">
        <f>'ICIS download'!D62</f>
        <v>125</v>
      </c>
      <c r="S54" s="29">
        <f>'ICIS download'!C62</f>
        <v>115</v>
      </c>
      <c r="T54" s="29">
        <f>'ICIS download'!K62</f>
        <v>90</v>
      </c>
      <c r="U54" s="29">
        <f>'ICIS download'!J62</f>
        <v>95</v>
      </c>
      <c r="V54" s="29">
        <f>'ICIS download'!I62</f>
        <v>85</v>
      </c>
      <c r="W54" s="29">
        <f>'ICIS download'!AC62</f>
        <v>130</v>
      </c>
      <c r="X54" s="29">
        <f>'ICIS download'!AB62</f>
        <v>135</v>
      </c>
      <c r="Y54" s="29">
        <f>'ICIS download'!AA62</f>
        <v>125</v>
      </c>
      <c r="Z54" s="29">
        <f>'ICIS download'!AF62</f>
        <v>130</v>
      </c>
      <c r="AA54" s="29">
        <f>'ICIS download'!AE62</f>
        <v>135</v>
      </c>
      <c r="AB54" s="29">
        <f>'ICIS download'!AD62</f>
        <v>125</v>
      </c>
      <c r="AC54" s="29">
        <f>'ICIS download'!N62</f>
        <v>87.5</v>
      </c>
      <c r="AD54" s="29">
        <f>'ICIS download'!M62</f>
        <v>90</v>
      </c>
      <c r="AE54" s="29">
        <f>'ICIS download'!L62</f>
        <v>85</v>
      </c>
    </row>
    <row r="55" spans="1:31" x14ac:dyDescent="0.25">
      <c r="A55" s="28">
        <f>'ICIS download'!B63</f>
        <v>45833</v>
      </c>
      <c r="B55" s="29">
        <f>'ICIS download'!T63</f>
        <v>180</v>
      </c>
      <c r="C55" s="29">
        <f>'ICIS download'!S63</f>
        <v>185</v>
      </c>
      <c r="D55" s="29">
        <f>'ICIS download'!R63</f>
        <v>175</v>
      </c>
      <c r="E55" s="29">
        <f>'ICIS download'!W63</f>
        <v>180</v>
      </c>
      <c r="F55" s="29">
        <f>'ICIS download'!V63</f>
        <v>185</v>
      </c>
      <c r="G55" s="29">
        <f>'ICIS download'!U63</f>
        <v>175</v>
      </c>
      <c r="H55" s="29">
        <f>'ICIS download'!H63</f>
        <v>125</v>
      </c>
      <c r="I55" s="29">
        <f>'ICIS download'!G63</f>
        <v>130</v>
      </c>
      <c r="J55" s="29">
        <f>'ICIS download'!F63</f>
        <v>120</v>
      </c>
      <c r="K55" s="29">
        <f>'ICIS download'!Q63</f>
        <v>170</v>
      </c>
      <c r="L55" s="29">
        <f>'ICIS download'!P63</f>
        <v>180</v>
      </c>
      <c r="M55" s="29">
        <f>'ICIS download'!O63</f>
        <v>160</v>
      </c>
      <c r="N55" s="29">
        <f>'ICIS download'!Z63</f>
        <v>162.5</v>
      </c>
      <c r="O55" s="29">
        <f>'ICIS download'!Y63</f>
        <v>165</v>
      </c>
      <c r="P55" s="29">
        <f>'ICIS download'!X63</f>
        <v>160</v>
      </c>
      <c r="Q55" s="29">
        <f>'ICIS download'!E63</f>
        <v>120</v>
      </c>
      <c r="R55" s="29">
        <f>'ICIS download'!D63</f>
        <v>125</v>
      </c>
      <c r="S55" s="29">
        <f>'ICIS download'!C63</f>
        <v>115</v>
      </c>
      <c r="T55" s="29">
        <f>'ICIS download'!K63</f>
        <v>90</v>
      </c>
      <c r="U55" s="29">
        <f>'ICIS download'!J63</f>
        <v>95</v>
      </c>
      <c r="V55" s="29">
        <f>'ICIS download'!I63</f>
        <v>85</v>
      </c>
      <c r="W55" s="29">
        <f>'ICIS download'!AC63</f>
        <v>130</v>
      </c>
      <c r="X55" s="29">
        <f>'ICIS download'!AB63</f>
        <v>135</v>
      </c>
      <c r="Y55" s="29">
        <f>'ICIS download'!AA63</f>
        <v>125</v>
      </c>
      <c r="Z55" s="29">
        <f>'ICIS download'!AF63</f>
        <v>130</v>
      </c>
      <c r="AA55" s="29">
        <f>'ICIS download'!AE63</f>
        <v>135</v>
      </c>
      <c r="AB55" s="29">
        <f>'ICIS download'!AD63</f>
        <v>125</v>
      </c>
      <c r="AC55" s="29">
        <f>'ICIS download'!N63</f>
        <v>82.5</v>
      </c>
      <c r="AD55" s="29">
        <f>'ICIS download'!M63</f>
        <v>85</v>
      </c>
      <c r="AE55" s="29">
        <f>'ICIS download'!L63</f>
        <v>80</v>
      </c>
    </row>
    <row r="56" spans="1:31" x14ac:dyDescent="0.25">
      <c r="A56" s="28">
        <f>'ICIS download'!B64</f>
        <v>45826</v>
      </c>
      <c r="B56" s="29">
        <f>'ICIS download'!T64</f>
        <v>178.5</v>
      </c>
      <c r="C56" s="29">
        <f>'ICIS download'!S64</f>
        <v>182</v>
      </c>
      <c r="D56" s="29">
        <f>'ICIS download'!R64</f>
        <v>175</v>
      </c>
      <c r="E56" s="29">
        <f>'ICIS download'!W64</f>
        <v>172.5</v>
      </c>
      <c r="F56" s="29">
        <f>'ICIS download'!V64</f>
        <v>175</v>
      </c>
      <c r="G56" s="29">
        <f>'ICIS download'!U64</f>
        <v>170</v>
      </c>
      <c r="H56" s="29">
        <f>'ICIS download'!H64</f>
        <v>126.5</v>
      </c>
      <c r="I56" s="29">
        <f>'ICIS download'!G64</f>
        <v>130</v>
      </c>
      <c r="J56" s="29">
        <f>'ICIS download'!F64</f>
        <v>123</v>
      </c>
      <c r="K56" s="29">
        <f>'ICIS download'!Q64</f>
        <v>170</v>
      </c>
      <c r="L56" s="29">
        <f>'ICIS download'!P64</f>
        <v>180</v>
      </c>
      <c r="M56" s="29">
        <f>'ICIS download'!O64</f>
        <v>160</v>
      </c>
      <c r="N56" s="29">
        <f>'ICIS download'!Z64</f>
        <v>162.5</v>
      </c>
      <c r="O56" s="29">
        <f>'ICIS download'!Y64</f>
        <v>165</v>
      </c>
      <c r="P56" s="29">
        <f>'ICIS download'!X64</f>
        <v>160</v>
      </c>
      <c r="Q56" s="29">
        <f>'ICIS download'!E64</f>
        <v>117.5</v>
      </c>
      <c r="R56" s="29">
        <f>'ICIS download'!D64</f>
        <v>120</v>
      </c>
      <c r="S56" s="29">
        <f>'ICIS download'!C64</f>
        <v>115</v>
      </c>
      <c r="T56" s="29">
        <f>'ICIS download'!K64</f>
        <v>89.5</v>
      </c>
      <c r="U56" s="29">
        <f>'ICIS download'!J64</f>
        <v>95</v>
      </c>
      <c r="V56" s="29">
        <f>'ICIS download'!I64</f>
        <v>84</v>
      </c>
      <c r="W56" s="29">
        <f>'ICIS download'!AC64</f>
        <v>130</v>
      </c>
      <c r="X56" s="29">
        <f>'ICIS download'!AB64</f>
        <v>135</v>
      </c>
      <c r="Y56" s="29">
        <f>'ICIS download'!AA64</f>
        <v>125</v>
      </c>
      <c r="Z56" s="29">
        <f>'ICIS download'!AF64</f>
        <v>130</v>
      </c>
      <c r="AA56" s="29">
        <f>'ICIS download'!AE64</f>
        <v>135</v>
      </c>
      <c r="AB56" s="29">
        <f>'ICIS download'!AD64</f>
        <v>125</v>
      </c>
      <c r="AC56" s="29">
        <f>'ICIS download'!N64</f>
        <v>81.5</v>
      </c>
      <c r="AD56" s="29">
        <f>'ICIS download'!M64</f>
        <v>85</v>
      </c>
      <c r="AE56" s="29">
        <f>'ICIS download'!L64</f>
        <v>78</v>
      </c>
    </row>
    <row r="57" spans="1:31" x14ac:dyDescent="0.25">
      <c r="A57" s="28">
        <f>'ICIS download'!B65</f>
        <v>45819</v>
      </c>
      <c r="B57" s="29">
        <f>'ICIS download'!T65</f>
        <v>170</v>
      </c>
      <c r="C57" s="29">
        <f>'ICIS download'!S65</f>
        <v>175</v>
      </c>
      <c r="D57" s="29">
        <f>'ICIS download'!R65</f>
        <v>165</v>
      </c>
      <c r="E57" s="29">
        <f>'ICIS download'!W65</f>
        <v>172.5</v>
      </c>
      <c r="F57" s="29">
        <f>'ICIS download'!V65</f>
        <v>175</v>
      </c>
      <c r="G57" s="29">
        <f>'ICIS download'!U65</f>
        <v>170</v>
      </c>
      <c r="H57" s="29">
        <f>'ICIS download'!H65</f>
        <v>122.5</v>
      </c>
      <c r="I57" s="29">
        <f>'ICIS download'!G65</f>
        <v>125</v>
      </c>
      <c r="J57" s="29">
        <f>'ICIS download'!F65</f>
        <v>120</v>
      </c>
      <c r="K57" s="29">
        <f>'ICIS download'!Q65</f>
        <v>170</v>
      </c>
      <c r="L57" s="29">
        <f>'ICIS download'!P65</f>
        <v>180</v>
      </c>
      <c r="M57" s="29">
        <f>'ICIS download'!O65</f>
        <v>160</v>
      </c>
      <c r="N57" s="29">
        <f>'ICIS download'!Z65</f>
        <v>160</v>
      </c>
      <c r="O57" s="29">
        <f>'ICIS download'!Y65</f>
        <v>165</v>
      </c>
      <c r="P57" s="29">
        <f>'ICIS download'!X65</f>
        <v>155</v>
      </c>
      <c r="Q57" s="29">
        <f>'ICIS download'!E65</f>
        <v>112.5</v>
      </c>
      <c r="R57" s="29">
        <f>'ICIS download'!D65</f>
        <v>115</v>
      </c>
      <c r="S57" s="29">
        <f>'ICIS download'!C65</f>
        <v>110</v>
      </c>
      <c r="T57" s="29">
        <f>'ICIS download'!K65</f>
        <v>85.5</v>
      </c>
      <c r="U57" s="29">
        <f>'ICIS download'!J65</f>
        <v>91</v>
      </c>
      <c r="V57" s="29">
        <f>'ICIS download'!I65</f>
        <v>80</v>
      </c>
      <c r="W57" s="29">
        <f>'ICIS download'!AC65</f>
        <v>127.5</v>
      </c>
      <c r="X57" s="29">
        <f>'ICIS download'!AB65</f>
        <v>135</v>
      </c>
      <c r="Y57" s="29">
        <f>'ICIS download'!AA65</f>
        <v>120</v>
      </c>
      <c r="Z57" s="29">
        <f>'ICIS download'!AF65</f>
        <v>127.5</v>
      </c>
      <c r="AA57" s="29">
        <f>'ICIS download'!AE65</f>
        <v>135</v>
      </c>
      <c r="AB57" s="29">
        <f>'ICIS download'!AD65</f>
        <v>120</v>
      </c>
      <c r="AC57" s="29">
        <f>'ICIS download'!N65</f>
        <v>77.5</v>
      </c>
      <c r="AD57" s="29">
        <f>'ICIS download'!M65</f>
        <v>80</v>
      </c>
      <c r="AE57" s="29">
        <f>'ICIS download'!L65</f>
        <v>75</v>
      </c>
    </row>
    <row r="58" spans="1:31" x14ac:dyDescent="0.25">
      <c r="A58" s="28">
        <f>'ICIS download'!B66</f>
        <v>45812</v>
      </c>
      <c r="B58" s="29">
        <f>'ICIS download'!T66</f>
        <v>167.5</v>
      </c>
      <c r="C58" s="29">
        <f>'ICIS download'!S66</f>
        <v>170</v>
      </c>
      <c r="D58" s="29">
        <f>'ICIS download'!R66</f>
        <v>165</v>
      </c>
      <c r="E58" s="29">
        <f>'ICIS download'!W66</f>
        <v>172.5</v>
      </c>
      <c r="F58" s="29">
        <f>'ICIS download'!V66</f>
        <v>175</v>
      </c>
      <c r="G58" s="29">
        <f>'ICIS download'!U66</f>
        <v>170</v>
      </c>
      <c r="H58" s="29">
        <f>'ICIS download'!H66</f>
        <v>117.5</v>
      </c>
      <c r="I58" s="29">
        <f>'ICIS download'!G66</f>
        <v>120</v>
      </c>
      <c r="J58" s="29">
        <f>'ICIS download'!F66</f>
        <v>115</v>
      </c>
      <c r="K58" s="29">
        <f>'ICIS download'!Q66</f>
        <v>157.5</v>
      </c>
      <c r="L58" s="29">
        <f>'ICIS download'!P66</f>
        <v>170</v>
      </c>
      <c r="M58" s="29">
        <f>'ICIS download'!O66</f>
        <v>145</v>
      </c>
      <c r="N58" s="29">
        <f>'ICIS download'!Z66</f>
        <v>155</v>
      </c>
      <c r="O58" s="29">
        <f>'ICIS download'!Y66</f>
        <v>160</v>
      </c>
      <c r="P58" s="29">
        <f>'ICIS download'!X66</f>
        <v>150</v>
      </c>
      <c r="Q58" s="29">
        <f>'ICIS download'!E66</f>
        <v>107.5</v>
      </c>
      <c r="R58" s="29">
        <f>'ICIS download'!D66</f>
        <v>110</v>
      </c>
      <c r="S58" s="29">
        <f>'ICIS download'!C66</f>
        <v>105</v>
      </c>
      <c r="T58" s="29">
        <f>'ICIS download'!K66</f>
        <v>76</v>
      </c>
      <c r="U58" s="29">
        <f>'ICIS download'!J66</f>
        <v>80</v>
      </c>
      <c r="V58" s="29">
        <f>'ICIS download'!I66</f>
        <v>72</v>
      </c>
      <c r="W58" s="29">
        <f>'ICIS download'!AC66</f>
        <v>117.5</v>
      </c>
      <c r="X58" s="29">
        <f>'ICIS download'!AB66</f>
        <v>120</v>
      </c>
      <c r="Y58" s="29">
        <f>'ICIS download'!AA66</f>
        <v>115</v>
      </c>
      <c r="Z58" s="29">
        <f>'ICIS download'!AF66</f>
        <v>117.5</v>
      </c>
      <c r="AA58" s="29">
        <f>'ICIS download'!AE66</f>
        <v>120</v>
      </c>
      <c r="AB58" s="29">
        <f>'ICIS download'!AD66</f>
        <v>115</v>
      </c>
      <c r="AC58" s="29">
        <f>'ICIS download'!N66</f>
        <v>72.5</v>
      </c>
      <c r="AD58" s="29">
        <f>'ICIS download'!M66</f>
        <v>75</v>
      </c>
      <c r="AE58" s="29">
        <f>'ICIS download'!L66</f>
        <v>70</v>
      </c>
    </row>
    <row r="59" spans="1:31" x14ac:dyDescent="0.25">
      <c r="A59" s="28">
        <f>'ICIS download'!B67</f>
        <v>45805</v>
      </c>
      <c r="B59" s="29">
        <f>'ICIS download'!T67</f>
        <v>165</v>
      </c>
      <c r="C59" s="29">
        <f>'ICIS download'!S67</f>
        <v>170</v>
      </c>
      <c r="D59" s="29">
        <f>'ICIS download'!R67</f>
        <v>160</v>
      </c>
      <c r="E59" s="29">
        <f>'ICIS download'!W67</f>
        <v>172.5</v>
      </c>
      <c r="F59" s="29">
        <f>'ICIS download'!V67</f>
        <v>175</v>
      </c>
      <c r="G59" s="29">
        <f>'ICIS download'!U67</f>
        <v>170</v>
      </c>
      <c r="H59" s="29">
        <f>'ICIS download'!H67</f>
        <v>120</v>
      </c>
      <c r="I59" s="29">
        <f>'ICIS download'!G67</f>
        <v>121</v>
      </c>
      <c r="J59" s="29">
        <f>'ICIS download'!F67</f>
        <v>119</v>
      </c>
      <c r="K59" s="29">
        <f>'ICIS download'!Q67</f>
        <v>160</v>
      </c>
      <c r="L59" s="29">
        <f>'ICIS download'!P67</f>
        <v>170</v>
      </c>
      <c r="M59" s="29">
        <f>'ICIS download'!O67</f>
        <v>150</v>
      </c>
      <c r="N59" s="29">
        <f>'ICIS download'!Z67</f>
        <v>155</v>
      </c>
      <c r="O59" s="29">
        <f>'ICIS download'!Y67</f>
        <v>160</v>
      </c>
      <c r="P59" s="29">
        <f>'ICIS download'!X67</f>
        <v>150</v>
      </c>
      <c r="Q59" s="29">
        <f>'ICIS download'!E67</f>
        <v>107.5</v>
      </c>
      <c r="R59" s="29">
        <f>'ICIS download'!D67</f>
        <v>110</v>
      </c>
      <c r="S59" s="29">
        <f>'ICIS download'!C67</f>
        <v>105</v>
      </c>
      <c r="T59" s="29">
        <f>'ICIS download'!K67</f>
        <v>76</v>
      </c>
      <c r="U59" s="29">
        <f>'ICIS download'!J67</f>
        <v>80</v>
      </c>
      <c r="V59" s="29">
        <f>'ICIS download'!I67</f>
        <v>72</v>
      </c>
      <c r="W59" s="29">
        <f>'ICIS download'!AC67</f>
        <v>117.5</v>
      </c>
      <c r="X59" s="29">
        <f>'ICIS download'!AB67</f>
        <v>120</v>
      </c>
      <c r="Y59" s="29">
        <f>'ICIS download'!AA67</f>
        <v>115</v>
      </c>
      <c r="Z59" s="29">
        <f>'ICIS download'!AF67</f>
        <v>117.5</v>
      </c>
      <c r="AA59" s="29">
        <f>'ICIS download'!AE67</f>
        <v>120</v>
      </c>
      <c r="AB59" s="29">
        <f>'ICIS download'!AD67</f>
        <v>115</v>
      </c>
      <c r="AC59" s="29">
        <f>'ICIS download'!N67</f>
        <v>70</v>
      </c>
      <c r="AD59" s="29">
        <f>'ICIS download'!M67</f>
        <v>75</v>
      </c>
      <c r="AE59" s="29">
        <f>'ICIS download'!L67</f>
        <v>65</v>
      </c>
    </row>
    <row r="60" spans="1:31" x14ac:dyDescent="0.25">
      <c r="A60" s="28">
        <f>'ICIS download'!B68</f>
        <v>45798</v>
      </c>
      <c r="B60" s="29">
        <f>'ICIS download'!T68</f>
        <v>160</v>
      </c>
      <c r="C60" s="29">
        <f>'ICIS download'!S68</f>
        <v>165</v>
      </c>
      <c r="D60" s="29">
        <f>'ICIS download'!R68</f>
        <v>155</v>
      </c>
      <c r="E60" s="29">
        <f>'ICIS download'!W68</f>
        <v>167.5</v>
      </c>
      <c r="F60" s="29">
        <f>'ICIS download'!V68</f>
        <v>170</v>
      </c>
      <c r="G60" s="29">
        <f>'ICIS download'!U68</f>
        <v>165</v>
      </c>
      <c r="H60" s="29">
        <f>'ICIS download'!H68</f>
        <v>120</v>
      </c>
      <c r="I60" s="29">
        <f>'ICIS download'!G68</f>
        <v>121</v>
      </c>
      <c r="J60" s="29">
        <f>'ICIS download'!F68</f>
        <v>119</v>
      </c>
      <c r="K60" s="29">
        <f>'ICIS download'!Q68</f>
        <v>152.5</v>
      </c>
      <c r="L60" s="29">
        <f>'ICIS download'!P68</f>
        <v>165</v>
      </c>
      <c r="M60" s="29">
        <f>'ICIS download'!O68</f>
        <v>140</v>
      </c>
      <c r="N60" s="29">
        <f>'ICIS download'!Z68</f>
        <v>150</v>
      </c>
      <c r="O60" s="29">
        <f>'ICIS download'!Y68</f>
        <v>155</v>
      </c>
      <c r="P60" s="29">
        <f>'ICIS download'!X68</f>
        <v>145</v>
      </c>
      <c r="Q60" s="29">
        <f>'ICIS download'!E68</f>
        <v>102.5</v>
      </c>
      <c r="R60" s="29">
        <f>'ICIS download'!D68</f>
        <v>105</v>
      </c>
      <c r="S60" s="29">
        <f>'ICIS download'!C68</f>
        <v>100</v>
      </c>
      <c r="T60" s="29">
        <f>'ICIS download'!K68</f>
        <v>73.5</v>
      </c>
      <c r="U60" s="29">
        <f>'ICIS download'!J68</f>
        <v>75</v>
      </c>
      <c r="V60" s="29">
        <f>'ICIS download'!I68</f>
        <v>72</v>
      </c>
      <c r="W60" s="29">
        <f>'ICIS download'!AC68</f>
        <v>110</v>
      </c>
      <c r="X60" s="29">
        <f>'ICIS download'!AB68</f>
        <v>115</v>
      </c>
      <c r="Y60" s="29">
        <f>'ICIS download'!AA68</f>
        <v>105</v>
      </c>
      <c r="Z60" s="29">
        <f>'ICIS download'!AF68</f>
        <v>110</v>
      </c>
      <c r="AA60" s="29">
        <f>'ICIS download'!AE68</f>
        <v>115</v>
      </c>
      <c r="AB60" s="29">
        <f>'ICIS download'!AD68</f>
        <v>105</v>
      </c>
      <c r="AC60" s="29">
        <f>'ICIS download'!N68</f>
        <v>67.5</v>
      </c>
      <c r="AD60" s="29">
        <f>'ICIS download'!M68</f>
        <v>70</v>
      </c>
      <c r="AE60" s="29">
        <f>'ICIS download'!L68</f>
        <v>65</v>
      </c>
    </row>
    <row r="61" spans="1:31" x14ac:dyDescent="0.25">
      <c r="A61" s="28">
        <f>'ICIS download'!B69</f>
        <v>45791</v>
      </c>
      <c r="B61" s="29">
        <f>'ICIS download'!T69</f>
        <v>157.5</v>
      </c>
      <c r="C61" s="29">
        <f>'ICIS download'!S69</f>
        <v>160</v>
      </c>
      <c r="D61" s="29">
        <f>'ICIS download'!R69</f>
        <v>155</v>
      </c>
      <c r="E61" s="29">
        <f>'ICIS download'!W69</f>
        <v>167.5</v>
      </c>
      <c r="F61" s="29">
        <f>'ICIS download'!V69</f>
        <v>170</v>
      </c>
      <c r="G61" s="29">
        <f>'ICIS download'!U69</f>
        <v>165</v>
      </c>
      <c r="H61" s="29">
        <f>'ICIS download'!H69</f>
        <v>120</v>
      </c>
      <c r="I61" s="29">
        <f>'ICIS download'!G69</f>
        <v>121</v>
      </c>
      <c r="J61" s="29">
        <f>'ICIS download'!F69</f>
        <v>119</v>
      </c>
      <c r="K61" s="29">
        <f>'ICIS download'!Q69</f>
        <v>152.5</v>
      </c>
      <c r="L61" s="29">
        <f>'ICIS download'!P69</f>
        <v>165</v>
      </c>
      <c r="M61" s="29">
        <f>'ICIS download'!O69</f>
        <v>140</v>
      </c>
      <c r="N61" s="29">
        <f>'ICIS download'!Z69</f>
        <v>147.5</v>
      </c>
      <c r="O61" s="29">
        <f>'ICIS download'!Y69</f>
        <v>150</v>
      </c>
      <c r="P61" s="29">
        <f>'ICIS download'!X69</f>
        <v>145</v>
      </c>
      <c r="Q61" s="29">
        <f>'ICIS download'!E69</f>
        <v>101.5</v>
      </c>
      <c r="R61" s="29">
        <f>'ICIS download'!D69</f>
        <v>105</v>
      </c>
      <c r="S61" s="29">
        <f>'ICIS download'!C69</f>
        <v>98</v>
      </c>
      <c r="T61" s="29">
        <f>'ICIS download'!K69</f>
        <v>72.5</v>
      </c>
      <c r="U61" s="29">
        <f>'ICIS download'!J69</f>
        <v>75</v>
      </c>
      <c r="V61" s="29">
        <f>'ICIS download'!I69</f>
        <v>70</v>
      </c>
      <c r="W61" s="29">
        <f>'ICIS download'!AC69</f>
        <v>110</v>
      </c>
      <c r="X61" s="29">
        <f>'ICIS download'!AB69</f>
        <v>115</v>
      </c>
      <c r="Y61" s="29">
        <f>'ICIS download'!AA69</f>
        <v>105</v>
      </c>
      <c r="Z61" s="29">
        <f>'ICIS download'!AF69</f>
        <v>110</v>
      </c>
      <c r="AA61" s="29">
        <f>'ICIS download'!AE69</f>
        <v>115</v>
      </c>
      <c r="AB61" s="29">
        <f>'ICIS download'!AD69</f>
        <v>105</v>
      </c>
      <c r="AC61" s="29">
        <f>'ICIS download'!N69</f>
        <v>65</v>
      </c>
      <c r="AD61" s="29">
        <f>'ICIS download'!M69</f>
        <v>70</v>
      </c>
      <c r="AE61" s="29">
        <f>'ICIS download'!L69</f>
        <v>60</v>
      </c>
    </row>
    <row r="62" spans="1:31" x14ac:dyDescent="0.25">
      <c r="A62" s="28">
        <f>'ICIS download'!B70</f>
        <v>45784</v>
      </c>
      <c r="B62" s="29">
        <f>'ICIS download'!T70</f>
        <v>157.5</v>
      </c>
      <c r="C62" s="29">
        <f>'ICIS download'!S70</f>
        <v>160</v>
      </c>
      <c r="D62" s="29">
        <f>'ICIS download'!R70</f>
        <v>155</v>
      </c>
      <c r="E62" s="29">
        <f>'ICIS download'!W70</f>
        <v>171.5</v>
      </c>
      <c r="F62" s="29">
        <f>'ICIS download'!V70</f>
        <v>175</v>
      </c>
      <c r="G62" s="29">
        <f>'ICIS download'!U70</f>
        <v>168</v>
      </c>
      <c r="H62" s="29">
        <f>'ICIS download'!H70</f>
        <v>119.5</v>
      </c>
      <c r="I62" s="29">
        <f>'ICIS download'!G70</f>
        <v>120</v>
      </c>
      <c r="J62" s="29">
        <f>'ICIS download'!F70</f>
        <v>119</v>
      </c>
      <c r="K62" s="29">
        <f>'ICIS download'!Q70</f>
        <v>150</v>
      </c>
      <c r="L62" s="29">
        <f>'ICIS download'!P70</f>
        <v>165</v>
      </c>
      <c r="M62" s="29">
        <f>'ICIS download'!O70</f>
        <v>135</v>
      </c>
      <c r="N62" s="29">
        <f>'ICIS download'!Z70</f>
        <v>147.5</v>
      </c>
      <c r="O62" s="29">
        <f>'ICIS download'!Y70</f>
        <v>150</v>
      </c>
      <c r="P62" s="29">
        <f>'ICIS download'!X70</f>
        <v>145</v>
      </c>
      <c r="Q62" s="29">
        <f>'ICIS download'!E70</f>
        <v>101.5</v>
      </c>
      <c r="R62" s="29">
        <f>'ICIS download'!D70</f>
        <v>105</v>
      </c>
      <c r="S62" s="29">
        <f>'ICIS download'!C70</f>
        <v>98</v>
      </c>
      <c r="T62" s="29">
        <f>'ICIS download'!K70</f>
        <v>71.5</v>
      </c>
      <c r="U62" s="29">
        <f>'ICIS download'!J70</f>
        <v>75</v>
      </c>
      <c r="V62" s="29">
        <f>'ICIS download'!I70</f>
        <v>68</v>
      </c>
      <c r="W62" s="29">
        <f>'ICIS download'!AC70</f>
        <v>105</v>
      </c>
      <c r="X62" s="29">
        <f>'ICIS download'!AB70</f>
        <v>110</v>
      </c>
      <c r="Y62" s="29">
        <f>'ICIS download'!AA70</f>
        <v>100</v>
      </c>
      <c r="Z62" s="29">
        <f>'ICIS download'!AF70</f>
        <v>105</v>
      </c>
      <c r="AA62" s="29">
        <f>'ICIS download'!AE70</f>
        <v>110</v>
      </c>
      <c r="AB62" s="29">
        <f>'ICIS download'!AD70</f>
        <v>100</v>
      </c>
      <c r="AC62" s="29">
        <f>'ICIS download'!N70</f>
        <v>65</v>
      </c>
      <c r="AD62" s="29">
        <f>'ICIS download'!M70</f>
        <v>70</v>
      </c>
      <c r="AE62" s="29">
        <f>'ICIS download'!L70</f>
        <v>60</v>
      </c>
    </row>
    <row r="63" spans="1:31" x14ac:dyDescent="0.25">
      <c r="A63" s="28">
        <f>'ICIS download'!B71</f>
        <v>45777</v>
      </c>
      <c r="B63" s="29">
        <f>'ICIS download'!T71</f>
        <v>157.5</v>
      </c>
      <c r="C63" s="29">
        <f>'ICIS download'!S71</f>
        <v>160</v>
      </c>
      <c r="D63" s="29">
        <f>'ICIS download'!R71</f>
        <v>155</v>
      </c>
      <c r="E63" s="29">
        <f>'ICIS download'!W71</f>
        <v>170</v>
      </c>
      <c r="F63" s="29">
        <f>'ICIS download'!V71</f>
        <v>175</v>
      </c>
      <c r="G63" s="29">
        <f>'ICIS download'!U71</f>
        <v>165</v>
      </c>
      <c r="H63" s="29">
        <f>'ICIS download'!H71</f>
        <v>119.5</v>
      </c>
      <c r="I63" s="29">
        <f>'ICIS download'!G71</f>
        <v>120</v>
      </c>
      <c r="J63" s="29">
        <f>'ICIS download'!F71</f>
        <v>119</v>
      </c>
      <c r="K63" s="29">
        <f>'ICIS download'!Q71</f>
        <v>150</v>
      </c>
      <c r="L63" s="29">
        <f>'ICIS download'!P71</f>
        <v>165</v>
      </c>
      <c r="M63" s="29">
        <f>'ICIS download'!O71</f>
        <v>135</v>
      </c>
      <c r="N63" s="29">
        <f>'ICIS download'!Z71</f>
        <v>145</v>
      </c>
      <c r="O63" s="29">
        <f>'ICIS download'!Y71</f>
        <v>150</v>
      </c>
      <c r="P63" s="29">
        <f>'ICIS download'!X71</f>
        <v>140</v>
      </c>
      <c r="Q63" s="29">
        <f>'ICIS download'!E71</f>
        <v>101.5</v>
      </c>
      <c r="R63" s="29">
        <f>'ICIS download'!D71</f>
        <v>105</v>
      </c>
      <c r="S63" s="29">
        <f>'ICIS download'!C71</f>
        <v>98</v>
      </c>
      <c r="T63" s="29">
        <f>'ICIS download'!K71</f>
        <v>72.5</v>
      </c>
      <c r="U63" s="29">
        <f>'ICIS download'!J71</f>
        <v>75</v>
      </c>
      <c r="V63" s="29">
        <f>'ICIS download'!I71</f>
        <v>70</v>
      </c>
      <c r="W63" s="29">
        <f>'ICIS download'!AC71</f>
        <v>102.5</v>
      </c>
      <c r="X63" s="29">
        <f>'ICIS download'!AB71</f>
        <v>110</v>
      </c>
      <c r="Y63" s="29">
        <f>'ICIS download'!AA71</f>
        <v>95</v>
      </c>
      <c r="Z63" s="29">
        <f>'ICIS download'!AF71</f>
        <v>102.5</v>
      </c>
      <c r="AA63" s="29">
        <f>'ICIS download'!AE71</f>
        <v>110</v>
      </c>
      <c r="AB63" s="29">
        <f>'ICIS download'!AD71</f>
        <v>95</v>
      </c>
      <c r="AC63" s="29">
        <f>'ICIS download'!N71</f>
        <v>62.5</v>
      </c>
      <c r="AD63" s="29">
        <f>'ICIS download'!M71</f>
        <v>65</v>
      </c>
      <c r="AE63" s="29">
        <f>'ICIS download'!L71</f>
        <v>60</v>
      </c>
    </row>
    <row r="64" spans="1:31" x14ac:dyDescent="0.25">
      <c r="A64" s="28">
        <f>'ICIS download'!B72</f>
        <v>45770</v>
      </c>
      <c r="B64" s="29">
        <f>'ICIS download'!T72</f>
        <v>157.5</v>
      </c>
      <c r="C64" s="29">
        <f>'ICIS download'!S72</f>
        <v>160</v>
      </c>
      <c r="D64" s="29">
        <f>'ICIS download'!R72</f>
        <v>155</v>
      </c>
      <c r="E64" s="29">
        <f>'ICIS download'!W72</f>
        <v>170</v>
      </c>
      <c r="F64" s="29">
        <f>'ICIS download'!V72</f>
        <v>175</v>
      </c>
      <c r="G64" s="29">
        <f>'ICIS download'!U72</f>
        <v>165</v>
      </c>
      <c r="H64" s="29">
        <f>'ICIS download'!H72</f>
        <v>122.5</v>
      </c>
      <c r="I64" s="29">
        <f>'ICIS download'!G72</f>
        <v>123</v>
      </c>
      <c r="J64" s="29">
        <f>'ICIS download'!F72</f>
        <v>122</v>
      </c>
      <c r="K64" s="29">
        <f>'ICIS download'!Q72</f>
        <v>142.5</v>
      </c>
      <c r="L64" s="29">
        <f>'ICIS download'!P72</f>
        <v>165</v>
      </c>
      <c r="M64" s="29">
        <f>'ICIS download'!O72</f>
        <v>120</v>
      </c>
      <c r="N64" s="29">
        <f>'ICIS download'!Z72</f>
        <v>145</v>
      </c>
      <c r="O64" s="29">
        <f>'ICIS download'!Y72</f>
        <v>150</v>
      </c>
      <c r="P64" s="29">
        <f>'ICIS download'!X72</f>
        <v>140</v>
      </c>
      <c r="Q64" s="29">
        <f>'ICIS download'!E72</f>
        <v>110</v>
      </c>
      <c r="R64" s="29">
        <f>'ICIS download'!D72</f>
        <v>115</v>
      </c>
      <c r="S64" s="29">
        <f>'ICIS download'!C72</f>
        <v>105</v>
      </c>
      <c r="T64" s="29">
        <f>'ICIS download'!K72</f>
        <v>72.5</v>
      </c>
      <c r="U64" s="29">
        <f>'ICIS download'!J72</f>
        <v>75</v>
      </c>
      <c r="V64" s="29">
        <f>'ICIS download'!I72</f>
        <v>70</v>
      </c>
      <c r="W64" s="29">
        <f>'ICIS download'!AC72</f>
        <v>100</v>
      </c>
      <c r="X64" s="29">
        <f>'ICIS download'!AB72</f>
        <v>105</v>
      </c>
      <c r="Y64" s="29">
        <f>'ICIS download'!AA72</f>
        <v>95</v>
      </c>
      <c r="Z64" s="29">
        <f>'ICIS download'!AF72</f>
        <v>100</v>
      </c>
      <c r="AA64" s="29">
        <f>'ICIS download'!AE72</f>
        <v>105</v>
      </c>
      <c r="AB64" s="29">
        <f>'ICIS download'!AD72</f>
        <v>95</v>
      </c>
      <c r="AC64" s="29">
        <f>'ICIS download'!N72</f>
        <v>62.5</v>
      </c>
      <c r="AD64" s="29">
        <f>'ICIS download'!M72</f>
        <v>65</v>
      </c>
      <c r="AE64" s="29">
        <f>'ICIS download'!L72</f>
        <v>60</v>
      </c>
    </row>
    <row r="65" spans="1:31" x14ac:dyDescent="0.25">
      <c r="A65" s="28">
        <f>'ICIS download'!B73</f>
        <v>45763</v>
      </c>
      <c r="B65" s="29">
        <f>'ICIS download'!T73</f>
        <v>155</v>
      </c>
      <c r="C65" s="29">
        <f>'ICIS download'!S73</f>
        <v>160</v>
      </c>
      <c r="D65" s="29">
        <f>'ICIS download'!R73</f>
        <v>150</v>
      </c>
      <c r="E65" s="29">
        <f>'ICIS download'!W73</f>
        <v>168.5</v>
      </c>
      <c r="F65" s="29">
        <f>'ICIS download'!V73</f>
        <v>172</v>
      </c>
      <c r="G65" s="29">
        <f>'ICIS download'!U73</f>
        <v>165</v>
      </c>
      <c r="H65" s="29">
        <f>'ICIS download'!H73</f>
        <v>122.5</v>
      </c>
      <c r="I65" s="29">
        <f>'ICIS download'!G73</f>
        <v>123</v>
      </c>
      <c r="J65" s="29">
        <f>'ICIS download'!F73</f>
        <v>122</v>
      </c>
      <c r="K65" s="29">
        <f>'ICIS download'!Q73</f>
        <v>130</v>
      </c>
      <c r="L65" s="29">
        <f>'ICIS download'!P73</f>
        <v>150</v>
      </c>
      <c r="M65" s="29">
        <f>'ICIS download'!O73</f>
        <v>110</v>
      </c>
      <c r="N65" s="29">
        <f>'ICIS download'!Z73</f>
        <v>142.5</v>
      </c>
      <c r="O65" s="29">
        <f>'ICIS download'!Y73</f>
        <v>145</v>
      </c>
      <c r="P65" s="29">
        <f>'ICIS download'!X73</f>
        <v>140</v>
      </c>
      <c r="Q65" s="29">
        <f>'ICIS download'!E73</f>
        <v>105</v>
      </c>
      <c r="R65" s="29">
        <f>'ICIS download'!D73</f>
        <v>110</v>
      </c>
      <c r="S65" s="29">
        <f>'ICIS download'!C73</f>
        <v>100</v>
      </c>
      <c r="T65" s="29">
        <f>'ICIS download'!K73</f>
        <v>68.5</v>
      </c>
      <c r="U65" s="29">
        <f>'ICIS download'!J73</f>
        <v>72</v>
      </c>
      <c r="V65" s="29">
        <f>'ICIS download'!I73</f>
        <v>65</v>
      </c>
      <c r="W65" s="29">
        <f>'ICIS download'!AC73</f>
        <v>95</v>
      </c>
      <c r="X65" s="29">
        <f>'ICIS download'!AB73</f>
        <v>100</v>
      </c>
      <c r="Y65" s="29">
        <f>'ICIS download'!AA73</f>
        <v>90</v>
      </c>
      <c r="Z65" s="29">
        <f>'ICIS download'!AF73</f>
        <v>95</v>
      </c>
      <c r="AA65" s="29">
        <f>'ICIS download'!AE73</f>
        <v>100</v>
      </c>
      <c r="AB65" s="29">
        <f>'ICIS download'!AD73</f>
        <v>90</v>
      </c>
      <c r="AC65" s="29">
        <f>'ICIS download'!N73</f>
        <v>60</v>
      </c>
      <c r="AD65" s="29">
        <f>'ICIS download'!M73</f>
        <v>65</v>
      </c>
      <c r="AE65" s="29">
        <f>'ICIS download'!L73</f>
        <v>55</v>
      </c>
    </row>
    <row r="66" spans="1:31" x14ac:dyDescent="0.25">
      <c r="A66" s="28">
        <f>'ICIS download'!B74</f>
        <v>45756</v>
      </c>
      <c r="B66" s="29">
        <f>'ICIS download'!T74</f>
        <v>152.5</v>
      </c>
      <c r="C66" s="29">
        <f>'ICIS download'!S74</f>
        <v>155</v>
      </c>
      <c r="D66" s="29">
        <f>'ICIS download'!R74</f>
        <v>150</v>
      </c>
      <c r="E66" s="29">
        <f>'ICIS download'!W74</f>
        <v>162.5</v>
      </c>
      <c r="F66" s="29">
        <f>'ICIS download'!V74</f>
        <v>165</v>
      </c>
      <c r="G66" s="29">
        <f>'ICIS download'!U74</f>
        <v>160</v>
      </c>
      <c r="H66" s="29">
        <f>'ICIS download'!H74</f>
        <v>119</v>
      </c>
      <c r="I66" s="29">
        <f>'ICIS download'!G74</f>
        <v>123</v>
      </c>
      <c r="J66" s="29">
        <f>'ICIS download'!F74</f>
        <v>115</v>
      </c>
      <c r="K66" s="29">
        <f>'ICIS download'!Q74</f>
        <v>135</v>
      </c>
      <c r="L66" s="29">
        <f>'ICIS download'!P74</f>
        <v>150</v>
      </c>
      <c r="M66" s="29">
        <f>'ICIS download'!O74</f>
        <v>120</v>
      </c>
      <c r="N66" s="29">
        <f>'ICIS download'!Z74</f>
        <v>145</v>
      </c>
      <c r="O66" s="29">
        <f>'ICIS download'!Y74</f>
        <v>150</v>
      </c>
      <c r="P66" s="29">
        <f>'ICIS download'!X74</f>
        <v>140</v>
      </c>
      <c r="Q66" s="29">
        <f>'ICIS download'!E74</f>
        <v>105</v>
      </c>
      <c r="R66" s="29">
        <f>'ICIS download'!D74</f>
        <v>110</v>
      </c>
      <c r="S66" s="29">
        <f>'ICIS download'!C74</f>
        <v>100</v>
      </c>
      <c r="T66" s="29">
        <f>'ICIS download'!K74</f>
        <v>72.5</v>
      </c>
      <c r="U66" s="29">
        <f>'ICIS download'!J74</f>
        <v>75</v>
      </c>
      <c r="V66" s="29">
        <f>'ICIS download'!I74</f>
        <v>70</v>
      </c>
      <c r="W66" s="29">
        <f>'ICIS download'!AC74</f>
        <v>100</v>
      </c>
      <c r="X66" s="29">
        <f>'ICIS download'!AB74</f>
        <v>105</v>
      </c>
      <c r="Y66" s="29">
        <f>'ICIS download'!AA74</f>
        <v>95</v>
      </c>
      <c r="Z66" s="29">
        <f>'ICIS download'!AF74</f>
        <v>100</v>
      </c>
      <c r="AA66" s="29">
        <f>'ICIS download'!AE74</f>
        <v>105</v>
      </c>
      <c r="AB66" s="29">
        <f>'ICIS download'!AD74</f>
        <v>95</v>
      </c>
      <c r="AC66" s="29">
        <f>'ICIS download'!N74</f>
        <v>60</v>
      </c>
      <c r="AD66" s="29">
        <f>'ICIS download'!M74</f>
        <v>65</v>
      </c>
      <c r="AE66" s="29">
        <f>'ICIS download'!L74</f>
        <v>55</v>
      </c>
    </row>
    <row r="67" spans="1:31" x14ac:dyDescent="0.25">
      <c r="A67" s="28">
        <f>'ICIS download'!B75</f>
        <v>45749</v>
      </c>
      <c r="B67" s="29">
        <f>'ICIS download'!T75</f>
        <v>145</v>
      </c>
      <c r="C67" s="29">
        <f>'ICIS download'!S75</f>
        <v>150</v>
      </c>
      <c r="D67" s="29">
        <f>'ICIS download'!R75</f>
        <v>140</v>
      </c>
      <c r="E67" s="29">
        <f>'ICIS download'!W75</f>
        <v>160</v>
      </c>
      <c r="F67" s="29">
        <f>'ICIS download'!V75</f>
        <v>165</v>
      </c>
      <c r="G67" s="29">
        <f>'ICIS download'!U75</f>
        <v>155</v>
      </c>
      <c r="H67" s="29">
        <f>'ICIS download'!H75</f>
        <v>112.5</v>
      </c>
      <c r="I67" s="29">
        <f>'ICIS download'!G75</f>
        <v>115</v>
      </c>
      <c r="J67" s="29">
        <f>'ICIS download'!F75</f>
        <v>110</v>
      </c>
      <c r="K67" s="29">
        <f>'ICIS download'!Q75</f>
        <v>125</v>
      </c>
      <c r="L67" s="29">
        <f>'ICIS download'!P75</f>
        <v>140</v>
      </c>
      <c r="M67" s="29">
        <f>'ICIS download'!O75</f>
        <v>110</v>
      </c>
      <c r="N67" s="29">
        <f>'ICIS download'!Z75</f>
        <v>141</v>
      </c>
      <c r="O67" s="29">
        <f>'ICIS download'!Y75</f>
        <v>147</v>
      </c>
      <c r="P67" s="29">
        <f>'ICIS download'!X75</f>
        <v>135</v>
      </c>
      <c r="Q67" s="29">
        <f>'ICIS download'!E75</f>
        <v>102.5</v>
      </c>
      <c r="R67" s="29">
        <f>'ICIS download'!D75</f>
        <v>107</v>
      </c>
      <c r="S67" s="29">
        <f>'ICIS download'!C75</f>
        <v>98</v>
      </c>
      <c r="T67" s="29">
        <f>'ICIS download'!K75</f>
        <v>72.5</v>
      </c>
      <c r="U67" s="29">
        <f>'ICIS download'!J75</f>
        <v>75</v>
      </c>
      <c r="V67" s="29">
        <f>'ICIS download'!I75</f>
        <v>70</v>
      </c>
      <c r="W67" s="29">
        <f>'ICIS download'!AC75</f>
        <v>92.5</v>
      </c>
      <c r="X67" s="29">
        <f>'ICIS download'!AB75</f>
        <v>100</v>
      </c>
      <c r="Y67" s="29">
        <f>'ICIS download'!AA75</f>
        <v>85</v>
      </c>
      <c r="Z67" s="29">
        <f>'ICIS download'!AF75</f>
        <v>92.5</v>
      </c>
      <c r="AA67" s="29">
        <f>'ICIS download'!AE75</f>
        <v>100</v>
      </c>
      <c r="AB67" s="29">
        <f>'ICIS download'!AD75</f>
        <v>85</v>
      </c>
      <c r="AC67" s="29">
        <f>'ICIS download'!N75</f>
        <v>60</v>
      </c>
      <c r="AD67" s="29">
        <f>'ICIS download'!M75</f>
        <v>65</v>
      </c>
      <c r="AE67" s="29">
        <f>'ICIS download'!L75</f>
        <v>55</v>
      </c>
    </row>
    <row r="68" spans="1:31" x14ac:dyDescent="0.25">
      <c r="A68" s="28">
        <f>'ICIS download'!B76</f>
        <v>45742</v>
      </c>
      <c r="B68" s="29">
        <f>'ICIS download'!T76</f>
        <v>140</v>
      </c>
      <c r="C68" s="29">
        <f>'ICIS download'!S76</f>
        <v>145</v>
      </c>
      <c r="D68" s="29">
        <f>'ICIS download'!R76</f>
        <v>135</v>
      </c>
      <c r="E68" s="29">
        <f>'ICIS download'!W76</f>
        <v>155</v>
      </c>
      <c r="F68" s="29">
        <f>'ICIS download'!V76</f>
        <v>160</v>
      </c>
      <c r="G68" s="29">
        <f>'ICIS download'!U76</f>
        <v>150</v>
      </c>
      <c r="H68" s="29">
        <f>'ICIS download'!H76</f>
        <v>109.5</v>
      </c>
      <c r="I68" s="29">
        <f>'ICIS download'!G76</f>
        <v>112</v>
      </c>
      <c r="J68" s="29">
        <f>'ICIS download'!F76</f>
        <v>107</v>
      </c>
      <c r="K68" s="29">
        <f>'ICIS download'!Q76</f>
        <v>117.5</v>
      </c>
      <c r="L68" s="29">
        <f>'ICIS download'!P76</f>
        <v>140</v>
      </c>
      <c r="M68" s="29">
        <f>'ICIS download'!O76</f>
        <v>95</v>
      </c>
      <c r="N68" s="29">
        <f>'ICIS download'!Z76</f>
        <v>127.5</v>
      </c>
      <c r="O68" s="29">
        <f>'ICIS download'!Y76</f>
        <v>130</v>
      </c>
      <c r="P68" s="29">
        <f>'ICIS download'!X76</f>
        <v>125</v>
      </c>
      <c r="Q68" s="29">
        <f>'ICIS download'!E76</f>
        <v>100.5</v>
      </c>
      <c r="R68" s="29">
        <f>'ICIS download'!D76</f>
        <v>105</v>
      </c>
      <c r="S68" s="29">
        <f>'ICIS download'!C76</f>
        <v>96</v>
      </c>
      <c r="T68" s="29">
        <f>'ICIS download'!K76</f>
        <v>72.5</v>
      </c>
      <c r="U68" s="29">
        <f>'ICIS download'!J76</f>
        <v>75</v>
      </c>
      <c r="V68" s="29">
        <f>'ICIS download'!I76</f>
        <v>70</v>
      </c>
      <c r="W68" s="29">
        <f>'ICIS download'!AC76</f>
        <v>80</v>
      </c>
      <c r="X68" s="29">
        <f>'ICIS download'!AB76</f>
        <v>90</v>
      </c>
      <c r="Y68" s="29">
        <f>'ICIS download'!AA76</f>
        <v>70</v>
      </c>
      <c r="Z68" s="29">
        <f>'ICIS download'!AF76</f>
        <v>82.5</v>
      </c>
      <c r="AA68" s="29">
        <f>'ICIS download'!AE76</f>
        <v>95</v>
      </c>
      <c r="AB68" s="29">
        <f>'ICIS download'!AD76</f>
        <v>70</v>
      </c>
      <c r="AC68" s="29">
        <f>'ICIS download'!N76</f>
        <v>57.5</v>
      </c>
      <c r="AD68" s="29">
        <f>'ICIS download'!M76</f>
        <v>60</v>
      </c>
      <c r="AE68" s="29">
        <f>'ICIS download'!L76</f>
        <v>55</v>
      </c>
    </row>
    <row r="69" spans="1:31" x14ac:dyDescent="0.25">
      <c r="A69" s="28">
        <f>'ICIS download'!B77</f>
        <v>45735</v>
      </c>
      <c r="B69" s="29">
        <f>'ICIS download'!T77</f>
        <v>135</v>
      </c>
      <c r="C69" s="29">
        <f>'ICIS download'!S77</f>
        <v>140</v>
      </c>
      <c r="D69" s="29">
        <f>'ICIS download'!R77</f>
        <v>130</v>
      </c>
      <c r="E69" s="29">
        <f>'ICIS download'!W77</f>
        <v>142.5</v>
      </c>
      <c r="F69" s="29">
        <f>'ICIS download'!V77</f>
        <v>145</v>
      </c>
      <c r="G69" s="29">
        <f>'ICIS download'!U77</f>
        <v>140</v>
      </c>
      <c r="H69" s="29">
        <f>'ICIS download'!H77</f>
        <v>107.5</v>
      </c>
      <c r="I69" s="29">
        <f>'ICIS download'!G77</f>
        <v>110</v>
      </c>
      <c r="J69" s="29">
        <f>'ICIS download'!F77</f>
        <v>105</v>
      </c>
      <c r="K69" s="29">
        <f>'ICIS download'!Q77</f>
        <v>117.5</v>
      </c>
      <c r="L69" s="29">
        <f>'ICIS download'!P77</f>
        <v>140</v>
      </c>
      <c r="M69" s="29">
        <f>'ICIS download'!O77</f>
        <v>95</v>
      </c>
      <c r="N69" s="29">
        <f>'ICIS download'!Z77</f>
        <v>117.5</v>
      </c>
      <c r="O69" s="29">
        <f>'ICIS download'!Y77</f>
        <v>120</v>
      </c>
      <c r="P69" s="29">
        <f>'ICIS download'!X77</f>
        <v>115</v>
      </c>
      <c r="Q69" s="29">
        <f>'ICIS download'!E77</f>
        <v>98</v>
      </c>
      <c r="R69" s="29">
        <f>'ICIS download'!D77</f>
        <v>100</v>
      </c>
      <c r="S69" s="29">
        <f>'ICIS download'!C77</f>
        <v>96</v>
      </c>
      <c r="T69" s="29">
        <f>'ICIS download'!K77</f>
        <v>62.5</v>
      </c>
      <c r="U69" s="29">
        <f>'ICIS download'!J77</f>
        <v>65</v>
      </c>
      <c r="V69" s="29">
        <f>'ICIS download'!I77</f>
        <v>60</v>
      </c>
      <c r="W69" s="29">
        <f>'ICIS download'!AC77</f>
        <v>80</v>
      </c>
      <c r="X69" s="29">
        <f>'ICIS download'!AB77</f>
        <v>90</v>
      </c>
      <c r="Y69" s="29">
        <f>'ICIS download'!AA77</f>
        <v>70</v>
      </c>
      <c r="Z69" s="29">
        <f>'ICIS download'!AF77</f>
        <v>80</v>
      </c>
      <c r="AA69" s="29">
        <f>'ICIS download'!AE77</f>
        <v>90</v>
      </c>
      <c r="AB69" s="29">
        <f>'ICIS download'!AD77</f>
        <v>70</v>
      </c>
      <c r="AC69" s="29">
        <f>'ICIS download'!N77</f>
        <v>52.5</v>
      </c>
      <c r="AD69" s="29">
        <f>'ICIS download'!M77</f>
        <v>55</v>
      </c>
      <c r="AE69" s="29">
        <f>'ICIS download'!L77</f>
        <v>50</v>
      </c>
    </row>
    <row r="70" spans="1:31" x14ac:dyDescent="0.25">
      <c r="A70" s="28">
        <f>'ICIS download'!B78</f>
        <v>45728</v>
      </c>
      <c r="B70" s="29">
        <f>'ICIS download'!T78</f>
        <v>137.5</v>
      </c>
      <c r="C70" s="29">
        <f>'ICIS download'!S78</f>
        <v>140</v>
      </c>
      <c r="D70" s="29">
        <f>'ICIS download'!R78</f>
        <v>135</v>
      </c>
      <c r="E70" s="29">
        <f>'ICIS download'!W78</f>
        <v>143.5</v>
      </c>
      <c r="F70" s="29">
        <f>'ICIS download'!V78</f>
        <v>147</v>
      </c>
      <c r="G70" s="29">
        <f>'ICIS download'!U78</f>
        <v>140</v>
      </c>
      <c r="H70" s="29">
        <f>'ICIS download'!H78</f>
        <v>105</v>
      </c>
      <c r="I70" s="29">
        <f>'ICIS download'!G78</f>
        <v>110</v>
      </c>
      <c r="J70" s="29">
        <f>'ICIS download'!F78</f>
        <v>100</v>
      </c>
      <c r="K70" s="29">
        <f>'ICIS download'!Q78</f>
        <v>127.5</v>
      </c>
      <c r="L70" s="29">
        <f>'ICIS download'!P78</f>
        <v>145</v>
      </c>
      <c r="M70" s="29">
        <f>'ICIS download'!O78</f>
        <v>110</v>
      </c>
      <c r="N70" s="29">
        <f>'ICIS download'!Z78</f>
        <v>127.5</v>
      </c>
      <c r="O70" s="29">
        <f>'ICIS download'!Y78</f>
        <v>130</v>
      </c>
      <c r="P70" s="29">
        <f>'ICIS download'!X78</f>
        <v>125</v>
      </c>
      <c r="Q70" s="29">
        <f>'ICIS download'!E78</f>
        <v>94</v>
      </c>
      <c r="R70" s="29">
        <f>'ICIS download'!D78</f>
        <v>96</v>
      </c>
      <c r="S70" s="29">
        <f>'ICIS download'!C78</f>
        <v>92</v>
      </c>
      <c r="T70" s="29">
        <f>'ICIS download'!K78</f>
        <v>52.5</v>
      </c>
      <c r="U70" s="29">
        <f>'ICIS download'!J78</f>
        <v>55</v>
      </c>
      <c r="V70" s="29">
        <f>'ICIS download'!I78</f>
        <v>50</v>
      </c>
      <c r="W70" s="29">
        <f>'ICIS download'!AC78</f>
        <v>90</v>
      </c>
      <c r="X70" s="29">
        <f>'ICIS download'!AB78</f>
        <v>95</v>
      </c>
      <c r="Y70" s="29">
        <f>'ICIS download'!AA78</f>
        <v>85</v>
      </c>
      <c r="Z70" s="29">
        <f>'ICIS download'!AF78</f>
        <v>90</v>
      </c>
      <c r="AA70" s="29">
        <f>'ICIS download'!AE78</f>
        <v>95</v>
      </c>
      <c r="AB70" s="29">
        <f>'ICIS download'!AD78</f>
        <v>85</v>
      </c>
      <c r="AC70" s="29">
        <f>'ICIS download'!N78</f>
        <v>51.5</v>
      </c>
      <c r="AD70" s="29">
        <f>'ICIS download'!M78</f>
        <v>55</v>
      </c>
      <c r="AE70" s="29">
        <f>'ICIS download'!L78</f>
        <v>48</v>
      </c>
    </row>
    <row r="71" spans="1:31" x14ac:dyDescent="0.25">
      <c r="A71" s="28">
        <f>'ICIS download'!B79</f>
        <v>45721</v>
      </c>
      <c r="B71" s="29">
        <f>'ICIS download'!T79</f>
        <v>147.5</v>
      </c>
      <c r="C71" s="29">
        <f>'ICIS download'!S79</f>
        <v>150</v>
      </c>
      <c r="D71" s="29">
        <f>'ICIS download'!R79</f>
        <v>145</v>
      </c>
      <c r="E71" s="29">
        <f>'ICIS download'!W79</f>
        <v>142.5</v>
      </c>
      <c r="F71" s="29">
        <f>'ICIS download'!V79</f>
        <v>145</v>
      </c>
      <c r="G71" s="29">
        <f>'ICIS download'!U79</f>
        <v>140</v>
      </c>
      <c r="H71" s="29">
        <f>'ICIS download'!H79</f>
        <v>102.5</v>
      </c>
      <c r="I71" s="29">
        <f>'ICIS download'!G79</f>
        <v>105</v>
      </c>
      <c r="J71" s="29">
        <f>'ICIS download'!F79</f>
        <v>100</v>
      </c>
      <c r="K71" s="29">
        <f>'ICIS download'!Q79</f>
        <v>130</v>
      </c>
      <c r="L71" s="29">
        <f>'ICIS download'!P79</f>
        <v>145</v>
      </c>
      <c r="M71" s="29">
        <f>'ICIS download'!O79</f>
        <v>115</v>
      </c>
      <c r="N71" s="29">
        <f>'ICIS download'!Z79</f>
        <v>132.5</v>
      </c>
      <c r="O71" s="29">
        <f>'ICIS download'!Y79</f>
        <v>135</v>
      </c>
      <c r="P71" s="29">
        <f>'ICIS download'!X79</f>
        <v>130</v>
      </c>
      <c r="Q71" s="29">
        <f>'ICIS download'!E79</f>
        <v>94</v>
      </c>
      <c r="R71" s="29">
        <f>'ICIS download'!D79</f>
        <v>96</v>
      </c>
      <c r="S71" s="29">
        <f>'ICIS download'!C79</f>
        <v>92</v>
      </c>
      <c r="T71" s="29">
        <f>'ICIS download'!K79</f>
        <v>52.5</v>
      </c>
      <c r="U71" s="29">
        <f>'ICIS download'!J79</f>
        <v>55</v>
      </c>
      <c r="V71" s="29">
        <f>'ICIS download'!I79</f>
        <v>50</v>
      </c>
      <c r="W71" s="29">
        <f>'ICIS download'!AC79</f>
        <v>95</v>
      </c>
      <c r="X71" s="29">
        <f>'ICIS download'!AB79</f>
        <v>100</v>
      </c>
      <c r="Y71" s="29">
        <f>'ICIS download'!AA79</f>
        <v>90</v>
      </c>
      <c r="Z71" s="29">
        <f>'ICIS download'!AF79</f>
        <v>95</v>
      </c>
      <c r="AA71" s="29">
        <f>'ICIS download'!AE79</f>
        <v>100</v>
      </c>
      <c r="AB71" s="29">
        <f>'ICIS download'!AD79</f>
        <v>90</v>
      </c>
      <c r="AC71" s="29">
        <f>'ICIS download'!N79</f>
        <v>50.5</v>
      </c>
      <c r="AD71" s="29">
        <f>'ICIS download'!M79</f>
        <v>53</v>
      </c>
      <c r="AE71" s="29">
        <f>'ICIS download'!L79</f>
        <v>48</v>
      </c>
    </row>
    <row r="72" spans="1:31" x14ac:dyDescent="0.25">
      <c r="A72" s="28">
        <f>'ICIS download'!B80</f>
        <v>45714</v>
      </c>
      <c r="B72" s="29">
        <f>'ICIS download'!T80</f>
        <v>157.5</v>
      </c>
      <c r="C72" s="29">
        <f>'ICIS download'!S80</f>
        <v>160</v>
      </c>
      <c r="D72" s="29">
        <f>'ICIS download'!R80</f>
        <v>155</v>
      </c>
      <c r="E72" s="29">
        <f>'ICIS download'!W80</f>
        <v>147</v>
      </c>
      <c r="F72" s="29">
        <f>'ICIS download'!V80</f>
        <v>150</v>
      </c>
      <c r="G72" s="29">
        <f>'ICIS download'!U80</f>
        <v>144</v>
      </c>
      <c r="H72" s="29">
        <f>'ICIS download'!H80</f>
        <v>102.5</v>
      </c>
      <c r="I72" s="29">
        <f>'ICIS download'!G80</f>
        <v>105</v>
      </c>
      <c r="J72" s="29">
        <f>'ICIS download'!F80</f>
        <v>100</v>
      </c>
      <c r="K72" s="29">
        <f>'ICIS download'!Q80</f>
        <v>138.5</v>
      </c>
      <c r="L72" s="29">
        <f>'ICIS download'!P80</f>
        <v>150</v>
      </c>
      <c r="M72" s="29">
        <f>'ICIS download'!O80</f>
        <v>127</v>
      </c>
      <c r="N72" s="29">
        <f>'ICIS download'!Z80</f>
        <v>137.5</v>
      </c>
      <c r="O72" s="29">
        <f>'ICIS download'!Y80</f>
        <v>140</v>
      </c>
      <c r="P72" s="29">
        <f>'ICIS download'!X80</f>
        <v>135</v>
      </c>
      <c r="Q72" s="29">
        <f>'ICIS download'!E80</f>
        <v>94</v>
      </c>
      <c r="R72" s="29">
        <f>'ICIS download'!D80</f>
        <v>96</v>
      </c>
      <c r="S72" s="29">
        <f>'ICIS download'!C80</f>
        <v>92</v>
      </c>
      <c r="T72" s="29">
        <f>'ICIS download'!K80</f>
        <v>51.5</v>
      </c>
      <c r="U72" s="29">
        <f>'ICIS download'!J80</f>
        <v>53</v>
      </c>
      <c r="V72" s="29">
        <f>'ICIS download'!I80</f>
        <v>50</v>
      </c>
      <c r="W72" s="29">
        <f>'ICIS download'!AC80</f>
        <v>102.5</v>
      </c>
      <c r="X72" s="29">
        <f>'ICIS download'!AB80</f>
        <v>105</v>
      </c>
      <c r="Y72" s="29">
        <f>'ICIS download'!AA80</f>
        <v>100</v>
      </c>
      <c r="Z72" s="29">
        <f>'ICIS download'!AF80</f>
        <v>102.5</v>
      </c>
      <c r="AA72" s="29">
        <f>'ICIS download'!AE80</f>
        <v>105</v>
      </c>
      <c r="AB72" s="29">
        <f>'ICIS download'!AD80</f>
        <v>100</v>
      </c>
      <c r="AC72" s="29">
        <f>'ICIS download'!N80</f>
        <v>47.5</v>
      </c>
      <c r="AD72" s="29">
        <f>'ICIS download'!M80</f>
        <v>50</v>
      </c>
      <c r="AE72" s="29">
        <f>'ICIS download'!L80</f>
        <v>45</v>
      </c>
    </row>
    <row r="73" spans="1:31" x14ac:dyDescent="0.25">
      <c r="A73" s="28">
        <f>'ICIS download'!B81</f>
        <v>45707</v>
      </c>
      <c r="B73" s="29">
        <f>'ICIS download'!T81</f>
        <v>165</v>
      </c>
      <c r="C73" s="29">
        <f>'ICIS download'!S81</f>
        <v>170</v>
      </c>
      <c r="D73" s="29">
        <f>'ICIS download'!R81</f>
        <v>160</v>
      </c>
      <c r="E73" s="29">
        <f>'ICIS download'!W81</f>
        <v>150</v>
      </c>
      <c r="F73" s="29">
        <f>'ICIS download'!V81</f>
        <v>153</v>
      </c>
      <c r="G73" s="29">
        <f>'ICIS download'!U81</f>
        <v>147</v>
      </c>
      <c r="H73" s="29">
        <f>'ICIS download'!H81</f>
        <v>102.5</v>
      </c>
      <c r="I73" s="29">
        <f>'ICIS download'!G81</f>
        <v>105</v>
      </c>
      <c r="J73" s="29">
        <f>'ICIS download'!F81</f>
        <v>100</v>
      </c>
      <c r="K73" s="29">
        <f>'ICIS download'!Q81</f>
        <v>144</v>
      </c>
      <c r="L73" s="29">
        <f>'ICIS download'!P81</f>
        <v>155</v>
      </c>
      <c r="M73" s="29">
        <f>'ICIS download'!O81</f>
        <v>133</v>
      </c>
      <c r="N73" s="29">
        <f>'ICIS download'!Z81</f>
        <v>140</v>
      </c>
      <c r="O73" s="29">
        <f>'ICIS download'!Y81</f>
        <v>145</v>
      </c>
      <c r="P73" s="29">
        <f>'ICIS download'!X81</f>
        <v>135</v>
      </c>
      <c r="Q73" s="29">
        <f>'ICIS download'!E81</f>
        <v>94</v>
      </c>
      <c r="R73" s="29">
        <f>'ICIS download'!D81</f>
        <v>96</v>
      </c>
      <c r="S73" s="29">
        <f>'ICIS download'!C81</f>
        <v>92</v>
      </c>
      <c r="T73" s="29">
        <f>'ICIS download'!K81</f>
        <v>50.5</v>
      </c>
      <c r="U73" s="29">
        <f>'ICIS download'!J81</f>
        <v>53</v>
      </c>
      <c r="V73" s="29">
        <f>'ICIS download'!I81</f>
        <v>48</v>
      </c>
      <c r="W73" s="29">
        <f>'ICIS download'!AC81</f>
        <v>110</v>
      </c>
      <c r="X73" s="29">
        <f>'ICIS download'!AB81</f>
        <v>115</v>
      </c>
      <c r="Y73" s="29">
        <f>'ICIS download'!AA81</f>
        <v>105</v>
      </c>
      <c r="Z73" s="29">
        <f>'ICIS download'!AF81</f>
        <v>110</v>
      </c>
      <c r="AA73" s="29">
        <f>'ICIS download'!AE81</f>
        <v>115</v>
      </c>
      <c r="AB73" s="29">
        <f>'ICIS download'!AD81</f>
        <v>105</v>
      </c>
      <c r="AC73" s="29">
        <f>'ICIS download'!N81</f>
        <v>47.5</v>
      </c>
      <c r="AD73" s="29">
        <f>'ICIS download'!M81</f>
        <v>50</v>
      </c>
      <c r="AE73" s="29">
        <f>'ICIS download'!L81</f>
        <v>45</v>
      </c>
    </row>
    <row r="74" spans="1:31" x14ac:dyDescent="0.25">
      <c r="A74" s="28">
        <f>'ICIS download'!B82</f>
        <v>45700</v>
      </c>
      <c r="B74" s="29">
        <f>'ICIS download'!T82</f>
        <v>165</v>
      </c>
      <c r="C74" s="29">
        <f>'ICIS download'!S82</f>
        <v>170</v>
      </c>
      <c r="D74" s="29">
        <f>'ICIS download'!R82</f>
        <v>160</v>
      </c>
      <c r="E74" s="29">
        <f>'ICIS download'!W82</f>
        <v>152.5</v>
      </c>
      <c r="F74" s="29">
        <f>'ICIS download'!V82</f>
        <v>155</v>
      </c>
      <c r="G74" s="29">
        <f>'ICIS download'!U82</f>
        <v>150</v>
      </c>
      <c r="H74" s="29">
        <f>'ICIS download'!H82</f>
        <v>102.5</v>
      </c>
      <c r="I74" s="29">
        <f>'ICIS download'!G82</f>
        <v>105</v>
      </c>
      <c r="J74" s="29">
        <f>'ICIS download'!F82</f>
        <v>100</v>
      </c>
      <c r="K74" s="29">
        <f>'ICIS download'!Q82</f>
        <v>144</v>
      </c>
      <c r="L74" s="29">
        <f>'ICIS download'!P82</f>
        <v>155</v>
      </c>
      <c r="M74" s="29">
        <f>'ICIS download'!O82</f>
        <v>133</v>
      </c>
      <c r="N74" s="29">
        <f>'ICIS download'!Z82</f>
        <v>140</v>
      </c>
      <c r="O74" s="29">
        <f>'ICIS download'!Y82</f>
        <v>145</v>
      </c>
      <c r="P74" s="29">
        <f>'ICIS download'!X82</f>
        <v>135</v>
      </c>
      <c r="Q74" s="29">
        <f>'ICIS download'!E82</f>
        <v>94</v>
      </c>
      <c r="R74" s="29">
        <f>'ICIS download'!D82</f>
        <v>96</v>
      </c>
      <c r="S74" s="29">
        <f>'ICIS download'!C82</f>
        <v>92</v>
      </c>
      <c r="T74" s="29">
        <f>'ICIS download'!K82</f>
        <v>49.5</v>
      </c>
      <c r="U74" s="29">
        <f>'ICIS download'!J82</f>
        <v>53</v>
      </c>
      <c r="V74" s="29">
        <f>'ICIS download'!I82</f>
        <v>46</v>
      </c>
      <c r="W74" s="29">
        <f>'ICIS download'!AC82</f>
        <v>110</v>
      </c>
      <c r="X74" s="29">
        <f>'ICIS download'!AB82</f>
        <v>115</v>
      </c>
      <c r="Y74" s="29">
        <f>'ICIS download'!AA82</f>
        <v>105</v>
      </c>
      <c r="Z74" s="29">
        <f>'ICIS download'!AF82</f>
        <v>110</v>
      </c>
      <c r="AA74" s="29">
        <f>'ICIS download'!AE82</f>
        <v>115</v>
      </c>
      <c r="AB74" s="29">
        <f>'ICIS download'!AD82</f>
        <v>105</v>
      </c>
      <c r="AC74" s="29">
        <f>'ICIS download'!N82</f>
        <v>47.5</v>
      </c>
      <c r="AD74" s="29">
        <f>'ICIS download'!M82</f>
        <v>50</v>
      </c>
      <c r="AE74" s="29">
        <f>'ICIS download'!L82</f>
        <v>45</v>
      </c>
    </row>
    <row r="75" spans="1:31" x14ac:dyDescent="0.25">
      <c r="A75" s="28">
        <f>'ICIS download'!B83</f>
        <v>45693</v>
      </c>
      <c r="B75" s="29">
        <f>'ICIS download'!T83</f>
        <v>167.5</v>
      </c>
      <c r="C75" s="29">
        <f>'ICIS download'!S83</f>
        <v>170</v>
      </c>
      <c r="D75" s="29">
        <f>'ICIS download'!R83</f>
        <v>165</v>
      </c>
      <c r="E75" s="29">
        <f>'ICIS download'!W83</f>
        <v>152.5</v>
      </c>
      <c r="F75" s="29">
        <f>'ICIS download'!V83</f>
        <v>155</v>
      </c>
      <c r="G75" s="29">
        <f>'ICIS download'!U83</f>
        <v>150</v>
      </c>
      <c r="H75" s="29">
        <f>'ICIS download'!H83</f>
        <v>102.5</v>
      </c>
      <c r="I75" s="29">
        <f>'ICIS download'!G83</f>
        <v>105</v>
      </c>
      <c r="J75" s="29">
        <f>'ICIS download'!F83</f>
        <v>100</v>
      </c>
      <c r="K75" s="29">
        <f>'ICIS download'!Q83</f>
        <v>145</v>
      </c>
      <c r="L75" s="29">
        <f>'ICIS download'!P83</f>
        <v>155</v>
      </c>
      <c r="M75" s="29">
        <f>'ICIS download'!O83</f>
        <v>135</v>
      </c>
      <c r="N75" s="29">
        <f>'ICIS download'!Z83</f>
        <v>140</v>
      </c>
      <c r="O75" s="29">
        <f>'ICIS download'!Y83</f>
        <v>145</v>
      </c>
      <c r="P75" s="29">
        <f>'ICIS download'!X83</f>
        <v>135</v>
      </c>
      <c r="Q75" s="29">
        <f>'ICIS download'!E83</f>
        <v>94</v>
      </c>
      <c r="R75" s="29">
        <f>'ICIS download'!D83</f>
        <v>96</v>
      </c>
      <c r="S75" s="29">
        <f>'ICIS download'!C83</f>
        <v>92</v>
      </c>
      <c r="T75" s="29">
        <f>'ICIS download'!K83</f>
        <v>48</v>
      </c>
      <c r="U75" s="29">
        <f>'ICIS download'!J83</f>
        <v>50</v>
      </c>
      <c r="V75" s="29">
        <f>'ICIS download'!I83</f>
        <v>46</v>
      </c>
      <c r="W75" s="29">
        <f>'ICIS download'!AC83</f>
        <v>110</v>
      </c>
      <c r="X75" s="29">
        <f>'ICIS download'!AB83</f>
        <v>115</v>
      </c>
      <c r="Y75" s="29">
        <f>'ICIS download'!AA83</f>
        <v>105</v>
      </c>
      <c r="Z75" s="29">
        <f>'ICIS download'!AF83</f>
        <v>110</v>
      </c>
      <c r="AA75" s="29">
        <f>'ICIS download'!AE83</f>
        <v>115</v>
      </c>
      <c r="AB75" s="29">
        <f>'ICIS download'!AD83</f>
        <v>105</v>
      </c>
      <c r="AC75" s="29">
        <f>'ICIS download'!N83</f>
        <v>47.5</v>
      </c>
      <c r="AD75" s="29">
        <f>'ICIS download'!M83</f>
        <v>50</v>
      </c>
      <c r="AE75" s="29">
        <f>'ICIS download'!L83</f>
        <v>45</v>
      </c>
    </row>
    <row r="76" spans="1:31" x14ac:dyDescent="0.25">
      <c r="A76" s="28">
        <f>'ICIS download'!B84</f>
        <v>45686</v>
      </c>
      <c r="B76" s="29">
        <f>'ICIS download'!T84</f>
        <v>167.5</v>
      </c>
      <c r="C76" s="29">
        <f>'ICIS download'!S84</f>
        <v>170</v>
      </c>
      <c r="D76" s="29">
        <f>'ICIS download'!R84</f>
        <v>165</v>
      </c>
      <c r="E76" s="29">
        <f>'ICIS download'!W84</f>
        <v>152.5</v>
      </c>
      <c r="F76" s="29">
        <f>'ICIS download'!V84</f>
        <v>155</v>
      </c>
      <c r="G76" s="29">
        <f>'ICIS download'!U84</f>
        <v>150</v>
      </c>
      <c r="H76" s="29">
        <f>'ICIS download'!H84</f>
        <v>102.5</v>
      </c>
      <c r="I76" s="29">
        <f>'ICIS download'!G84</f>
        <v>105</v>
      </c>
      <c r="J76" s="29">
        <f>'ICIS download'!F84</f>
        <v>100</v>
      </c>
      <c r="K76" s="29">
        <f>'ICIS download'!Q84</f>
        <v>150</v>
      </c>
      <c r="L76" s="29">
        <f>'ICIS download'!P84</f>
        <v>160</v>
      </c>
      <c r="M76" s="29">
        <f>'ICIS download'!O84</f>
        <v>140</v>
      </c>
      <c r="N76" s="29">
        <f>'ICIS download'!Z84</f>
        <v>140</v>
      </c>
      <c r="O76" s="29">
        <f>'ICIS download'!Y84</f>
        <v>145</v>
      </c>
      <c r="P76" s="29">
        <f>'ICIS download'!X84</f>
        <v>135</v>
      </c>
      <c r="Q76" s="29">
        <f>'ICIS download'!E84</f>
        <v>94</v>
      </c>
      <c r="R76" s="29">
        <f>'ICIS download'!D84</f>
        <v>96</v>
      </c>
      <c r="S76" s="29">
        <f>'ICIS download'!C84</f>
        <v>92</v>
      </c>
      <c r="T76" s="29">
        <f>'ICIS download'!K84</f>
        <v>49</v>
      </c>
      <c r="U76" s="29">
        <f>'ICIS download'!J84</f>
        <v>51</v>
      </c>
      <c r="V76" s="29">
        <f>'ICIS download'!I84</f>
        <v>47</v>
      </c>
      <c r="W76" s="29">
        <f>'ICIS download'!AC84</f>
        <v>110</v>
      </c>
      <c r="X76" s="29">
        <f>'ICIS download'!AB84</f>
        <v>115</v>
      </c>
      <c r="Y76" s="29">
        <f>'ICIS download'!AA84</f>
        <v>105</v>
      </c>
      <c r="Z76" s="29">
        <f>'ICIS download'!AF84</f>
        <v>110</v>
      </c>
      <c r="AA76" s="29">
        <f>'ICIS download'!AE84</f>
        <v>115</v>
      </c>
      <c r="AB76" s="29">
        <f>'ICIS download'!AD84</f>
        <v>105</v>
      </c>
      <c r="AC76" s="29">
        <f>'ICIS download'!N84</f>
        <v>47.5</v>
      </c>
      <c r="AD76" s="29">
        <f>'ICIS download'!M84</f>
        <v>50</v>
      </c>
      <c r="AE76" s="29">
        <f>'ICIS download'!L84</f>
        <v>45</v>
      </c>
    </row>
    <row r="77" spans="1:31" x14ac:dyDescent="0.25">
      <c r="A77" s="28">
        <f>'ICIS download'!B85</f>
        <v>45679</v>
      </c>
      <c r="B77" s="29">
        <f>'ICIS download'!T85</f>
        <v>167.5</v>
      </c>
      <c r="C77" s="29">
        <f>'ICIS download'!S85</f>
        <v>170</v>
      </c>
      <c r="D77" s="29">
        <f>'ICIS download'!R85</f>
        <v>165</v>
      </c>
      <c r="E77" s="29">
        <f>'ICIS download'!W85</f>
        <v>152.5</v>
      </c>
      <c r="F77" s="29">
        <f>'ICIS download'!V85</f>
        <v>155</v>
      </c>
      <c r="G77" s="29">
        <f>'ICIS download'!U85</f>
        <v>150</v>
      </c>
      <c r="H77" s="29">
        <f>'ICIS download'!H85</f>
        <v>102</v>
      </c>
      <c r="I77" s="29">
        <f>'ICIS download'!G85</f>
        <v>104</v>
      </c>
      <c r="J77" s="29">
        <f>'ICIS download'!F85</f>
        <v>100</v>
      </c>
      <c r="K77" s="29">
        <f>'ICIS download'!Q85</f>
        <v>150</v>
      </c>
      <c r="L77" s="29">
        <f>'ICIS download'!P85</f>
        <v>160</v>
      </c>
      <c r="M77" s="29">
        <f>'ICIS download'!O85</f>
        <v>140</v>
      </c>
      <c r="N77" s="29">
        <f>'ICIS download'!Z85</f>
        <v>140</v>
      </c>
      <c r="O77" s="29">
        <f>'ICIS download'!Y85</f>
        <v>145</v>
      </c>
      <c r="P77" s="29">
        <f>'ICIS download'!X85</f>
        <v>135</v>
      </c>
      <c r="Q77" s="29">
        <f>'ICIS download'!E85</f>
        <v>94</v>
      </c>
      <c r="R77" s="29">
        <f>'ICIS download'!D85</f>
        <v>96</v>
      </c>
      <c r="S77" s="29">
        <f>'ICIS download'!C85</f>
        <v>92</v>
      </c>
      <c r="T77" s="29">
        <f>'ICIS download'!K85</f>
        <v>49</v>
      </c>
      <c r="U77" s="29">
        <f>'ICIS download'!J85</f>
        <v>51</v>
      </c>
      <c r="V77" s="29">
        <f>'ICIS download'!I85</f>
        <v>47</v>
      </c>
      <c r="W77" s="29">
        <f>'ICIS download'!AC85</f>
        <v>110</v>
      </c>
      <c r="X77" s="29">
        <f>'ICIS download'!AB85</f>
        <v>115</v>
      </c>
      <c r="Y77" s="29">
        <f>'ICIS download'!AA85</f>
        <v>105</v>
      </c>
      <c r="Z77" s="29">
        <f>'ICIS download'!AF85</f>
        <v>110</v>
      </c>
      <c r="AA77" s="29">
        <f>'ICIS download'!AE85</f>
        <v>115</v>
      </c>
      <c r="AB77" s="29">
        <f>'ICIS download'!AD85</f>
        <v>105</v>
      </c>
      <c r="AC77" s="29">
        <f>'ICIS download'!N85</f>
        <v>47.5</v>
      </c>
      <c r="AD77" s="29">
        <f>'ICIS download'!M85</f>
        <v>50</v>
      </c>
      <c r="AE77" s="29">
        <f>'ICIS download'!L85</f>
        <v>45</v>
      </c>
    </row>
    <row r="78" spans="1:31" x14ac:dyDescent="0.25">
      <c r="A78" s="28">
        <f>'ICIS download'!B86</f>
        <v>45672</v>
      </c>
      <c r="B78" s="29">
        <f>'ICIS download'!T86</f>
        <v>172.5</v>
      </c>
      <c r="C78" s="29">
        <f>'ICIS download'!S86</f>
        <v>175</v>
      </c>
      <c r="D78" s="29">
        <f>'ICIS download'!R86</f>
        <v>170</v>
      </c>
      <c r="E78" s="29">
        <f>'ICIS download'!W86</f>
        <v>152.5</v>
      </c>
      <c r="F78" s="29">
        <f>'ICIS download'!V86</f>
        <v>155</v>
      </c>
      <c r="G78" s="29">
        <f>'ICIS download'!U86</f>
        <v>150</v>
      </c>
      <c r="H78" s="29">
        <f>'ICIS download'!H86</f>
        <v>102</v>
      </c>
      <c r="I78" s="29">
        <f>'ICIS download'!G86</f>
        <v>104</v>
      </c>
      <c r="J78" s="29">
        <f>'ICIS download'!F86</f>
        <v>100</v>
      </c>
      <c r="K78" s="29">
        <f>'ICIS download'!Q86</f>
        <v>150</v>
      </c>
      <c r="L78" s="29">
        <f>'ICIS download'!P86</f>
        <v>160</v>
      </c>
      <c r="M78" s="29">
        <f>'ICIS download'!O86</f>
        <v>140</v>
      </c>
      <c r="N78" s="29">
        <f>'ICIS download'!Z86</f>
        <v>145</v>
      </c>
      <c r="O78" s="29">
        <f>'ICIS download'!Y86</f>
        <v>150</v>
      </c>
      <c r="P78" s="29">
        <f>'ICIS download'!X86</f>
        <v>140</v>
      </c>
      <c r="Q78" s="29">
        <f>'ICIS download'!E86</f>
        <v>95</v>
      </c>
      <c r="R78" s="29">
        <f>'ICIS download'!D86</f>
        <v>98</v>
      </c>
      <c r="S78" s="29">
        <f>'ICIS download'!C86</f>
        <v>92</v>
      </c>
      <c r="T78" s="29">
        <f>'ICIS download'!K86</f>
        <v>50.5</v>
      </c>
      <c r="U78" s="29">
        <f>'ICIS download'!J86</f>
        <v>53</v>
      </c>
      <c r="V78" s="29">
        <f>'ICIS download'!I86</f>
        <v>48</v>
      </c>
      <c r="W78" s="29">
        <f>'ICIS download'!AC86</f>
        <v>110</v>
      </c>
      <c r="X78" s="29">
        <f>'ICIS download'!AB86</f>
        <v>115</v>
      </c>
      <c r="Y78" s="29">
        <f>'ICIS download'!AA86</f>
        <v>105</v>
      </c>
      <c r="Z78" s="29">
        <f>'ICIS download'!AF86</f>
        <v>110</v>
      </c>
      <c r="AA78" s="29">
        <f>'ICIS download'!AE86</f>
        <v>115</v>
      </c>
      <c r="AB78" s="29">
        <f>'ICIS download'!AD86</f>
        <v>105</v>
      </c>
      <c r="AC78" s="29">
        <f>'ICIS download'!N86</f>
        <v>47.5</v>
      </c>
      <c r="AD78" s="29">
        <f>'ICIS download'!M86</f>
        <v>50</v>
      </c>
      <c r="AE78" s="29">
        <f>'ICIS download'!L86</f>
        <v>45</v>
      </c>
    </row>
    <row r="79" spans="1:31" x14ac:dyDescent="0.25">
      <c r="A79" s="28">
        <f>'ICIS download'!B87</f>
        <v>45665</v>
      </c>
      <c r="B79" s="29">
        <f>'ICIS download'!T87</f>
        <v>172.5</v>
      </c>
      <c r="C79" s="29">
        <f>'ICIS download'!S87</f>
        <v>175</v>
      </c>
      <c r="D79" s="29">
        <f>'ICIS download'!R87</f>
        <v>170</v>
      </c>
      <c r="E79" s="29">
        <f>'ICIS download'!W87</f>
        <v>152.5</v>
      </c>
      <c r="F79" s="29">
        <f>'ICIS download'!V87</f>
        <v>155</v>
      </c>
      <c r="G79" s="29">
        <f>'ICIS download'!U87</f>
        <v>150</v>
      </c>
      <c r="H79" s="29">
        <f>'ICIS download'!H87</f>
        <v>102</v>
      </c>
      <c r="I79" s="29">
        <f>'ICIS download'!G87</f>
        <v>104</v>
      </c>
      <c r="J79" s="29">
        <f>'ICIS download'!F87</f>
        <v>100</v>
      </c>
      <c r="K79" s="29">
        <f>'ICIS download'!Q87</f>
        <v>150</v>
      </c>
      <c r="L79" s="29">
        <f>'ICIS download'!P87</f>
        <v>160</v>
      </c>
      <c r="M79" s="29">
        <f>'ICIS download'!O87</f>
        <v>140</v>
      </c>
      <c r="N79" s="29">
        <f>'ICIS download'!Z87</f>
        <v>145</v>
      </c>
      <c r="O79" s="29">
        <f>'ICIS download'!Y87</f>
        <v>150</v>
      </c>
      <c r="P79" s="29">
        <f>'ICIS download'!X87</f>
        <v>140</v>
      </c>
      <c r="Q79" s="29">
        <f>'ICIS download'!E87</f>
        <v>95</v>
      </c>
      <c r="R79" s="29">
        <f>'ICIS download'!D87</f>
        <v>98</v>
      </c>
      <c r="S79" s="29">
        <f>'ICIS download'!C87</f>
        <v>92</v>
      </c>
      <c r="T79" s="29">
        <f>'ICIS download'!K87</f>
        <v>51.5</v>
      </c>
      <c r="U79" s="29">
        <f>'ICIS download'!J87</f>
        <v>53</v>
      </c>
      <c r="V79" s="29">
        <f>'ICIS download'!I87</f>
        <v>50</v>
      </c>
      <c r="W79" s="29">
        <f>'ICIS download'!AC87</f>
        <v>110</v>
      </c>
      <c r="X79" s="29">
        <f>'ICIS download'!AB87</f>
        <v>115</v>
      </c>
      <c r="Y79" s="29">
        <f>'ICIS download'!AA87</f>
        <v>105</v>
      </c>
      <c r="Z79" s="29">
        <f>'ICIS download'!AF87</f>
        <v>110</v>
      </c>
      <c r="AA79" s="29">
        <f>'ICIS download'!AE87</f>
        <v>115</v>
      </c>
      <c r="AB79" s="29">
        <f>'ICIS download'!AD87</f>
        <v>105</v>
      </c>
      <c r="AC79" s="29">
        <f>'ICIS download'!N87</f>
        <v>47.5</v>
      </c>
      <c r="AD79" s="29">
        <f>'ICIS download'!M87</f>
        <v>50</v>
      </c>
      <c r="AE79" s="29">
        <f>'ICIS download'!L87</f>
        <v>45</v>
      </c>
    </row>
    <row r="80" spans="1:31" x14ac:dyDescent="0.25">
      <c r="A80" s="28">
        <f>'ICIS download'!B88</f>
        <v>45651</v>
      </c>
      <c r="B80" s="29">
        <f>'ICIS download'!T88</f>
        <v>172.5</v>
      </c>
      <c r="C80" s="29">
        <f>'ICIS download'!S88</f>
        <v>175</v>
      </c>
      <c r="D80" s="29">
        <f>'ICIS download'!R88</f>
        <v>170</v>
      </c>
      <c r="E80" s="29">
        <f>'ICIS download'!W88</f>
        <v>157.5</v>
      </c>
      <c r="F80" s="29">
        <f>'ICIS download'!V88</f>
        <v>160</v>
      </c>
      <c r="G80" s="29">
        <f>'ICIS download'!U88</f>
        <v>155</v>
      </c>
      <c r="H80" s="29">
        <f>'ICIS download'!H88</f>
        <v>102</v>
      </c>
      <c r="I80" s="29">
        <f>'ICIS download'!G88</f>
        <v>104</v>
      </c>
      <c r="J80" s="29">
        <f>'ICIS download'!F88</f>
        <v>100</v>
      </c>
      <c r="K80" s="29">
        <f>'ICIS download'!Q88</f>
        <v>150</v>
      </c>
      <c r="L80" s="29">
        <f>'ICIS download'!P88</f>
        <v>160</v>
      </c>
      <c r="M80" s="29">
        <f>'ICIS download'!O88</f>
        <v>140</v>
      </c>
      <c r="N80" s="29">
        <f>'ICIS download'!Z88</f>
        <v>145</v>
      </c>
      <c r="O80" s="29">
        <f>'ICIS download'!Y88</f>
        <v>150</v>
      </c>
      <c r="P80" s="29">
        <f>'ICIS download'!X88</f>
        <v>140</v>
      </c>
      <c r="Q80" s="29">
        <f>'ICIS download'!E88</f>
        <v>96</v>
      </c>
      <c r="R80" s="29">
        <f>'ICIS download'!D88</f>
        <v>98</v>
      </c>
      <c r="S80" s="29">
        <f>'ICIS download'!C88</f>
        <v>94</v>
      </c>
      <c r="T80" s="29">
        <f>'ICIS download'!K88</f>
        <v>51.5</v>
      </c>
      <c r="U80" s="29">
        <f>'ICIS download'!J88</f>
        <v>53</v>
      </c>
      <c r="V80" s="29">
        <f>'ICIS download'!I88</f>
        <v>50</v>
      </c>
      <c r="W80" s="29">
        <f>'ICIS download'!AC88</f>
        <v>110</v>
      </c>
      <c r="X80" s="29">
        <f>'ICIS download'!AB88</f>
        <v>115</v>
      </c>
      <c r="Y80" s="29">
        <f>'ICIS download'!AA88</f>
        <v>105</v>
      </c>
      <c r="Z80" s="29">
        <f>'ICIS download'!AF88</f>
        <v>110</v>
      </c>
      <c r="AA80" s="29">
        <f>'ICIS download'!AE88</f>
        <v>115</v>
      </c>
      <c r="AB80" s="29">
        <f>'ICIS download'!AD88</f>
        <v>105</v>
      </c>
      <c r="AC80" s="29">
        <f>'ICIS download'!N88</f>
        <v>47.5</v>
      </c>
      <c r="AD80" s="29">
        <f>'ICIS download'!M88</f>
        <v>50</v>
      </c>
      <c r="AE80" s="29">
        <f>'ICIS download'!L88</f>
        <v>45</v>
      </c>
    </row>
    <row r="81" spans="1:31" x14ac:dyDescent="0.25">
      <c r="A81" s="28">
        <f>'ICIS download'!B89</f>
        <v>45644</v>
      </c>
      <c r="B81" s="29">
        <f>'ICIS download'!T89</f>
        <v>172.5</v>
      </c>
      <c r="C81" s="29">
        <f>'ICIS download'!S89</f>
        <v>175</v>
      </c>
      <c r="D81" s="29">
        <f>'ICIS download'!R89</f>
        <v>170</v>
      </c>
      <c r="E81" s="29">
        <f>'ICIS download'!W89</f>
        <v>157.5</v>
      </c>
      <c r="F81" s="29">
        <f>'ICIS download'!V89</f>
        <v>160</v>
      </c>
      <c r="G81" s="29">
        <f>'ICIS download'!U89</f>
        <v>155</v>
      </c>
      <c r="H81" s="29">
        <f>'ICIS download'!H89</f>
        <v>102</v>
      </c>
      <c r="I81" s="29">
        <f>'ICIS download'!G89</f>
        <v>104</v>
      </c>
      <c r="J81" s="29">
        <f>'ICIS download'!F89</f>
        <v>100</v>
      </c>
      <c r="K81" s="29">
        <f>'ICIS download'!Q89</f>
        <v>150</v>
      </c>
      <c r="L81" s="29">
        <f>'ICIS download'!P89</f>
        <v>160</v>
      </c>
      <c r="M81" s="29">
        <f>'ICIS download'!O89</f>
        <v>140</v>
      </c>
      <c r="N81" s="29">
        <f>'ICIS download'!Z89</f>
        <v>145</v>
      </c>
      <c r="O81" s="29">
        <f>'ICIS download'!Y89</f>
        <v>150</v>
      </c>
      <c r="P81" s="29">
        <f>'ICIS download'!X89</f>
        <v>140</v>
      </c>
      <c r="Q81" s="29">
        <f>'ICIS download'!E89</f>
        <v>96</v>
      </c>
      <c r="R81" s="29">
        <f>'ICIS download'!D89</f>
        <v>98</v>
      </c>
      <c r="S81" s="29">
        <f>'ICIS download'!C89</f>
        <v>94</v>
      </c>
      <c r="T81" s="29">
        <f>'ICIS download'!K89</f>
        <v>50.5</v>
      </c>
      <c r="U81" s="29">
        <f>'ICIS download'!J89</f>
        <v>53</v>
      </c>
      <c r="V81" s="29">
        <f>'ICIS download'!I89</f>
        <v>48</v>
      </c>
      <c r="W81" s="29">
        <f>'ICIS download'!AC89</f>
        <v>107.5</v>
      </c>
      <c r="X81" s="29">
        <f>'ICIS download'!AB89</f>
        <v>115</v>
      </c>
      <c r="Y81" s="29">
        <f>'ICIS download'!AA89</f>
        <v>100</v>
      </c>
      <c r="Z81" s="29">
        <f>'ICIS download'!AF89</f>
        <v>107.5</v>
      </c>
      <c r="AA81" s="29">
        <f>'ICIS download'!AE89</f>
        <v>115</v>
      </c>
      <c r="AB81" s="29">
        <f>'ICIS download'!AD89</f>
        <v>100</v>
      </c>
      <c r="AC81" s="29">
        <f>'ICIS download'!N89</f>
        <v>47.5</v>
      </c>
      <c r="AD81" s="29">
        <f>'ICIS download'!M89</f>
        <v>50</v>
      </c>
      <c r="AE81" s="29">
        <f>'ICIS download'!L89</f>
        <v>45</v>
      </c>
    </row>
    <row r="82" spans="1:31" x14ac:dyDescent="0.25">
      <c r="A82" s="28">
        <f>'ICIS download'!B90</f>
        <v>45637</v>
      </c>
      <c r="B82" s="29">
        <f>'ICIS download'!T90</f>
        <v>172.5</v>
      </c>
      <c r="C82" s="29">
        <f>'ICIS download'!S90</f>
        <v>175</v>
      </c>
      <c r="D82" s="29">
        <f>'ICIS download'!R90</f>
        <v>170</v>
      </c>
      <c r="E82" s="29">
        <f>'ICIS download'!W90</f>
        <v>157.5</v>
      </c>
      <c r="F82" s="29">
        <f>'ICIS download'!V90</f>
        <v>160</v>
      </c>
      <c r="G82" s="29">
        <f>'ICIS download'!U90</f>
        <v>155</v>
      </c>
      <c r="H82" s="29">
        <f>'ICIS download'!H90</f>
        <v>104</v>
      </c>
      <c r="I82" s="29">
        <f>'ICIS download'!G90</f>
        <v>108</v>
      </c>
      <c r="J82" s="29">
        <f>'ICIS download'!F90</f>
        <v>100</v>
      </c>
      <c r="K82" s="29">
        <f>'ICIS download'!Q90</f>
        <v>150</v>
      </c>
      <c r="L82" s="29">
        <f>'ICIS download'!P90</f>
        <v>160</v>
      </c>
      <c r="M82" s="29">
        <f>'ICIS download'!O90</f>
        <v>140</v>
      </c>
      <c r="N82" s="29">
        <f>'ICIS download'!Z90</f>
        <v>145</v>
      </c>
      <c r="O82" s="29">
        <f>'ICIS download'!Y90</f>
        <v>150</v>
      </c>
      <c r="P82" s="29">
        <f>'ICIS download'!X90</f>
        <v>140</v>
      </c>
      <c r="Q82" s="29">
        <f>'ICIS download'!E90</f>
        <v>97.5</v>
      </c>
      <c r="R82" s="29">
        <f>'ICIS download'!D90</f>
        <v>100</v>
      </c>
      <c r="S82" s="29">
        <f>'ICIS download'!C90</f>
        <v>95</v>
      </c>
      <c r="T82" s="29">
        <f>'ICIS download'!K90</f>
        <v>51.5</v>
      </c>
      <c r="U82" s="29">
        <f>'ICIS download'!J90</f>
        <v>55</v>
      </c>
      <c r="V82" s="29">
        <f>'ICIS download'!I90</f>
        <v>48</v>
      </c>
      <c r="W82" s="29">
        <f>'ICIS download'!AC90</f>
        <v>107.5</v>
      </c>
      <c r="X82" s="29">
        <f>'ICIS download'!AB90</f>
        <v>115</v>
      </c>
      <c r="Y82" s="29">
        <f>'ICIS download'!AA90</f>
        <v>100</v>
      </c>
      <c r="Z82" s="29">
        <f>'ICIS download'!AF90</f>
        <v>107.5</v>
      </c>
      <c r="AA82" s="29">
        <f>'ICIS download'!AE90</f>
        <v>115</v>
      </c>
      <c r="AB82" s="29">
        <f>'ICIS download'!AD90</f>
        <v>100</v>
      </c>
      <c r="AC82" s="29">
        <f>'ICIS download'!N90</f>
        <v>47.5</v>
      </c>
      <c r="AD82" s="29">
        <f>'ICIS download'!M90</f>
        <v>50</v>
      </c>
      <c r="AE82" s="29">
        <f>'ICIS download'!L90</f>
        <v>45</v>
      </c>
    </row>
    <row r="83" spans="1:31" x14ac:dyDescent="0.25">
      <c r="A83" s="28">
        <f>'ICIS download'!B91</f>
        <v>45630</v>
      </c>
      <c r="B83" s="29">
        <f>'ICIS download'!T91</f>
        <v>172.5</v>
      </c>
      <c r="C83" s="29">
        <f>'ICIS download'!S91</f>
        <v>175</v>
      </c>
      <c r="D83" s="29">
        <f>'ICIS download'!R91</f>
        <v>170</v>
      </c>
      <c r="E83" s="29">
        <f>'ICIS download'!W91</f>
        <v>157.5</v>
      </c>
      <c r="F83" s="29">
        <f>'ICIS download'!V91</f>
        <v>160</v>
      </c>
      <c r="G83" s="29">
        <f>'ICIS download'!U91</f>
        <v>155</v>
      </c>
      <c r="H83" s="29">
        <f>'ICIS download'!H91</f>
        <v>104</v>
      </c>
      <c r="I83" s="29">
        <f>'ICIS download'!G91</f>
        <v>108</v>
      </c>
      <c r="J83" s="29">
        <f>'ICIS download'!F91</f>
        <v>100</v>
      </c>
      <c r="K83" s="29">
        <f>'ICIS download'!Q91</f>
        <v>150</v>
      </c>
      <c r="L83" s="29">
        <f>'ICIS download'!P91</f>
        <v>160</v>
      </c>
      <c r="M83" s="29">
        <f>'ICIS download'!O91</f>
        <v>140</v>
      </c>
      <c r="N83" s="29">
        <f>'ICIS download'!Z91</f>
        <v>145</v>
      </c>
      <c r="O83" s="29">
        <f>'ICIS download'!Y91</f>
        <v>150</v>
      </c>
      <c r="P83" s="29">
        <f>'ICIS download'!X91</f>
        <v>140</v>
      </c>
      <c r="Q83" s="29">
        <f>'ICIS download'!E91</f>
        <v>97.5</v>
      </c>
      <c r="R83" s="29">
        <f>'ICIS download'!D91</f>
        <v>100</v>
      </c>
      <c r="S83" s="29">
        <f>'ICIS download'!C91</f>
        <v>95</v>
      </c>
      <c r="T83" s="29">
        <f>'ICIS download'!K91</f>
        <v>51.5</v>
      </c>
      <c r="U83" s="29">
        <f>'ICIS download'!J91</f>
        <v>55</v>
      </c>
      <c r="V83" s="29">
        <f>'ICIS download'!I91</f>
        <v>48</v>
      </c>
      <c r="W83" s="29">
        <f>'ICIS download'!AC91</f>
        <v>107.5</v>
      </c>
      <c r="X83" s="29">
        <f>'ICIS download'!AB91</f>
        <v>115</v>
      </c>
      <c r="Y83" s="29">
        <f>'ICIS download'!AA91</f>
        <v>100</v>
      </c>
      <c r="Z83" s="29">
        <f>'ICIS download'!AF91</f>
        <v>107.5</v>
      </c>
      <c r="AA83" s="29">
        <f>'ICIS download'!AE91</f>
        <v>115</v>
      </c>
      <c r="AB83" s="29">
        <f>'ICIS download'!AD91</f>
        <v>100</v>
      </c>
      <c r="AC83" s="29">
        <f>'ICIS download'!N91</f>
        <v>50</v>
      </c>
      <c r="AD83" s="29">
        <f>'ICIS download'!M91</f>
        <v>55</v>
      </c>
      <c r="AE83" s="29">
        <f>'ICIS download'!L91</f>
        <v>45</v>
      </c>
    </row>
    <row r="84" spans="1:31" x14ac:dyDescent="0.25">
      <c r="A84" s="28">
        <f>'ICIS download'!B92</f>
        <v>45623</v>
      </c>
      <c r="B84" s="29">
        <f>'ICIS download'!T92</f>
        <v>172.5</v>
      </c>
      <c r="C84" s="29">
        <f>'ICIS download'!S92</f>
        <v>175</v>
      </c>
      <c r="D84" s="29">
        <f>'ICIS download'!R92</f>
        <v>170</v>
      </c>
      <c r="E84" s="29">
        <f>'ICIS download'!W92</f>
        <v>157.5</v>
      </c>
      <c r="F84" s="29">
        <f>'ICIS download'!V92</f>
        <v>160</v>
      </c>
      <c r="G84" s="29">
        <f>'ICIS download'!U92</f>
        <v>155</v>
      </c>
      <c r="H84" s="29">
        <f>'ICIS download'!H92</f>
        <v>107</v>
      </c>
      <c r="I84" s="29">
        <f>'ICIS download'!G92</f>
        <v>111</v>
      </c>
      <c r="J84" s="29">
        <f>'ICIS download'!F92</f>
        <v>103</v>
      </c>
      <c r="K84" s="29">
        <f>'ICIS download'!Q92</f>
        <v>150</v>
      </c>
      <c r="L84" s="29">
        <f>'ICIS download'!P92</f>
        <v>160</v>
      </c>
      <c r="M84" s="29">
        <f>'ICIS download'!O92</f>
        <v>140</v>
      </c>
      <c r="N84" s="29">
        <f>'ICIS download'!Z92</f>
        <v>145</v>
      </c>
      <c r="O84" s="29">
        <f>'ICIS download'!Y92</f>
        <v>150</v>
      </c>
      <c r="P84" s="29">
        <f>'ICIS download'!X92</f>
        <v>140</v>
      </c>
      <c r="Q84" s="29">
        <f>'ICIS download'!E92</f>
        <v>100</v>
      </c>
      <c r="R84" s="29">
        <f>'ICIS download'!D92</f>
        <v>103</v>
      </c>
      <c r="S84" s="29">
        <f>'ICIS download'!C92</f>
        <v>97</v>
      </c>
      <c r="T84" s="29">
        <f>'ICIS download'!K92</f>
        <v>52.5</v>
      </c>
      <c r="U84" s="29">
        <f>'ICIS download'!J92</f>
        <v>55</v>
      </c>
      <c r="V84" s="29">
        <f>'ICIS download'!I92</f>
        <v>50</v>
      </c>
      <c r="W84" s="29">
        <f>'ICIS download'!AC92</f>
        <v>107.5</v>
      </c>
      <c r="X84" s="29">
        <f>'ICIS download'!AB92</f>
        <v>115</v>
      </c>
      <c r="Y84" s="29">
        <f>'ICIS download'!AA92</f>
        <v>100</v>
      </c>
      <c r="Z84" s="29">
        <f>'ICIS download'!AF92</f>
        <v>107.5</v>
      </c>
      <c r="AA84" s="29">
        <f>'ICIS download'!AE92</f>
        <v>115</v>
      </c>
      <c r="AB84" s="29">
        <f>'ICIS download'!AD92</f>
        <v>100</v>
      </c>
      <c r="AC84" s="29">
        <f>'ICIS download'!N92</f>
        <v>50</v>
      </c>
      <c r="AD84" s="29">
        <f>'ICIS download'!M92</f>
        <v>55</v>
      </c>
      <c r="AE84" s="29">
        <f>'ICIS download'!L92</f>
        <v>45</v>
      </c>
    </row>
    <row r="85" spans="1:31" x14ac:dyDescent="0.25">
      <c r="A85" s="28">
        <f>'ICIS download'!B93</f>
        <v>45616</v>
      </c>
      <c r="B85" s="29">
        <f>'ICIS download'!T93</f>
        <v>172.5</v>
      </c>
      <c r="C85" s="29">
        <f>'ICIS download'!S93</f>
        <v>175</v>
      </c>
      <c r="D85" s="29">
        <f>'ICIS download'!R93</f>
        <v>170</v>
      </c>
      <c r="E85" s="29">
        <f>'ICIS download'!W93</f>
        <v>172.5</v>
      </c>
      <c r="F85" s="29">
        <f>'ICIS download'!V93</f>
        <v>175</v>
      </c>
      <c r="G85" s="29">
        <f>'ICIS download'!U93</f>
        <v>170</v>
      </c>
      <c r="H85" s="29">
        <f>'ICIS download'!H93</f>
        <v>107</v>
      </c>
      <c r="I85" s="29">
        <f>'ICIS download'!G93</f>
        <v>111</v>
      </c>
      <c r="J85" s="29">
        <f>'ICIS download'!F93</f>
        <v>103</v>
      </c>
      <c r="K85" s="29">
        <f>'ICIS download'!Q93</f>
        <v>150</v>
      </c>
      <c r="L85" s="29">
        <f>'ICIS download'!P93</f>
        <v>160</v>
      </c>
      <c r="M85" s="29">
        <f>'ICIS download'!O93</f>
        <v>140</v>
      </c>
      <c r="N85" s="29">
        <f>'ICIS download'!Z93</f>
        <v>145</v>
      </c>
      <c r="O85" s="29">
        <f>'ICIS download'!Y93</f>
        <v>150</v>
      </c>
      <c r="P85" s="29">
        <f>'ICIS download'!X93</f>
        <v>140</v>
      </c>
      <c r="Q85" s="29">
        <f>'ICIS download'!E93</f>
        <v>100</v>
      </c>
      <c r="R85" s="29">
        <f>'ICIS download'!D93</f>
        <v>103</v>
      </c>
      <c r="S85" s="29">
        <f>'ICIS download'!C93</f>
        <v>97</v>
      </c>
      <c r="T85" s="29">
        <f>'ICIS download'!K93</f>
        <v>52.5</v>
      </c>
      <c r="U85" s="29">
        <f>'ICIS download'!J93</f>
        <v>55</v>
      </c>
      <c r="V85" s="29">
        <f>'ICIS download'!I93</f>
        <v>50</v>
      </c>
      <c r="W85" s="29">
        <f>'ICIS download'!AC93</f>
        <v>107.5</v>
      </c>
      <c r="X85" s="29">
        <f>'ICIS download'!AB93</f>
        <v>115</v>
      </c>
      <c r="Y85" s="29">
        <f>'ICIS download'!AA93</f>
        <v>100</v>
      </c>
      <c r="Z85" s="29">
        <f>'ICIS download'!AF93</f>
        <v>107.5</v>
      </c>
      <c r="AA85" s="29">
        <f>'ICIS download'!AE93</f>
        <v>115</v>
      </c>
      <c r="AB85" s="29">
        <f>'ICIS download'!AD93</f>
        <v>100</v>
      </c>
      <c r="AC85" s="29">
        <f>'ICIS download'!N93</f>
        <v>51.5</v>
      </c>
      <c r="AD85" s="29">
        <f>'ICIS download'!M93</f>
        <v>55</v>
      </c>
      <c r="AE85" s="29">
        <f>'ICIS download'!L93</f>
        <v>48</v>
      </c>
    </row>
    <row r="86" spans="1:31" x14ac:dyDescent="0.25">
      <c r="A86" s="28">
        <f>'ICIS download'!B94</f>
        <v>45609</v>
      </c>
      <c r="B86" s="29">
        <f>'ICIS download'!T94</f>
        <v>170</v>
      </c>
      <c r="C86" s="29">
        <f>'ICIS download'!S94</f>
        <v>175</v>
      </c>
      <c r="D86" s="29">
        <f>'ICIS download'!R94</f>
        <v>165</v>
      </c>
      <c r="E86" s="29">
        <f>'ICIS download'!W94</f>
        <v>172.5</v>
      </c>
      <c r="F86" s="29">
        <f>'ICIS download'!V94</f>
        <v>175</v>
      </c>
      <c r="G86" s="29">
        <f>'ICIS download'!U94</f>
        <v>170</v>
      </c>
      <c r="H86" s="29">
        <f>'ICIS download'!H94</f>
        <v>107.5</v>
      </c>
      <c r="I86" s="29">
        <f>'ICIS download'!G94</f>
        <v>110</v>
      </c>
      <c r="J86" s="29">
        <f>'ICIS download'!F94</f>
        <v>105</v>
      </c>
      <c r="K86" s="29">
        <f>'ICIS download'!Q94</f>
        <v>150</v>
      </c>
      <c r="L86" s="29">
        <f>'ICIS download'!P94</f>
        <v>160</v>
      </c>
      <c r="M86" s="29">
        <f>'ICIS download'!O94</f>
        <v>140</v>
      </c>
      <c r="N86" s="29">
        <f>'ICIS download'!Z94</f>
        <v>145</v>
      </c>
      <c r="O86" s="29">
        <f>'ICIS download'!Y94</f>
        <v>150</v>
      </c>
      <c r="P86" s="29">
        <f>'ICIS download'!X94</f>
        <v>140</v>
      </c>
      <c r="Q86" s="29">
        <f>'ICIS download'!E94</f>
        <v>100</v>
      </c>
      <c r="R86" s="29">
        <f>'ICIS download'!D94</f>
        <v>103</v>
      </c>
      <c r="S86" s="29">
        <f>'ICIS download'!C94</f>
        <v>97</v>
      </c>
      <c r="T86" s="29">
        <f>'ICIS download'!K94</f>
        <v>57.5</v>
      </c>
      <c r="U86" s="29">
        <f>'ICIS download'!J94</f>
        <v>60</v>
      </c>
      <c r="V86" s="29">
        <f>'ICIS download'!I94</f>
        <v>55</v>
      </c>
      <c r="W86" s="29">
        <f>'ICIS download'!AC94</f>
        <v>102.5</v>
      </c>
      <c r="X86" s="29">
        <f>'ICIS download'!AB94</f>
        <v>110</v>
      </c>
      <c r="Y86" s="29">
        <f>'ICIS download'!AA94</f>
        <v>95</v>
      </c>
      <c r="Z86" s="29">
        <f>'ICIS download'!AF94</f>
        <v>102.5</v>
      </c>
      <c r="AA86" s="29">
        <f>'ICIS download'!AE94</f>
        <v>110</v>
      </c>
      <c r="AB86" s="29">
        <f>'ICIS download'!AD94</f>
        <v>95</v>
      </c>
      <c r="AC86" s="29">
        <f>'ICIS download'!N94</f>
        <v>51.5</v>
      </c>
      <c r="AD86" s="29">
        <f>'ICIS download'!M94</f>
        <v>55</v>
      </c>
      <c r="AE86" s="29">
        <f>'ICIS download'!L94</f>
        <v>48</v>
      </c>
    </row>
    <row r="87" spans="1:31" x14ac:dyDescent="0.25">
      <c r="A87" s="28">
        <f>'ICIS download'!B95</f>
        <v>45602</v>
      </c>
      <c r="B87" s="29">
        <f>'ICIS download'!T95</f>
        <v>170</v>
      </c>
      <c r="C87" s="29">
        <f>'ICIS download'!S95</f>
        <v>175</v>
      </c>
      <c r="D87" s="29">
        <f>'ICIS download'!R95</f>
        <v>165</v>
      </c>
      <c r="E87" s="29">
        <f>'ICIS download'!W95</f>
        <v>172.5</v>
      </c>
      <c r="F87" s="29">
        <f>'ICIS download'!V95</f>
        <v>175</v>
      </c>
      <c r="G87" s="29">
        <f>'ICIS download'!U95</f>
        <v>170</v>
      </c>
      <c r="H87" s="29">
        <f>'ICIS download'!H95</f>
        <v>107.5</v>
      </c>
      <c r="I87" s="29">
        <f>'ICIS download'!G95</f>
        <v>110</v>
      </c>
      <c r="J87" s="29">
        <f>'ICIS download'!F95</f>
        <v>105</v>
      </c>
      <c r="K87" s="29">
        <f>'ICIS download'!Q95</f>
        <v>150</v>
      </c>
      <c r="L87" s="29">
        <f>'ICIS download'!P95</f>
        <v>160</v>
      </c>
      <c r="M87" s="29">
        <f>'ICIS download'!O95</f>
        <v>140</v>
      </c>
      <c r="N87" s="29">
        <f>'ICIS download'!Z95</f>
        <v>145</v>
      </c>
      <c r="O87" s="29">
        <f>'ICIS download'!Y95</f>
        <v>150</v>
      </c>
      <c r="P87" s="29">
        <f>'ICIS download'!X95</f>
        <v>140</v>
      </c>
      <c r="Q87" s="29">
        <f>'ICIS download'!E95</f>
        <v>100</v>
      </c>
      <c r="R87" s="29">
        <f>'ICIS download'!D95</f>
        <v>103</v>
      </c>
      <c r="S87" s="29">
        <f>'ICIS download'!C95</f>
        <v>97</v>
      </c>
      <c r="T87" s="29">
        <f>'ICIS download'!K95</f>
        <v>57.5</v>
      </c>
      <c r="U87" s="29">
        <f>'ICIS download'!J95</f>
        <v>60</v>
      </c>
      <c r="V87" s="29">
        <f>'ICIS download'!I95</f>
        <v>55</v>
      </c>
      <c r="W87" s="29">
        <f>'ICIS download'!AC95</f>
        <v>102.5</v>
      </c>
      <c r="X87" s="29">
        <f>'ICIS download'!AB95</f>
        <v>110</v>
      </c>
      <c r="Y87" s="29">
        <f>'ICIS download'!AA95</f>
        <v>95</v>
      </c>
      <c r="Z87" s="29">
        <f>'ICIS download'!AF95</f>
        <v>102.5</v>
      </c>
      <c r="AA87" s="29">
        <f>'ICIS download'!AE95</f>
        <v>110</v>
      </c>
      <c r="AB87" s="29">
        <f>'ICIS download'!AD95</f>
        <v>95</v>
      </c>
      <c r="AC87" s="29">
        <f>'ICIS download'!N95</f>
        <v>51.5</v>
      </c>
      <c r="AD87" s="29">
        <f>'ICIS download'!M95</f>
        <v>55</v>
      </c>
      <c r="AE87" s="29">
        <f>'ICIS download'!L95</f>
        <v>48</v>
      </c>
    </row>
    <row r="88" spans="1:31" x14ac:dyDescent="0.25">
      <c r="A88" s="28">
        <f>'ICIS download'!B96</f>
        <v>45595</v>
      </c>
      <c r="B88" s="29">
        <f>'ICIS download'!T96</f>
        <v>165</v>
      </c>
      <c r="C88" s="29">
        <f>'ICIS download'!S96</f>
        <v>170</v>
      </c>
      <c r="D88" s="29">
        <f>'ICIS download'!R96</f>
        <v>160</v>
      </c>
      <c r="E88" s="29">
        <f>'ICIS download'!W96</f>
        <v>172.5</v>
      </c>
      <c r="F88" s="29">
        <f>'ICIS download'!V96</f>
        <v>175</v>
      </c>
      <c r="G88" s="29">
        <f>'ICIS download'!U96</f>
        <v>170</v>
      </c>
      <c r="H88" s="29">
        <f>'ICIS download'!H96</f>
        <v>107.5</v>
      </c>
      <c r="I88" s="29">
        <f>'ICIS download'!G96</f>
        <v>110</v>
      </c>
      <c r="J88" s="29">
        <f>'ICIS download'!F96</f>
        <v>105</v>
      </c>
      <c r="K88" s="29">
        <f>'ICIS download'!Q96</f>
        <v>155</v>
      </c>
      <c r="L88" s="29">
        <f>'ICIS download'!P96</f>
        <v>180</v>
      </c>
      <c r="M88" s="29">
        <f>'ICIS download'!O96</f>
        <v>130</v>
      </c>
      <c r="N88" s="29">
        <f>'ICIS download'!Z96</f>
        <v>145</v>
      </c>
      <c r="O88" s="29">
        <f>'ICIS download'!Y96</f>
        <v>150</v>
      </c>
      <c r="P88" s="29">
        <f>'ICIS download'!X96</f>
        <v>140</v>
      </c>
      <c r="Q88" s="29">
        <f>'ICIS download'!E96</f>
        <v>102</v>
      </c>
      <c r="R88" s="29">
        <f>'ICIS download'!D96</f>
        <v>105</v>
      </c>
      <c r="S88" s="29">
        <f>'ICIS download'!C96</f>
        <v>99</v>
      </c>
      <c r="T88" s="29">
        <f>'ICIS download'!K96</f>
        <v>55</v>
      </c>
      <c r="U88" s="29">
        <f>'ICIS download'!J96</f>
        <v>60</v>
      </c>
      <c r="V88" s="29">
        <f>'ICIS download'!I96</f>
        <v>50</v>
      </c>
      <c r="W88" s="29">
        <f>'ICIS download'!AC96</f>
        <v>100</v>
      </c>
      <c r="X88" s="29">
        <f>'ICIS download'!AB96</f>
        <v>105</v>
      </c>
      <c r="Y88" s="29">
        <f>'ICIS download'!AA96</f>
        <v>95</v>
      </c>
      <c r="Z88" s="29">
        <f>'ICIS download'!AF96</f>
        <v>100</v>
      </c>
      <c r="AA88" s="29">
        <f>'ICIS download'!AE96</f>
        <v>105</v>
      </c>
      <c r="AB88" s="29">
        <f>'ICIS download'!AD96</f>
        <v>95</v>
      </c>
      <c r="AC88" s="29">
        <f>'ICIS download'!N96</f>
        <v>50</v>
      </c>
      <c r="AD88" s="29">
        <f>'ICIS download'!M96</f>
        <v>52</v>
      </c>
      <c r="AE88" s="29">
        <f>'ICIS download'!L96</f>
        <v>48</v>
      </c>
    </row>
    <row r="89" spans="1:31" x14ac:dyDescent="0.25">
      <c r="A89" s="28">
        <f>'ICIS download'!B97</f>
        <v>45588</v>
      </c>
      <c r="B89" s="29">
        <f>'ICIS download'!T97</f>
        <v>172.5</v>
      </c>
      <c r="C89" s="29">
        <f>'ICIS download'!S97</f>
        <v>175</v>
      </c>
      <c r="D89" s="29">
        <f>'ICIS download'!R97</f>
        <v>170</v>
      </c>
      <c r="E89" s="29">
        <f>'ICIS download'!W97</f>
        <v>170</v>
      </c>
      <c r="F89" s="29">
        <f>'ICIS download'!V97</f>
        <v>172</v>
      </c>
      <c r="G89" s="29">
        <f>'ICIS download'!U97</f>
        <v>168</v>
      </c>
      <c r="H89" s="29">
        <f>'ICIS download'!H97</f>
        <v>107.5</v>
      </c>
      <c r="I89" s="29">
        <f>'ICIS download'!G97</f>
        <v>110</v>
      </c>
      <c r="J89" s="29">
        <f>'ICIS download'!F97</f>
        <v>105</v>
      </c>
      <c r="K89" s="29">
        <f>'ICIS download'!Q97</f>
        <v>155</v>
      </c>
      <c r="L89" s="29">
        <f>'ICIS download'!P97</f>
        <v>180</v>
      </c>
      <c r="M89" s="29">
        <f>'ICIS download'!O97</f>
        <v>130</v>
      </c>
      <c r="N89" s="29">
        <f>'ICIS download'!Z97</f>
        <v>147.5</v>
      </c>
      <c r="O89" s="29">
        <f>'ICIS download'!Y97</f>
        <v>150</v>
      </c>
      <c r="P89" s="29">
        <f>'ICIS download'!X97</f>
        <v>145</v>
      </c>
      <c r="Q89" s="29">
        <f>'ICIS download'!E97</f>
        <v>102</v>
      </c>
      <c r="R89" s="29">
        <f>'ICIS download'!D97</f>
        <v>105</v>
      </c>
      <c r="S89" s="29">
        <f>'ICIS download'!C97</f>
        <v>99</v>
      </c>
      <c r="T89" s="29">
        <f>'ICIS download'!K97</f>
        <v>55</v>
      </c>
      <c r="U89" s="29">
        <f>'ICIS download'!J97</f>
        <v>60</v>
      </c>
      <c r="V89" s="29">
        <f>'ICIS download'!I97</f>
        <v>50</v>
      </c>
      <c r="W89" s="29">
        <f>'ICIS download'!AC97</f>
        <v>100</v>
      </c>
      <c r="X89" s="29">
        <f>'ICIS download'!AB97</f>
        <v>105</v>
      </c>
      <c r="Y89" s="29">
        <f>'ICIS download'!AA97</f>
        <v>95</v>
      </c>
      <c r="Z89" s="29">
        <f>'ICIS download'!AF97</f>
        <v>100</v>
      </c>
      <c r="AA89" s="29">
        <f>'ICIS download'!AE97</f>
        <v>105</v>
      </c>
      <c r="AB89" s="29">
        <f>'ICIS download'!AD97</f>
        <v>95</v>
      </c>
      <c r="AC89" s="29">
        <f>'ICIS download'!N97</f>
        <v>48.5</v>
      </c>
      <c r="AD89" s="29">
        <f>'ICIS download'!M97</f>
        <v>51</v>
      </c>
      <c r="AE89" s="29">
        <f>'ICIS download'!L97</f>
        <v>46</v>
      </c>
    </row>
    <row r="90" spans="1:31" x14ac:dyDescent="0.25">
      <c r="A90" s="28">
        <f>'ICIS download'!B98</f>
        <v>45581</v>
      </c>
      <c r="B90" s="29">
        <f>'ICIS download'!T98</f>
        <v>171.5</v>
      </c>
      <c r="C90" s="29">
        <f>'ICIS download'!S98</f>
        <v>175</v>
      </c>
      <c r="D90" s="29">
        <f>'ICIS download'!R98</f>
        <v>168</v>
      </c>
      <c r="E90" s="29">
        <f>'ICIS download'!W98</f>
        <v>170</v>
      </c>
      <c r="F90" s="29">
        <f>'ICIS download'!V98</f>
        <v>172</v>
      </c>
      <c r="G90" s="29">
        <f>'ICIS download'!U98</f>
        <v>168</v>
      </c>
      <c r="H90" s="29">
        <f>'ICIS download'!H98</f>
        <v>107.5</v>
      </c>
      <c r="I90" s="29">
        <f>'ICIS download'!G98</f>
        <v>110</v>
      </c>
      <c r="J90" s="29">
        <f>'ICIS download'!F98</f>
        <v>105</v>
      </c>
      <c r="K90" s="29">
        <f>'ICIS download'!Q98</f>
        <v>153.5</v>
      </c>
      <c r="L90" s="29">
        <f>'ICIS download'!P98</f>
        <v>180</v>
      </c>
      <c r="M90" s="29">
        <f>'ICIS download'!O98</f>
        <v>127</v>
      </c>
      <c r="N90" s="29">
        <f>'ICIS download'!Z98</f>
        <v>142.5</v>
      </c>
      <c r="O90" s="29">
        <f>'ICIS download'!Y98</f>
        <v>145</v>
      </c>
      <c r="P90" s="29">
        <f>'ICIS download'!X98</f>
        <v>140</v>
      </c>
      <c r="Q90" s="29">
        <f>'ICIS download'!E98</f>
        <v>102</v>
      </c>
      <c r="R90" s="29">
        <f>'ICIS download'!D98</f>
        <v>105</v>
      </c>
      <c r="S90" s="29">
        <f>'ICIS download'!C98</f>
        <v>99</v>
      </c>
      <c r="T90" s="29">
        <f>'ICIS download'!K98</f>
        <v>52.5</v>
      </c>
      <c r="U90" s="29">
        <f>'ICIS download'!J98</f>
        <v>55</v>
      </c>
      <c r="V90" s="29">
        <f>'ICIS download'!I98</f>
        <v>50</v>
      </c>
      <c r="W90" s="29">
        <f>'ICIS download'!AC98</f>
        <v>95</v>
      </c>
      <c r="X90" s="29">
        <f>'ICIS download'!AB98</f>
        <v>100</v>
      </c>
      <c r="Y90" s="29">
        <f>'ICIS download'!AA98</f>
        <v>90</v>
      </c>
      <c r="Z90" s="29">
        <f>'ICIS download'!AF98</f>
        <v>95</v>
      </c>
      <c r="AA90" s="29">
        <f>'ICIS download'!AE98</f>
        <v>100</v>
      </c>
      <c r="AB90" s="29">
        <f>'ICIS download'!AD98</f>
        <v>90</v>
      </c>
      <c r="AC90" s="29">
        <f>'ICIS download'!N98</f>
        <v>45.5</v>
      </c>
      <c r="AD90" s="29">
        <f>'ICIS download'!M98</f>
        <v>48</v>
      </c>
      <c r="AE90" s="29">
        <f>'ICIS download'!L98</f>
        <v>43</v>
      </c>
    </row>
    <row r="91" spans="1:31" x14ac:dyDescent="0.25">
      <c r="A91" s="28">
        <f>'ICIS download'!B99</f>
        <v>45574</v>
      </c>
      <c r="B91" s="29">
        <f>'ICIS download'!T99</f>
        <v>167.5</v>
      </c>
      <c r="C91" s="29">
        <f>'ICIS download'!S99</f>
        <v>170</v>
      </c>
      <c r="D91" s="29">
        <f>'ICIS download'!R99</f>
        <v>165</v>
      </c>
      <c r="E91" s="29">
        <f>'ICIS download'!W99</f>
        <v>167.5</v>
      </c>
      <c r="F91" s="29">
        <f>'ICIS download'!V99</f>
        <v>170</v>
      </c>
      <c r="G91" s="29">
        <f>'ICIS download'!U99</f>
        <v>165</v>
      </c>
      <c r="H91" s="29">
        <f>'ICIS download'!H99</f>
        <v>107.5</v>
      </c>
      <c r="I91" s="29">
        <f>'ICIS download'!G99</f>
        <v>110</v>
      </c>
      <c r="J91" s="29">
        <f>'ICIS download'!F99</f>
        <v>105</v>
      </c>
      <c r="K91" s="29">
        <f>'ICIS download'!Q99</f>
        <v>153.5</v>
      </c>
      <c r="L91" s="29">
        <f>'ICIS download'!P99</f>
        <v>180</v>
      </c>
      <c r="M91" s="29">
        <f>'ICIS download'!O99</f>
        <v>127</v>
      </c>
      <c r="N91" s="29">
        <f>'ICIS download'!Z99</f>
        <v>142.5</v>
      </c>
      <c r="O91" s="29">
        <f>'ICIS download'!Y99</f>
        <v>145</v>
      </c>
      <c r="P91" s="29">
        <f>'ICIS download'!X99</f>
        <v>140</v>
      </c>
      <c r="Q91" s="29">
        <f>'ICIS download'!E99</f>
        <v>102</v>
      </c>
      <c r="R91" s="29">
        <f>'ICIS download'!D99</f>
        <v>105</v>
      </c>
      <c r="S91" s="29">
        <f>'ICIS download'!C99</f>
        <v>99</v>
      </c>
      <c r="T91" s="29">
        <f>'ICIS download'!K99</f>
        <v>52.5</v>
      </c>
      <c r="U91" s="29">
        <f>'ICIS download'!J99</f>
        <v>55</v>
      </c>
      <c r="V91" s="29">
        <f>'ICIS download'!I99</f>
        <v>50</v>
      </c>
      <c r="W91" s="29">
        <f>'ICIS download'!AC99</f>
        <v>95</v>
      </c>
      <c r="X91" s="29">
        <f>'ICIS download'!AB99</f>
        <v>100</v>
      </c>
      <c r="Y91" s="29">
        <f>'ICIS download'!AA99</f>
        <v>90</v>
      </c>
      <c r="Z91" s="29">
        <f>'ICIS download'!AF99</f>
        <v>95</v>
      </c>
      <c r="AA91" s="29">
        <f>'ICIS download'!AE99</f>
        <v>100</v>
      </c>
      <c r="AB91" s="29">
        <f>'ICIS download'!AD99</f>
        <v>90</v>
      </c>
      <c r="AC91" s="29">
        <f>'ICIS download'!N99</f>
        <v>45.5</v>
      </c>
      <c r="AD91" s="29">
        <f>'ICIS download'!M99</f>
        <v>48</v>
      </c>
      <c r="AE91" s="29">
        <f>'ICIS download'!L99</f>
        <v>43</v>
      </c>
    </row>
    <row r="92" spans="1:31" x14ac:dyDescent="0.25">
      <c r="A92" s="28">
        <f>'ICIS download'!B100</f>
        <v>45567</v>
      </c>
      <c r="B92" s="29">
        <f>'ICIS download'!T100</f>
        <v>167.5</v>
      </c>
      <c r="C92" s="29">
        <f>'ICIS download'!S100</f>
        <v>170</v>
      </c>
      <c r="D92" s="29">
        <f>'ICIS download'!R100</f>
        <v>165</v>
      </c>
      <c r="E92" s="29">
        <f>'ICIS download'!W100</f>
        <v>167.5</v>
      </c>
      <c r="F92" s="29">
        <f>'ICIS download'!V100</f>
        <v>170</v>
      </c>
      <c r="G92" s="29">
        <f>'ICIS download'!U100</f>
        <v>165</v>
      </c>
      <c r="H92" s="29">
        <f>'ICIS download'!H100</f>
        <v>107.5</v>
      </c>
      <c r="I92" s="29">
        <f>'ICIS download'!G100</f>
        <v>110</v>
      </c>
      <c r="J92" s="29">
        <f>'ICIS download'!F100</f>
        <v>105</v>
      </c>
      <c r="K92" s="29">
        <f>'ICIS download'!Q100</f>
        <v>152</v>
      </c>
      <c r="L92" s="29">
        <f>'ICIS download'!P100</f>
        <v>180</v>
      </c>
      <c r="M92" s="29">
        <f>'ICIS download'!O100</f>
        <v>124</v>
      </c>
      <c r="N92" s="29">
        <f>'ICIS download'!Z100</f>
        <v>142.5</v>
      </c>
      <c r="O92" s="29">
        <f>'ICIS download'!Y100</f>
        <v>145</v>
      </c>
      <c r="P92" s="29">
        <f>'ICIS download'!X100</f>
        <v>140</v>
      </c>
      <c r="Q92" s="29">
        <f>'ICIS download'!E100</f>
        <v>102</v>
      </c>
      <c r="R92" s="29">
        <f>'ICIS download'!D100</f>
        <v>105</v>
      </c>
      <c r="S92" s="29">
        <f>'ICIS download'!C100</f>
        <v>99</v>
      </c>
      <c r="T92" s="29">
        <f>'ICIS download'!K100</f>
        <v>52.5</v>
      </c>
      <c r="U92" s="29">
        <f>'ICIS download'!J100</f>
        <v>55</v>
      </c>
      <c r="V92" s="29">
        <f>'ICIS download'!I100</f>
        <v>50</v>
      </c>
      <c r="W92" s="29">
        <f>'ICIS download'!AC100</f>
        <v>95</v>
      </c>
      <c r="X92" s="29">
        <f>'ICIS download'!AB100</f>
        <v>100</v>
      </c>
      <c r="Y92" s="29">
        <f>'ICIS download'!AA100</f>
        <v>90</v>
      </c>
      <c r="Z92" s="29">
        <f>'ICIS download'!AF100</f>
        <v>95</v>
      </c>
      <c r="AA92" s="29">
        <f>'ICIS download'!AE100</f>
        <v>100</v>
      </c>
      <c r="AB92" s="29">
        <f>'ICIS download'!AD100</f>
        <v>90</v>
      </c>
      <c r="AC92" s="29">
        <f>'ICIS download'!N100</f>
        <v>45.5</v>
      </c>
      <c r="AD92" s="29">
        <f>'ICIS download'!M100</f>
        <v>48</v>
      </c>
      <c r="AE92" s="29">
        <f>'ICIS download'!L100</f>
        <v>43</v>
      </c>
    </row>
    <row r="93" spans="1:31" x14ac:dyDescent="0.25">
      <c r="A93" s="28">
        <f>'ICIS download'!B101</f>
        <v>45560</v>
      </c>
      <c r="B93" s="29">
        <f>'ICIS download'!T101</f>
        <v>162.5</v>
      </c>
      <c r="C93" s="29">
        <f>'ICIS download'!S101</f>
        <v>165</v>
      </c>
      <c r="D93" s="29">
        <f>'ICIS download'!R101</f>
        <v>160</v>
      </c>
      <c r="E93" s="29">
        <f>'ICIS download'!W101</f>
        <v>167.5</v>
      </c>
      <c r="F93" s="29">
        <f>'ICIS download'!V101</f>
        <v>170</v>
      </c>
      <c r="G93" s="29">
        <f>'ICIS download'!U101</f>
        <v>165</v>
      </c>
      <c r="H93" s="29">
        <f>'ICIS download'!H101</f>
        <v>107.5</v>
      </c>
      <c r="I93" s="29">
        <f>'ICIS download'!G101</f>
        <v>110</v>
      </c>
      <c r="J93" s="29">
        <f>'ICIS download'!F101</f>
        <v>105</v>
      </c>
      <c r="K93" s="29">
        <f>'ICIS download'!Q101</f>
        <v>150</v>
      </c>
      <c r="L93" s="29">
        <f>'ICIS download'!P101</f>
        <v>180</v>
      </c>
      <c r="M93" s="29">
        <f>'ICIS download'!O101</f>
        <v>120</v>
      </c>
      <c r="N93" s="29">
        <f>'ICIS download'!Z101</f>
        <v>132.5</v>
      </c>
      <c r="O93" s="29">
        <f>'ICIS download'!Y101</f>
        <v>135</v>
      </c>
      <c r="P93" s="29">
        <f>'ICIS download'!X101</f>
        <v>130</v>
      </c>
      <c r="Q93" s="29">
        <f>'ICIS download'!E101</f>
        <v>92</v>
      </c>
      <c r="R93" s="29">
        <f>'ICIS download'!D101</f>
        <v>99</v>
      </c>
      <c r="S93" s="29">
        <f>'ICIS download'!C101</f>
        <v>85</v>
      </c>
      <c r="T93" s="29">
        <f>'ICIS download'!K101</f>
        <v>47.5</v>
      </c>
      <c r="U93" s="29">
        <f>'ICIS download'!J101</f>
        <v>50</v>
      </c>
      <c r="V93" s="29">
        <f>'ICIS download'!I101</f>
        <v>45</v>
      </c>
      <c r="W93" s="29">
        <f>'ICIS download'!AC101</f>
        <v>86.5</v>
      </c>
      <c r="X93" s="29">
        <f>'ICIS download'!AB101</f>
        <v>90</v>
      </c>
      <c r="Y93" s="29">
        <f>'ICIS download'!AA101</f>
        <v>83</v>
      </c>
      <c r="Z93" s="29">
        <f>'ICIS download'!AF101</f>
        <v>86.5</v>
      </c>
      <c r="AA93" s="29">
        <f>'ICIS download'!AE101</f>
        <v>90</v>
      </c>
      <c r="AB93" s="29">
        <f>'ICIS download'!AD101</f>
        <v>83</v>
      </c>
      <c r="AC93" s="29">
        <f>'ICIS download'!N101</f>
        <v>42.5</v>
      </c>
      <c r="AD93" s="29">
        <f>'ICIS download'!M101</f>
        <v>45</v>
      </c>
      <c r="AE93" s="29">
        <f>'ICIS download'!L101</f>
        <v>40</v>
      </c>
    </row>
    <row r="94" spans="1:31" x14ac:dyDescent="0.25">
      <c r="A94" s="28">
        <f>'ICIS download'!B102</f>
        <v>45553</v>
      </c>
      <c r="B94" s="29">
        <f>'ICIS download'!T102</f>
        <v>162.5</v>
      </c>
      <c r="C94" s="29">
        <f>'ICIS download'!S102</f>
        <v>165</v>
      </c>
      <c r="D94" s="29">
        <f>'ICIS download'!R102</f>
        <v>160</v>
      </c>
      <c r="E94" s="29">
        <f>'ICIS download'!W102</f>
        <v>167.5</v>
      </c>
      <c r="F94" s="29">
        <f>'ICIS download'!V102</f>
        <v>170</v>
      </c>
      <c r="G94" s="29">
        <f>'ICIS download'!U102</f>
        <v>165</v>
      </c>
      <c r="H94" s="29">
        <f>'ICIS download'!H102</f>
        <v>107.5</v>
      </c>
      <c r="I94" s="29">
        <f>'ICIS download'!G102</f>
        <v>110</v>
      </c>
      <c r="J94" s="29">
        <f>'ICIS download'!F102</f>
        <v>105</v>
      </c>
      <c r="K94" s="29">
        <f>'ICIS download'!Q102</f>
        <v>145</v>
      </c>
      <c r="L94" s="29">
        <f>'ICIS download'!P102</f>
        <v>180</v>
      </c>
      <c r="M94" s="29">
        <f>'ICIS download'!O102</f>
        <v>110</v>
      </c>
      <c r="N94" s="29">
        <f>'ICIS download'!Z102</f>
        <v>127.5</v>
      </c>
      <c r="O94" s="29">
        <f>'ICIS download'!Y102</f>
        <v>130</v>
      </c>
      <c r="P94" s="29">
        <f>'ICIS download'!X102</f>
        <v>125</v>
      </c>
      <c r="Q94" s="29">
        <f>'ICIS download'!E102</f>
        <v>94</v>
      </c>
      <c r="R94" s="29">
        <f>'ICIS download'!D102</f>
        <v>102</v>
      </c>
      <c r="S94" s="29">
        <f>'ICIS download'!C102</f>
        <v>86</v>
      </c>
      <c r="T94" s="29">
        <f>'ICIS download'!K102</f>
        <v>47.5</v>
      </c>
      <c r="U94" s="29">
        <f>'ICIS download'!J102</f>
        <v>50</v>
      </c>
      <c r="V94" s="29">
        <f>'ICIS download'!I102</f>
        <v>45</v>
      </c>
      <c r="W94" s="29">
        <f>'ICIS download'!AC102</f>
        <v>83.5</v>
      </c>
      <c r="X94" s="29">
        <f>'ICIS download'!AB102</f>
        <v>87</v>
      </c>
      <c r="Y94" s="29">
        <f>'ICIS download'!AA102</f>
        <v>80</v>
      </c>
      <c r="Z94" s="29">
        <f>'ICIS download'!AF102</f>
        <v>83.5</v>
      </c>
      <c r="AA94" s="29">
        <f>'ICIS download'!AE102</f>
        <v>87</v>
      </c>
      <c r="AB94" s="29">
        <f>'ICIS download'!AD102</f>
        <v>80</v>
      </c>
      <c r="AC94" s="29">
        <f>'ICIS download'!N102</f>
        <v>42.5</v>
      </c>
      <c r="AD94" s="29">
        <f>'ICIS download'!M102</f>
        <v>45</v>
      </c>
      <c r="AE94" s="29">
        <f>'ICIS download'!L102</f>
        <v>40</v>
      </c>
    </row>
    <row r="95" spans="1:31" x14ac:dyDescent="0.25">
      <c r="A95" s="28">
        <f>'ICIS download'!B103</f>
        <v>45546</v>
      </c>
      <c r="B95" s="29">
        <f>'ICIS download'!T103</f>
        <v>160</v>
      </c>
      <c r="C95" s="29">
        <f>'ICIS download'!S103</f>
        <v>165</v>
      </c>
      <c r="D95" s="29">
        <f>'ICIS download'!R103</f>
        <v>155</v>
      </c>
      <c r="E95" s="29">
        <f>'ICIS download'!W103</f>
        <v>167.5</v>
      </c>
      <c r="F95" s="29">
        <f>'ICIS download'!V103</f>
        <v>170</v>
      </c>
      <c r="G95" s="29">
        <f>'ICIS download'!U103</f>
        <v>165</v>
      </c>
      <c r="H95" s="29">
        <f>'ICIS download'!H103</f>
        <v>102.5</v>
      </c>
      <c r="I95" s="29">
        <f>'ICIS download'!G103</f>
        <v>105</v>
      </c>
      <c r="J95" s="29">
        <f>'ICIS download'!F103</f>
        <v>100</v>
      </c>
      <c r="K95" s="29">
        <f>'ICIS download'!Q103</f>
        <v>145</v>
      </c>
      <c r="L95" s="29">
        <f>'ICIS download'!P103</f>
        <v>180</v>
      </c>
      <c r="M95" s="29">
        <f>'ICIS download'!O103</f>
        <v>110</v>
      </c>
      <c r="N95" s="29">
        <f>'ICIS download'!Z103</f>
        <v>127.5</v>
      </c>
      <c r="O95" s="29">
        <f>'ICIS download'!Y103</f>
        <v>130</v>
      </c>
      <c r="P95" s="29">
        <f>'ICIS download'!X103</f>
        <v>125</v>
      </c>
      <c r="Q95" s="29">
        <f>'ICIS download'!E103</f>
        <v>94</v>
      </c>
      <c r="R95" s="29">
        <f>'ICIS download'!D103</f>
        <v>102</v>
      </c>
      <c r="S95" s="29">
        <f>'ICIS download'!C103</f>
        <v>86</v>
      </c>
      <c r="T95" s="29">
        <f>'ICIS download'!K103</f>
        <v>47.5</v>
      </c>
      <c r="U95" s="29">
        <f>'ICIS download'!J103</f>
        <v>50</v>
      </c>
      <c r="V95" s="29">
        <f>'ICIS download'!I103</f>
        <v>45</v>
      </c>
      <c r="W95" s="29">
        <f>'ICIS download'!AC103</f>
        <v>83.5</v>
      </c>
      <c r="X95" s="29">
        <f>'ICIS download'!AB103</f>
        <v>87</v>
      </c>
      <c r="Y95" s="29">
        <f>'ICIS download'!AA103</f>
        <v>80</v>
      </c>
      <c r="Z95" s="29">
        <f>'ICIS download'!AF103</f>
        <v>83.5</v>
      </c>
      <c r="AA95" s="29">
        <f>'ICIS download'!AE103</f>
        <v>87</v>
      </c>
      <c r="AB95" s="29">
        <f>'ICIS download'!AD103</f>
        <v>80</v>
      </c>
      <c r="AC95" s="29">
        <f>'ICIS download'!N103</f>
        <v>41.5</v>
      </c>
      <c r="AD95" s="29">
        <f>'ICIS download'!M103</f>
        <v>45</v>
      </c>
      <c r="AE95" s="29">
        <f>'ICIS download'!L103</f>
        <v>38</v>
      </c>
    </row>
    <row r="96" spans="1:31" x14ac:dyDescent="0.25">
      <c r="A96" s="28">
        <f>'ICIS download'!B104</f>
        <v>45539</v>
      </c>
      <c r="B96" s="29">
        <f>'ICIS download'!T104</f>
        <v>160</v>
      </c>
      <c r="C96" s="29">
        <f>'ICIS download'!S104</f>
        <v>165</v>
      </c>
      <c r="D96" s="29">
        <f>'ICIS download'!R104</f>
        <v>155</v>
      </c>
      <c r="E96" s="29">
        <f>'ICIS download'!W104</f>
        <v>167.5</v>
      </c>
      <c r="F96" s="29">
        <f>'ICIS download'!V104</f>
        <v>170</v>
      </c>
      <c r="G96" s="29">
        <f>'ICIS download'!U104</f>
        <v>165</v>
      </c>
      <c r="H96" s="29">
        <f>'ICIS download'!H104</f>
        <v>102.5</v>
      </c>
      <c r="I96" s="29">
        <f>'ICIS download'!G104</f>
        <v>105</v>
      </c>
      <c r="J96" s="29">
        <f>'ICIS download'!F104</f>
        <v>100</v>
      </c>
      <c r="K96" s="29">
        <f>'ICIS download'!Q104</f>
        <v>145</v>
      </c>
      <c r="L96" s="29">
        <f>'ICIS download'!P104</f>
        <v>180</v>
      </c>
      <c r="M96" s="29">
        <f>'ICIS download'!O104</f>
        <v>110</v>
      </c>
      <c r="N96" s="29">
        <f>'ICIS download'!Z104</f>
        <v>127.5</v>
      </c>
      <c r="O96" s="29">
        <f>'ICIS download'!Y104</f>
        <v>130</v>
      </c>
      <c r="P96" s="29">
        <f>'ICIS download'!X104</f>
        <v>125</v>
      </c>
      <c r="Q96" s="29">
        <f>'ICIS download'!E104</f>
        <v>94</v>
      </c>
      <c r="R96" s="29">
        <f>'ICIS download'!D104</f>
        <v>102</v>
      </c>
      <c r="S96" s="29">
        <f>'ICIS download'!C104</f>
        <v>86</v>
      </c>
      <c r="T96" s="29">
        <f>'ICIS download'!K104</f>
        <v>47.5</v>
      </c>
      <c r="U96" s="29">
        <f>'ICIS download'!J104</f>
        <v>50</v>
      </c>
      <c r="V96" s="29">
        <f>'ICIS download'!I104</f>
        <v>45</v>
      </c>
      <c r="W96" s="29">
        <f>'ICIS download'!AC104</f>
        <v>83.5</v>
      </c>
      <c r="X96" s="29">
        <f>'ICIS download'!AB104</f>
        <v>87</v>
      </c>
      <c r="Y96" s="29">
        <f>'ICIS download'!AA104</f>
        <v>80</v>
      </c>
      <c r="Z96" s="29">
        <f>'ICIS download'!AF104</f>
        <v>83.5</v>
      </c>
      <c r="AA96" s="29">
        <f>'ICIS download'!AE104</f>
        <v>87</v>
      </c>
      <c r="AB96" s="29">
        <f>'ICIS download'!AD104</f>
        <v>80</v>
      </c>
      <c r="AC96" s="29">
        <f>'ICIS download'!N104</f>
        <v>41.5</v>
      </c>
      <c r="AD96" s="29">
        <f>'ICIS download'!M104</f>
        <v>45</v>
      </c>
      <c r="AE96" s="29">
        <f>'ICIS download'!L104</f>
        <v>38</v>
      </c>
    </row>
    <row r="97" spans="1:31" x14ac:dyDescent="0.25">
      <c r="A97" s="28">
        <f>'ICIS download'!B105</f>
        <v>45532</v>
      </c>
      <c r="B97" s="29">
        <f>'ICIS download'!T105</f>
        <v>162.5</v>
      </c>
      <c r="C97" s="29">
        <f>'ICIS download'!S105</f>
        <v>165</v>
      </c>
      <c r="D97" s="29">
        <f>'ICIS download'!R105</f>
        <v>160</v>
      </c>
      <c r="E97" s="29">
        <f>'ICIS download'!W105</f>
        <v>167.5</v>
      </c>
      <c r="F97" s="29">
        <f>'ICIS download'!V105</f>
        <v>170</v>
      </c>
      <c r="G97" s="29">
        <f>'ICIS download'!U105</f>
        <v>165</v>
      </c>
      <c r="H97" s="29">
        <f>'ICIS download'!H105</f>
        <v>102.5</v>
      </c>
      <c r="I97" s="29">
        <f>'ICIS download'!G105</f>
        <v>105</v>
      </c>
      <c r="J97" s="29">
        <f>'ICIS download'!F105</f>
        <v>100</v>
      </c>
      <c r="K97" s="29">
        <f>'ICIS download'!Q105</f>
        <v>145</v>
      </c>
      <c r="L97" s="29">
        <f>'ICIS download'!P105</f>
        <v>180</v>
      </c>
      <c r="M97" s="29">
        <f>'ICIS download'!O105</f>
        <v>110</v>
      </c>
      <c r="N97" s="29">
        <f>'ICIS download'!Z105</f>
        <v>127.5</v>
      </c>
      <c r="O97" s="29">
        <f>'ICIS download'!Y105</f>
        <v>130</v>
      </c>
      <c r="P97" s="29">
        <f>'ICIS download'!X105</f>
        <v>125</v>
      </c>
      <c r="Q97" s="29">
        <f>'ICIS download'!E105</f>
        <v>96.5</v>
      </c>
      <c r="R97" s="29">
        <f>'ICIS download'!D105</f>
        <v>105</v>
      </c>
      <c r="S97" s="29">
        <f>'ICIS download'!C105</f>
        <v>88</v>
      </c>
      <c r="T97" s="29">
        <f>'ICIS download'!K105</f>
        <v>51.5</v>
      </c>
      <c r="U97" s="29">
        <f>'ICIS download'!J105</f>
        <v>55</v>
      </c>
      <c r="V97" s="29">
        <f>'ICIS download'!I105</f>
        <v>48</v>
      </c>
      <c r="W97" s="29">
        <f>'ICIS download'!AC105</f>
        <v>85</v>
      </c>
      <c r="X97" s="29">
        <f>'ICIS download'!AB105</f>
        <v>90</v>
      </c>
      <c r="Y97" s="29">
        <f>'ICIS download'!AA105</f>
        <v>80</v>
      </c>
      <c r="Z97" s="29">
        <f>'ICIS download'!AF105</f>
        <v>85</v>
      </c>
      <c r="AA97" s="29">
        <f>'ICIS download'!AE105</f>
        <v>90</v>
      </c>
      <c r="AB97" s="29">
        <f>'ICIS download'!AD105</f>
        <v>80</v>
      </c>
      <c r="AC97" s="29">
        <f>'ICIS download'!N105</f>
        <v>42.5</v>
      </c>
      <c r="AD97" s="29">
        <f>'ICIS download'!M105</f>
        <v>45</v>
      </c>
      <c r="AE97" s="29">
        <f>'ICIS download'!L105</f>
        <v>40</v>
      </c>
    </row>
    <row r="98" spans="1:31" x14ac:dyDescent="0.25">
      <c r="A98" s="28">
        <f>'ICIS download'!B106</f>
        <v>45525</v>
      </c>
      <c r="B98" s="29">
        <f>'ICIS download'!T106</f>
        <v>162.5</v>
      </c>
      <c r="C98" s="29">
        <f>'ICIS download'!S106</f>
        <v>165</v>
      </c>
      <c r="D98" s="29">
        <f>'ICIS download'!R106</f>
        <v>160</v>
      </c>
      <c r="E98" s="29">
        <f>'ICIS download'!W106</f>
        <v>167.5</v>
      </c>
      <c r="F98" s="29">
        <f>'ICIS download'!V106</f>
        <v>170</v>
      </c>
      <c r="G98" s="29">
        <f>'ICIS download'!U106</f>
        <v>165</v>
      </c>
      <c r="H98" s="29">
        <f>'ICIS download'!H106</f>
        <v>102.5</v>
      </c>
      <c r="I98" s="29">
        <f>'ICIS download'!G106</f>
        <v>105</v>
      </c>
      <c r="J98" s="29">
        <f>'ICIS download'!F106</f>
        <v>100</v>
      </c>
      <c r="K98" s="29">
        <f>'ICIS download'!Q106</f>
        <v>145</v>
      </c>
      <c r="L98" s="29">
        <f>'ICIS download'!P106</f>
        <v>180</v>
      </c>
      <c r="M98" s="29">
        <f>'ICIS download'!O106</f>
        <v>110</v>
      </c>
      <c r="N98" s="29">
        <f>'ICIS download'!Z106</f>
        <v>127.5</v>
      </c>
      <c r="O98" s="29">
        <f>'ICIS download'!Y106</f>
        <v>130</v>
      </c>
      <c r="P98" s="29">
        <f>'ICIS download'!X106</f>
        <v>125</v>
      </c>
      <c r="Q98" s="29">
        <f>'ICIS download'!E106</f>
        <v>97.5</v>
      </c>
      <c r="R98" s="29">
        <f>'ICIS download'!D106</f>
        <v>105</v>
      </c>
      <c r="S98" s="29">
        <f>'ICIS download'!C106</f>
        <v>90</v>
      </c>
      <c r="T98" s="29">
        <f>'ICIS download'!K106</f>
        <v>52.5</v>
      </c>
      <c r="U98" s="29">
        <f>'ICIS download'!J106</f>
        <v>55</v>
      </c>
      <c r="V98" s="29">
        <f>'ICIS download'!I106</f>
        <v>50</v>
      </c>
      <c r="W98" s="29">
        <f>'ICIS download'!AC106</f>
        <v>85</v>
      </c>
      <c r="X98" s="29">
        <f>'ICIS download'!AB106</f>
        <v>90</v>
      </c>
      <c r="Y98" s="29">
        <f>'ICIS download'!AA106</f>
        <v>80</v>
      </c>
      <c r="Z98" s="29">
        <f>'ICIS download'!AF106</f>
        <v>82.5</v>
      </c>
      <c r="AA98" s="29">
        <f>'ICIS download'!AE106</f>
        <v>85</v>
      </c>
      <c r="AB98" s="29">
        <f>'ICIS download'!AD106</f>
        <v>80</v>
      </c>
      <c r="AC98" s="29">
        <f>'ICIS download'!N106</f>
        <v>42.5</v>
      </c>
      <c r="AD98" s="29">
        <f>'ICIS download'!M106</f>
        <v>45</v>
      </c>
      <c r="AE98" s="29">
        <f>'ICIS download'!L106</f>
        <v>40</v>
      </c>
    </row>
    <row r="99" spans="1:31" x14ac:dyDescent="0.25">
      <c r="A99" s="28">
        <f>'ICIS download'!B107</f>
        <v>45518</v>
      </c>
      <c r="B99" s="29">
        <f>'ICIS download'!T107</f>
        <v>157.5</v>
      </c>
      <c r="C99" s="29">
        <f>'ICIS download'!S107</f>
        <v>160</v>
      </c>
      <c r="D99" s="29">
        <f>'ICIS download'!R107</f>
        <v>155</v>
      </c>
      <c r="E99" s="29">
        <f>'ICIS download'!W107</f>
        <v>167.5</v>
      </c>
      <c r="F99" s="29">
        <f>'ICIS download'!V107</f>
        <v>170</v>
      </c>
      <c r="G99" s="29">
        <f>'ICIS download'!U107</f>
        <v>165</v>
      </c>
      <c r="H99" s="29">
        <f>'ICIS download'!H107</f>
        <v>102.5</v>
      </c>
      <c r="I99" s="29">
        <f>'ICIS download'!G107</f>
        <v>105</v>
      </c>
      <c r="J99" s="29">
        <f>'ICIS download'!F107</f>
        <v>100</v>
      </c>
      <c r="K99" s="29">
        <f>'ICIS download'!Q107</f>
        <v>145</v>
      </c>
      <c r="L99" s="29">
        <f>'ICIS download'!P107</f>
        <v>180</v>
      </c>
      <c r="M99" s="29">
        <f>'ICIS download'!O107</f>
        <v>110</v>
      </c>
      <c r="N99" s="29">
        <f>'ICIS download'!Z107</f>
        <v>127.5</v>
      </c>
      <c r="O99" s="29">
        <f>'ICIS download'!Y107</f>
        <v>130</v>
      </c>
      <c r="P99" s="29">
        <f>'ICIS download'!X107</f>
        <v>125</v>
      </c>
      <c r="Q99" s="29">
        <f>'ICIS download'!E107</f>
        <v>100</v>
      </c>
      <c r="R99" s="29">
        <f>'ICIS download'!D107</f>
        <v>105</v>
      </c>
      <c r="S99" s="29">
        <f>'ICIS download'!C107</f>
        <v>95</v>
      </c>
      <c r="T99" s="29">
        <f>'ICIS download'!K107</f>
        <v>52</v>
      </c>
      <c r="U99" s="29">
        <f>'ICIS download'!J107</f>
        <v>59</v>
      </c>
      <c r="V99" s="29">
        <f>'ICIS download'!I107</f>
        <v>45</v>
      </c>
      <c r="W99" s="29">
        <f>'ICIS download'!AC107</f>
        <v>85</v>
      </c>
      <c r="X99" s="29">
        <f>'ICIS download'!AB107</f>
        <v>90</v>
      </c>
      <c r="Y99" s="29">
        <f>'ICIS download'!AA107</f>
        <v>80</v>
      </c>
      <c r="Z99" s="29">
        <f>'ICIS download'!AF107</f>
        <v>87.5</v>
      </c>
      <c r="AA99" s="29">
        <f>'ICIS download'!AE107</f>
        <v>90</v>
      </c>
      <c r="AB99" s="29">
        <f>'ICIS download'!AD107</f>
        <v>85</v>
      </c>
      <c r="AC99" s="29">
        <f>'ICIS download'!N107</f>
        <v>42.5</v>
      </c>
      <c r="AD99" s="29">
        <f>'ICIS download'!M107</f>
        <v>45</v>
      </c>
      <c r="AE99" s="29">
        <f>'ICIS download'!L107</f>
        <v>40</v>
      </c>
    </row>
    <row r="100" spans="1:31" x14ac:dyDescent="0.25">
      <c r="A100" s="28">
        <f>'ICIS download'!B108</f>
        <v>45511</v>
      </c>
      <c r="B100" s="29">
        <f>'ICIS download'!T108</f>
        <v>157.5</v>
      </c>
      <c r="C100" s="29">
        <f>'ICIS download'!S108</f>
        <v>160</v>
      </c>
      <c r="D100" s="29">
        <f>'ICIS download'!R108</f>
        <v>155</v>
      </c>
      <c r="E100" s="29">
        <f>'ICIS download'!W108</f>
        <v>162.5</v>
      </c>
      <c r="F100" s="29">
        <f>'ICIS download'!V108</f>
        <v>165</v>
      </c>
      <c r="G100" s="29">
        <f>'ICIS download'!U108</f>
        <v>160</v>
      </c>
      <c r="H100" s="29">
        <f>'ICIS download'!H108</f>
        <v>97.5</v>
      </c>
      <c r="I100" s="29">
        <f>'ICIS download'!G108</f>
        <v>100</v>
      </c>
      <c r="J100" s="29">
        <f>'ICIS download'!F108</f>
        <v>95</v>
      </c>
      <c r="K100" s="29">
        <f>'ICIS download'!Q108</f>
        <v>145</v>
      </c>
      <c r="L100" s="29">
        <f>'ICIS download'!P108</f>
        <v>180</v>
      </c>
      <c r="M100" s="29">
        <f>'ICIS download'!O108</f>
        <v>110</v>
      </c>
      <c r="N100" s="29">
        <f>'ICIS download'!Z108</f>
        <v>127.5</v>
      </c>
      <c r="O100" s="29">
        <f>'ICIS download'!Y108</f>
        <v>130</v>
      </c>
      <c r="P100" s="29">
        <f>'ICIS download'!X108</f>
        <v>125</v>
      </c>
      <c r="Q100" s="29">
        <f>'ICIS download'!E108</f>
        <v>96</v>
      </c>
      <c r="R100" s="29">
        <f>'ICIS download'!D108</f>
        <v>102</v>
      </c>
      <c r="S100" s="29">
        <f>'ICIS download'!C108</f>
        <v>90</v>
      </c>
      <c r="T100" s="29">
        <f>'ICIS download'!K108</f>
        <v>52</v>
      </c>
      <c r="U100" s="29">
        <f>'ICIS download'!J108</f>
        <v>59</v>
      </c>
      <c r="V100" s="29">
        <f>'ICIS download'!I108</f>
        <v>45</v>
      </c>
      <c r="W100" s="29">
        <f>'ICIS download'!AC108</f>
        <v>80</v>
      </c>
      <c r="X100" s="29">
        <f>'ICIS download'!AB108</f>
        <v>85</v>
      </c>
      <c r="Y100" s="29">
        <f>'ICIS download'!AA108</f>
        <v>75</v>
      </c>
      <c r="Z100" s="29">
        <f>'ICIS download'!AF108</f>
        <v>80</v>
      </c>
      <c r="AA100" s="29">
        <f>'ICIS download'!AE108</f>
        <v>85</v>
      </c>
      <c r="AB100" s="29">
        <f>'ICIS download'!AD108</f>
        <v>75</v>
      </c>
      <c r="AC100" s="29">
        <f>'ICIS download'!N108</f>
        <v>41.5</v>
      </c>
      <c r="AD100" s="29">
        <f>'ICIS download'!M108</f>
        <v>45</v>
      </c>
      <c r="AE100" s="29">
        <f>'ICIS download'!L108</f>
        <v>38</v>
      </c>
    </row>
    <row r="101" spans="1:31" x14ac:dyDescent="0.25">
      <c r="A101" s="28">
        <f>'ICIS download'!B109</f>
        <v>45504</v>
      </c>
      <c r="B101" s="29">
        <f>'ICIS download'!T109</f>
        <v>152.5</v>
      </c>
      <c r="C101" s="29">
        <f>'ICIS download'!S109</f>
        <v>155</v>
      </c>
      <c r="D101" s="29">
        <f>'ICIS download'!R109</f>
        <v>150</v>
      </c>
      <c r="E101" s="29">
        <f>'ICIS download'!W109</f>
        <v>162.5</v>
      </c>
      <c r="F101" s="29">
        <f>'ICIS download'!V109</f>
        <v>165</v>
      </c>
      <c r="G101" s="29">
        <f>'ICIS download'!U109</f>
        <v>160</v>
      </c>
      <c r="H101" s="29">
        <f>'ICIS download'!H109</f>
        <v>96.5</v>
      </c>
      <c r="I101" s="29">
        <f>'ICIS download'!G109</f>
        <v>99</v>
      </c>
      <c r="J101" s="29">
        <f>'ICIS download'!F109</f>
        <v>94</v>
      </c>
      <c r="K101" s="29">
        <f>'ICIS download'!Q109</f>
        <v>125</v>
      </c>
      <c r="L101" s="29">
        <f>'ICIS download'!P109</f>
        <v>150</v>
      </c>
      <c r="M101" s="29">
        <f>'ICIS download'!O109</f>
        <v>100</v>
      </c>
      <c r="N101" s="29">
        <f>'ICIS download'!Z109</f>
        <v>127.5</v>
      </c>
      <c r="O101" s="29">
        <f>'ICIS download'!Y109</f>
        <v>130</v>
      </c>
      <c r="P101" s="29">
        <f>'ICIS download'!X109</f>
        <v>125</v>
      </c>
      <c r="Q101" s="29">
        <f>'ICIS download'!E109</f>
        <v>92.5</v>
      </c>
      <c r="R101" s="29">
        <f>'ICIS download'!D109</f>
        <v>95</v>
      </c>
      <c r="S101" s="29">
        <f>'ICIS download'!C109</f>
        <v>90</v>
      </c>
      <c r="T101" s="29">
        <f>'ICIS download'!K109</f>
        <v>50</v>
      </c>
      <c r="U101" s="29">
        <f>'ICIS download'!J109</f>
        <v>55</v>
      </c>
      <c r="V101" s="29">
        <f>'ICIS download'!I109</f>
        <v>45</v>
      </c>
      <c r="W101" s="29">
        <f>'ICIS download'!AC109</f>
        <v>75</v>
      </c>
      <c r="X101" s="29">
        <f>'ICIS download'!AB109</f>
        <v>80</v>
      </c>
      <c r="Y101" s="29">
        <f>'ICIS download'!AA109</f>
        <v>70</v>
      </c>
      <c r="Z101" s="29">
        <f>'ICIS download'!AF109</f>
        <v>75</v>
      </c>
      <c r="AA101" s="29">
        <f>'ICIS download'!AE109</f>
        <v>80</v>
      </c>
      <c r="AB101" s="29">
        <f>'ICIS download'!AD109</f>
        <v>70</v>
      </c>
      <c r="AC101" s="29">
        <f>'ICIS download'!N109</f>
        <v>40</v>
      </c>
      <c r="AD101" s="29">
        <f>'ICIS download'!M109</f>
        <v>45</v>
      </c>
      <c r="AE101" s="29">
        <f>'ICIS download'!L109</f>
        <v>35</v>
      </c>
    </row>
    <row r="102" spans="1:31" x14ac:dyDescent="0.25">
      <c r="A102" s="28">
        <f>'ICIS download'!B110</f>
        <v>45497</v>
      </c>
      <c r="B102" s="29">
        <f>'ICIS download'!T110</f>
        <v>152.5</v>
      </c>
      <c r="C102" s="29">
        <f>'ICIS download'!S110</f>
        <v>155</v>
      </c>
      <c r="D102" s="29">
        <f>'ICIS download'!R110</f>
        <v>150</v>
      </c>
      <c r="E102" s="29">
        <f>'ICIS download'!W110</f>
        <v>157.5</v>
      </c>
      <c r="F102" s="29">
        <f>'ICIS download'!V110</f>
        <v>160</v>
      </c>
      <c r="G102" s="29">
        <f>'ICIS download'!U110</f>
        <v>155</v>
      </c>
      <c r="H102" s="29">
        <f>'ICIS download'!H110</f>
        <v>96.5</v>
      </c>
      <c r="I102" s="29">
        <f>'ICIS download'!G110</f>
        <v>99</v>
      </c>
      <c r="J102" s="29">
        <f>'ICIS download'!F110</f>
        <v>94</v>
      </c>
      <c r="K102" s="29">
        <f>'ICIS download'!Q110</f>
        <v>125</v>
      </c>
      <c r="L102" s="29">
        <f>'ICIS download'!P110</f>
        <v>150</v>
      </c>
      <c r="M102" s="29">
        <f>'ICIS download'!O110</f>
        <v>100</v>
      </c>
      <c r="N102" s="29">
        <f>'ICIS download'!Z110</f>
        <v>127.5</v>
      </c>
      <c r="O102" s="29">
        <f>'ICIS download'!Y110</f>
        <v>130</v>
      </c>
      <c r="P102" s="29">
        <f>'ICIS download'!X110</f>
        <v>125</v>
      </c>
      <c r="Q102" s="29">
        <f>'ICIS download'!E110</f>
        <v>90</v>
      </c>
      <c r="R102" s="29">
        <f>'ICIS download'!D110</f>
        <v>95</v>
      </c>
      <c r="S102" s="29">
        <f>'ICIS download'!C110</f>
        <v>85</v>
      </c>
      <c r="T102" s="29">
        <f>'ICIS download'!K110</f>
        <v>48.5</v>
      </c>
      <c r="U102" s="29">
        <f>'ICIS download'!J110</f>
        <v>52</v>
      </c>
      <c r="V102" s="29">
        <f>'ICIS download'!I110</f>
        <v>45</v>
      </c>
      <c r="W102" s="29">
        <f>'ICIS download'!AC110</f>
        <v>75</v>
      </c>
      <c r="X102" s="29">
        <f>'ICIS download'!AB110</f>
        <v>80</v>
      </c>
      <c r="Y102" s="29">
        <f>'ICIS download'!AA110</f>
        <v>70</v>
      </c>
      <c r="Z102" s="29">
        <f>'ICIS download'!AF110</f>
        <v>75</v>
      </c>
      <c r="AA102" s="29">
        <f>'ICIS download'!AE110</f>
        <v>80</v>
      </c>
      <c r="AB102" s="29">
        <f>'ICIS download'!AD110</f>
        <v>70</v>
      </c>
      <c r="AC102" s="29">
        <f>'ICIS download'!N110</f>
        <v>35</v>
      </c>
      <c r="AD102" s="29">
        <f>'ICIS download'!M110</f>
        <v>40</v>
      </c>
      <c r="AE102" s="29">
        <f>'ICIS download'!L110</f>
        <v>30</v>
      </c>
    </row>
    <row r="103" spans="1:31" x14ac:dyDescent="0.25">
      <c r="A103" s="28">
        <f>'ICIS download'!B111</f>
        <v>45490</v>
      </c>
      <c r="B103" s="29">
        <f>'ICIS download'!T111</f>
        <v>147.5</v>
      </c>
      <c r="C103" s="29">
        <f>'ICIS download'!S111</f>
        <v>150</v>
      </c>
      <c r="D103" s="29">
        <f>'ICIS download'!R111</f>
        <v>145</v>
      </c>
      <c r="E103" s="29">
        <f>'ICIS download'!W111</f>
        <v>157.5</v>
      </c>
      <c r="F103" s="29">
        <f>'ICIS download'!V111</f>
        <v>160</v>
      </c>
      <c r="G103" s="29">
        <f>'ICIS download'!U111</f>
        <v>155</v>
      </c>
      <c r="H103" s="29">
        <f>'ICIS download'!H111</f>
        <v>96.5</v>
      </c>
      <c r="I103" s="29">
        <f>'ICIS download'!G111</f>
        <v>99</v>
      </c>
      <c r="J103" s="29">
        <f>'ICIS download'!F111</f>
        <v>94</v>
      </c>
      <c r="K103" s="29">
        <f>'ICIS download'!Q111</f>
        <v>125</v>
      </c>
      <c r="L103" s="29">
        <f>'ICIS download'!P111</f>
        <v>150</v>
      </c>
      <c r="M103" s="29">
        <f>'ICIS download'!O111</f>
        <v>100</v>
      </c>
      <c r="N103" s="29">
        <f>'ICIS download'!Z111</f>
        <v>127.5</v>
      </c>
      <c r="O103" s="29">
        <f>'ICIS download'!Y111</f>
        <v>130</v>
      </c>
      <c r="P103" s="29">
        <f>'ICIS download'!X111</f>
        <v>125</v>
      </c>
      <c r="Q103" s="29">
        <f>'ICIS download'!E111</f>
        <v>82.5</v>
      </c>
      <c r="R103" s="29">
        <f>'ICIS download'!D111</f>
        <v>90</v>
      </c>
      <c r="S103" s="29">
        <f>'ICIS download'!C111</f>
        <v>75</v>
      </c>
      <c r="T103" s="29">
        <f>'ICIS download'!K111</f>
        <v>41.5</v>
      </c>
      <c r="U103" s="29">
        <f>'ICIS download'!J111</f>
        <v>45</v>
      </c>
      <c r="V103" s="29">
        <f>'ICIS download'!I111</f>
        <v>38</v>
      </c>
      <c r="W103" s="29">
        <f>'ICIS download'!AC111</f>
        <v>75</v>
      </c>
      <c r="X103" s="29">
        <f>'ICIS download'!AB111</f>
        <v>80</v>
      </c>
      <c r="Y103" s="29">
        <f>'ICIS download'!AA111</f>
        <v>70</v>
      </c>
      <c r="Z103" s="29">
        <f>'ICIS download'!AF111</f>
        <v>75</v>
      </c>
      <c r="AA103" s="29">
        <f>'ICIS download'!AE111</f>
        <v>80</v>
      </c>
      <c r="AB103" s="29">
        <f>'ICIS download'!AD111</f>
        <v>70</v>
      </c>
      <c r="AC103" s="29">
        <f>'ICIS download'!N111</f>
        <v>26.5</v>
      </c>
      <c r="AD103" s="29">
        <f>'ICIS download'!M111</f>
        <v>30</v>
      </c>
      <c r="AE103" s="29">
        <f>'ICIS download'!L111</f>
        <v>23</v>
      </c>
    </row>
    <row r="104" spans="1:31" x14ac:dyDescent="0.25">
      <c r="A104" s="28">
        <f>'ICIS download'!B112</f>
        <v>45483</v>
      </c>
      <c r="B104" s="29">
        <f>'ICIS download'!T112</f>
        <v>147.5</v>
      </c>
      <c r="C104" s="29">
        <f>'ICIS download'!S112</f>
        <v>150</v>
      </c>
      <c r="D104" s="29">
        <f>'ICIS download'!R112</f>
        <v>145</v>
      </c>
      <c r="E104" s="29">
        <f>'ICIS download'!W112</f>
        <v>157.5</v>
      </c>
      <c r="F104" s="29">
        <f>'ICIS download'!V112</f>
        <v>160</v>
      </c>
      <c r="G104" s="29">
        <f>'ICIS download'!U112</f>
        <v>155</v>
      </c>
      <c r="H104" s="29">
        <f>'ICIS download'!H112</f>
        <v>94</v>
      </c>
      <c r="I104" s="29">
        <f>'ICIS download'!G112</f>
        <v>98</v>
      </c>
      <c r="J104" s="29">
        <f>'ICIS download'!F112</f>
        <v>90</v>
      </c>
      <c r="K104" s="29">
        <f>'ICIS download'!Q112</f>
        <v>125</v>
      </c>
      <c r="L104" s="29">
        <f>'ICIS download'!P112</f>
        <v>150</v>
      </c>
      <c r="M104" s="29">
        <f>'ICIS download'!O112</f>
        <v>100</v>
      </c>
      <c r="N104" s="29">
        <f>'ICIS download'!Z112</f>
        <v>127.5</v>
      </c>
      <c r="O104" s="29">
        <f>'ICIS download'!Y112</f>
        <v>130</v>
      </c>
      <c r="P104" s="29">
        <f>'ICIS download'!X112</f>
        <v>125</v>
      </c>
      <c r="Q104" s="29">
        <f>'ICIS download'!E112</f>
        <v>76</v>
      </c>
      <c r="R104" s="29">
        <f>'ICIS download'!D112</f>
        <v>80</v>
      </c>
      <c r="S104" s="29">
        <f>'ICIS download'!C112</f>
        <v>72</v>
      </c>
      <c r="T104" s="29">
        <f>'ICIS download'!K112</f>
        <v>37.5</v>
      </c>
      <c r="U104" s="29">
        <f>'ICIS download'!J112</f>
        <v>40</v>
      </c>
      <c r="V104" s="29">
        <f>'ICIS download'!I112</f>
        <v>35</v>
      </c>
      <c r="W104" s="29">
        <f>'ICIS download'!AC112</f>
        <v>75</v>
      </c>
      <c r="X104" s="29">
        <f>'ICIS download'!AB112</f>
        <v>80</v>
      </c>
      <c r="Y104" s="29">
        <f>'ICIS download'!AA112</f>
        <v>70</v>
      </c>
      <c r="Z104" s="29">
        <f>'ICIS download'!AF112</f>
        <v>75</v>
      </c>
      <c r="AA104" s="29">
        <f>'ICIS download'!AE112</f>
        <v>80</v>
      </c>
      <c r="AB104" s="29">
        <f>'ICIS download'!AD112</f>
        <v>70</v>
      </c>
      <c r="AC104" s="29">
        <f>'ICIS download'!N112</f>
        <v>23.5</v>
      </c>
      <c r="AD104" s="29">
        <f>'ICIS download'!M112</f>
        <v>27</v>
      </c>
      <c r="AE104" s="29">
        <f>'ICIS download'!L112</f>
        <v>20</v>
      </c>
    </row>
    <row r="105" spans="1:31" x14ac:dyDescent="0.25">
      <c r="A105" s="28">
        <f>'ICIS download'!B113</f>
        <v>45476</v>
      </c>
      <c r="B105" s="29">
        <f>'ICIS download'!T113</f>
        <v>147.5</v>
      </c>
      <c r="C105" s="29">
        <f>'ICIS download'!S113</f>
        <v>150</v>
      </c>
      <c r="D105" s="29">
        <f>'ICIS download'!R113</f>
        <v>145</v>
      </c>
      <c r="E105" s="29">
        <f>'ICIS download'!W113</f>
        <v>155</v>
      </c>
      <c r="F105" s="29">
        <f>'ICIS download'!V113</f>
        <v>160</v>
      </c>
      <c r="G105" s="29">
        <f>'ICIS download'!U113</f>
        <v>150</v>
      </c>
      <c r="H105" s="29">
        <f>'ICIS download'!H113</f>
        <v>89.5</v>
      </c>
      <c r="I105" s="29">
        <f>'ICIS download'!G113</f>
        <v>95</v>
      </c>
      <c r="J105" s="29">
        <f>'ICIS download'!F113</f>
        <v>84</v>
      </c>
      <c r="K105" s="29">
        <f>'ICIS download'!Q113</f>
        <v>125</v>
      </c>
      <c r="L105" s="29">
        <f>'ICIS download'!P113</f>
        <v>150</v>
      </c>
      <c r="M105" s="29">
        <f>'ICIS download'!O113</f>
        <v>100</v>
      </c>
      <c r="N105" s="29">
        <f>'ICIS download'!Z113</f>
        <v>127.5</v>
      </c>
      <c r="O105" s="29">
        <f>'ICIS download'!Y113</f>
        <v>130</v>
      </c>
      <c r="P105" s="29">
        <f>'ICIS download'!X113</f>
        <v>125</v>
      </c>
      <c r="Q105" s="29">
        <f>'ICIS download'!E113</f>
        <v>71.5</v>
      </c>
      <c r="R105" s="29">
        <f>'ICIS download'!D113</f>
        <v>75</v>
      </c>
      <c r="S105" s="29">
        <f>'ICIS download'!C113</f>
        <v>68</v>
      </c>
      <c r="T105" s="29">
        <f>'ICIS download'!K113</f>
        <v>34.5</v>
      </c>
      <c r="U105" s="29">
        <f>'ICIS download'!J113</f>
        <v>37</v>
      </c>
      <c r="V105" s="29">
        <f>'ICIS download'!I113</f>
        <v>32</v>
      </c>
      <c r="W105" s="29">
        <f>'ICIS download'!AC113</f>
        <v>75</v>
      </c>
      <c r="X105" s="29">
        <f>'ICIS download'!AB113</f>
        <v>80</v>
      </c>
      <c r="Y105" s="29">
        <f>'ICIS download'!AA113</f>
        <v>70</v>
      </c>
      <c r="Z105" s="29">
        <f>'ICIS download'!AF113</f>
        <v>75</v>
      </c>
      <c r="AA105" s="29">
        <f>'ICIS download'!AE113</f>
        <v>80</v>
      </c>
      <c r="AB105" s="29">
        <f>'ICIS download'!AD113</f>
        <v>70</v>
      </c>
      <c r="AC105" s="29">
        <f>'ICIS download'!N113</f>
        <v>21</v>
      </c>
      <c r="AD105" s="29">
        <f>'ICIS download'!M113</f>
        <v>25</v>
      </c>
      <c r="AE105" s="29">
        <f>'ICIS download'!L113</f>
        <v>17</v>
      </c>
    </row>
    <row r="106" spans="1:31" x14ac:dyDescent="0.25">
      <c r="A106" s="28">
        <f>'ICIS download'!B114</f>
        <v>45469</v>
      </c>
      <c r="B106" s="29">
        <f>'ICIS download'!T114</f>
        <v>147.5</v>
      </c>
      <c r="C106" s="29">
        <f>'ICIS download'!S114</f>
        <v>150</v>
      </c>
      <c r="D106" s="29">
        <f>'ICIS download'!R114</f>
        <v>145</v>
      </c>
      <c r="E106" s="29">
        <f>'ICIS download'!W114</f>
        <v>155</v>
      </c>
      <c r="F106" s="29">
        <f>'ICIS download'!V114</f>
        <v>160</v>
      </c>
      <c r="G106" s="29">
        <f>'ICIS download'!U114</f>
        <v>150</v>
      </c>
      <c r="H106" s="29">
        <f>'ICIS download'!H114</f>
        <v>88.5</v>
      </c>
      <c r="I106" s="29">
        <f>'ICIS download'!G114</f>
        <v>95</v>
      </c>
      <c r="J106" s="29">
        <f>'ICIS download'!F114</f>
        <v>82</v>
      </c>
      <c r="K106" s="29">
        <f>'ICIS download'!Q114</f>
        <v>125</v>
      </c>
      <c r="L106" s="29">
        <f>'ICIS download'!P114</f>
        <v>150</v>
      </c>
      <c r="M106" s="29">
        <f>'ICIS download'!O114</f>
        <v>100</v>
      </c>
      <c r="N106" s="29">
        <f>'ICIS download'!Z114</f>
        <v>127.5</v>
      </c>
      <c r="O106" s="29">
        <f>'ICIS download'!Y114</f>
        <v>130</v>
      </c>
      <c r="P106" s="29">
        <f>'ICIS download'!X114</f>
        <v>125</v>
      </c>
      <c r="Q106" s="29">
        <f>'ICIS download'!E114</f>
        <v>71.5</v>
      </c>
      <c r="R106" s="29">
        <f>'ICIS download'!D114</f>
        <v>75</v>
      </c>
      <c r="S106" s="29">
        <f>'ICIS download'!C114</f>
        <v>68</v>
      </c>
      <c r="T106" s="29">
        <f>'ICIS download'!K114</f>
        <v>33</v>
      </c>
      <c r="U106" s="29">
        <f>'ICIS download'!J114</f>
        <v>37</v>
      </c>
      <c r="V106" s="29">
        <f>'ICIS download'!I114</f>
        <v>29</v>
      </c>
      <c r="W106" s="29">
        <f>'ICIS download'!AC114</f>
        <v>75</v>
      </c>
      <c r="X106" s="29">
        <f>'ICIS download'!AB114</f>
        <v>80</v>
      </c>
      <c r="Y106" s="29">
        <f>'ICIS download'!AA114</f>
        <v>70</v>
      </c>
      <c r="Z106" s="29">
        <f>'ICIS download'!AF114</f>
        <v>75</v>
      </c>
      <c r="AA106" s="29">
        <f>'ICIS download'!AE114</f>
        <v>80</v>
      </c>
      <c r="AB106" s="29">
        <f>'ICIS download'!AD114</f>
        <v>70</v>
      </c>
      <c r="AC106" s="29">
        <f>'ICIS download'!N114</f>
        <v>20</v>
      </c>
      <c r="AD106" s="29">
        <f>'ICIS download'!M114</f>
        <v>24</v>
      </c>
      <c r="AE106" s="29">
        <f>'ICIS download'!L114</f>
        <v>16</v>
      </c>
    </row>
    <row r="107" spans="1:31" x14ac:dyDescent="0.25">
      <c r="A107" s="28">
        <f>'ICIS download'!B115</f>
        <v>45462</v>
      </c>
      <c r="B107" s="29">
        <f>'ICIS download'!T115</f>
        <v>146.5</v>
      </c>
      <c r="C107" s="29">
        <f>'ICIS download'!S115</f>
        <v>148</v>
      </c>
      <c r="D107" s="29">
        <f>'ICIS download'!R115</f>
        <v>145</v>
      </c>
      <c r="E107" s="29">
        <f>'ICIS download'!W115</f>
        <v>152.5</v>
      </c>
      <c r="F107" s="29">
        <f>'ICIS download'!V115</f>
        <v>155</v>
      </c>
      <c r="G107" s="29">
        <f>'ICIS download'!U115</f>
        <v>150</v>
      </c>
      <c r="H107" s="29">
        <f>'ICIS download'!H115</f>
        <v>82</v>
      </c>
      <c r="I107" s="29">
        <f>'ICIS download'!G115</f>
        <v>85</v>
      </c>
      <c r="J107" s="29">
        <f>'ICIS download'!F115</f>
        <v>79</v>
      </c>
      <c r="K107" s="29">
        <f>'ICIS download'!Q115</f>
        <v>125</v>
      </c>
      <c r="L107" s="29">
        <f>'ICIS download'!P115</f>
        <v>150</v>
      </c>
      <c r="M107" s="29">
        <f>'ICIS download'!O115</f>
        <v>100</v>
      </c>
      <c r="N107" s="29">
        <f>'ICIS download'!Z115</f>
        <v>127.5</v>
      </c>
      <c r="O107" s="29">
        <f>'ICIS download'!Y115</f>
        <v>130</v>
      </c>
      <c r="P107" s="29">
        <f>'ICIS download'!X115</f>
        <v>125</v>
      </c>
      <c r="Q107" s="29">
        <f>'ICIS download'!E115</f>
        <v>70.5</v>
      </c>
      <c r="R107" s="29">
        <f>'ICIS download'!D115</f>
        <v>73</v>
      </c>
      <c r="S107" s="29">
        <f>'ICIS download'!C115</f>
        <v>68</v>
      </c>
      <c r="T107" s="29">
        <f>'ICIS download'!K115</f>
        <v>31.5</v>
      </c>
      <c r="U107" s="29">
        <f>'ICIS download'!J115</f>
        <v>35</v>
      </c>
      <c r="V107" s="29">
        <f>'ICIS download'!I115</f>
        <v>28</v>
      </c>
      <c r="W107" s="29">
        <f>'ICIS download'!AC115</f>
        <v>75</v>
      </c>
      <c r="X107" s="29">
        <f>'ICIS download'!AB115</f>
        <v>80</v>
      </c>
      <c r="Y107" s="29">
        <f>'ICIS download'!AA115</f>
        <v>70</v>
      </c>
      <c r="Z107" s="29">
        <f>'ICIS download'!AF115</f>
        <v>75</v>
      </c>
      <c r="AA107" s="29">
        <f>'ICIS download'!AE115</f>
        <v>80</v>
      </c>
      <c r="AB107" s="29">
        <f>'ICIS download'!AD115</f>
        <v>70</v>
      </c>
      <c r="AC107" s="29">
        <f>'ICIS download'!N115</f>
        <v>18.5</v>
      </c>
      <c r="AD107" s="29">
        <f>'ICIS download'!M115</f>
        <v>22</v>
      </c>
      <c r="AE107" s="29">
        <f>'ICIS download'!L115</f>
        <v>15</v>
      </c>
    </row>
    <row r="108" spans="1:31" x14ac:dyDescent="0.25">
      <c r="A108" s="28">
        <f>'ICIS download'!B116</f>
        <v>45455</v>
      </c>
      <c r="B108" s="29">
        <f>'ICIS download'!T116</f>
        <v>146.5</v>
      </c>
      <c r="C108" s="29">
        <f>'ICIS download'!S116</f>
        <v>148</v>
      </c>
      <c r="D108" s="29">
        <f>'ICIS download'!R116</f>
        <v>145</v>
      </c>
      <c r="E108" s="29">
        <f>'ICIS download'!W116</f>
        <v>145</v>
      </c>
      <c r="F108" s="29">
        <f>'ICIS download'!V116</f>
        <v>150</v>
      </c>
      <c r="G108" s="29">
        <f>'ICIS download'!U116</f>
        <v>140</v>
      </c>
      <c r="H108" s="29">
        <f>'ICIS download'!H116</f>
        <v>82</v>
      </c>
      <c r="I108" s="29">
        <f>'ICIS download'!G116</f>
        <v>85</v>
      </c>
      <c r="J108" s="29">
        <f>'ICIS download'!F116</f>
        <v>79</v>
      </c>
      <c r="K108" s="29">
        <f>'ICIS download'!Q116</f>
        <v>125</v>
      </c>
      <c r="L108" s="29">
        <f>'ICIS download'!P116</f>
        <v>150</v>
      </c>
      <c r="M108" s="29">
        <f>'ICIS download'!O116</f>
        <v>100</v>
      </c>
      <c r="N108" s="29">
        <f>'ICIS download'!Z116</f>
        <v>127.5</v>
      </c>
      <c r="O108" s="29">
        <f>'ICIS download'!Y116</f>
        <v>130</v>
      </c>
      <c r="P108" s="29">
        <f>'ICIS download'!X116</f>
        <v>125</v>
      </c>
      <c r="Q108" s="29">
        <f>'ICIS download'!E116</f>
        <v>70.5</v>
      </c>
      <c r="R108" s="29">
        <f>'ICIS download'!D116</f>
        <v>73</v>
      </c>
      <c r="S108" s="29">
        <f>'ICIS download'!C116</f>
        <v>68</v>
      </c>
      <c r="T108" s="29">
        <f>'ICIS download'!K116</f>
        <v>30.5</v>
      </c>
      <c r="U108" s="29">
        <f>'ICIS download'!J116</f>
        <v>33</v>
      </c>
      <c r="V108" s="29">
        <f>'ICIS download'!I116</f>
        <v>28</v>
      </c>
      <c r="W108" s="29">
        <f>'ICIS download'!AC116</f>
        <v>75</v>
      </c>
      <c r="X108" s="29">
        <f>'ICIS download'!AB116</f>
        <v>80</v>
      </c>
      <c r="Y108" s="29">
        <f>'ICIS download'!AA116</f>
        <v>70</v>
      </c>
      <c r="Z108" s="29">
        <f>'ICIS download'!AF116</f>
        <v>75</v>
      </c>
      <c r="AA108" s="29">
        <f>'ICIS download'!AE116</f>
        <v>80</v>
      </c>
      <c r="AB108" s="29">
        <f>'ICIS download'!AD116</f>
        <v>70</v>
      </c>
      <c r="AC108" s="29">
        <f>'ICIS download'!N116</f>
        <v>16.5</v>
      </c>
      <c r="AD108" s="29">
        <f>'ICIS download'!M116</f>
        <v>20</v>
      </c>
      <c r="AE108" s="29">
        <f>'ICIS download'!L116</f>
        <v>13</v>
      </c>
    </row>
    <row r="109" spans="1:31" x14ac:dyDescent="0.25">
      <c r="A109" s="28">
        <f>'ICIS download'!B117</f>
        <v>45448</v>
      </c>
      <c r="B109" s="29">
        <f>'ICIS download'!T117</f>
        <v>142.5</v>
      </c>
      <c r="C109" s="29">
        <f>'ICIS download'!S117</f>
        <v>145</v>
      </c>
      <c r="D109" s="29">
        <f>'ICIS download'!R117</f>
        <v>140</v>
      </c>
      <c r="E109" s="29">
        <f>'ICIS download'!W117</f>
        <v>135</v>
      </c>
      <c r="F109" s="29">
        <f>'ICIS download'!V117</f>
        <v>140</v>
      </c>
      <c r="G109" s="29">
        <f>'ICIS download'!U117</f>
        <v>130</v>
      </c>
      <c r="H109" s="29">
        <f>'ICIS download'!H117</f>
        <v>82.5</v>
      </c>
      <c r="I109" s="29">
        <f>'ICIS download'!G117</f>
        <v>85</v>
      </c>
      <c r="J109" s="29">
        <f>'ICIS download'!F117</f>
        <v>80</v>
      </c>
      <c r="K109" s="29">
        <f>'ICIS download'!Q117</f>
        <v>117.5</v>
      </c>
      <c r="L109" s="29">
        <f>'ICIS download'!P117</f>
        <v>140</v>
      </c>
      <c r="M109" s="29">
        <f>'ICIS download'!O117</f>
        <v>95</v>
      </c>
      <c r="N109" s="29">
        <f>'ICIS download'!Z117</f>
        <v>127.5</v>
      </c>
      <c r="O109" s="29">
        <f>'ICIS download'!Y117</f>
        <v>130</v>
      </c>
      <c r="P109" s="29">
        <f>'ICIS download'!X117</f>
        <v>125</v>
      </c>
      <c r="Q109" s="29">
        <f>'ICIS download'!E117</f>
        <v>67.5</v>
      </c>
      <c r="R109" s="29">
        <f>'ICIS download'!D117</f>
        <v>70</v>
      </c>
      <c r="S109" s="29">
        <f>'ICIS download'!C117</f>
        <v>65</v>
      </c>
      <c r="T109" s="29">
        <f>'ICIS download'!K117</f>
        <v>27.5</v>
      </c>
      <c r="U109" s="29">
        <f>'ICIS download'!J117</f>
        <v>30</v>
      </c>
      <c r="V109" s="29">
        <f>'ICIS download'!I117</f>
        <v>25</v>
      </c>
      <c r="W109" s="29">
        <f>'ICIS download'!AC117</f>
        <v>75</v>
      </c>
      <c r="X109" s="29">
        <f>'ICIS download'!AB117</f>
        <v>80</v>
      </c>
      <c r="Y109" s="29">
        <f>'ICIS download'!AA117</f>
        <v>70</v>
      </c>
      <c r="Z109" s="29">
        <f>'ICIS download'!AF117</f>
        <v>75</v>
      </c>
      <c r="AA109" s="29">
        <f>'ICIS download'!AE117</f>
        <v>80</v>
      </c>
      <c r="AB109" s="29">
        <f>'ICIS download'!AD117</f>
        <v>70</v>
      </c>
      <c r="AC109" s="29">
        <f>'ICIS download'!N117</f>
        <v>15</v>
      </c>
      <c r="AD109" s="29">
        <f>'ICIS download'!M117</f>
        <v>20</v>
      </c>
      <c r="AE109" s="29">
        <f>'ICIS download'!L117</f>
        <v>10</v>
      </c>
    </row>
    <row r="110" spans="1:31" x14ac:dyDescent="0.25">
      <c r="A110" s="28">
        <f>'ICIS download'!B118</f>
        <v>45441</v>
      </c>
      <c r="B110" s="29">
        <f>'ICIS download'!T118</f>
        <v>142.5</v>
      </c>
      <c r="C110" s="29">
        <f>'ICIS download'!S118</f>
        <v>145</v>
      </c>
      <c r="D110" s="29">
        <f>'ICIS download'!R118</f>
        <v>140</v>
      </c>
      <c r="E110" s="29">
        <f>'ICIS download'!W118</f>
        <v>135</v>
      </c>
      <c r="F110" s="29">
        <f>'ICIS download'!V118</f>
        <v>140</v>
      </c>
      <c r="G110" s="29">
        <f>'ICIS download'!U118</f>
        <v>130</v>
      </c>
      <c r="H110" s="29">
        <f>'ICIS download'!H118</f>
        <v>82.5</v>
      </c>
      <c r="I110" s="29">
        <f>'ICIS download'!G118</f>
        <v>85</v>
      </c>
      <c r="J110" s="29">
        <f>'ICIS download'!F118</f>
        <v>80</v>
      </c>
      <c r="K110" s="29">
        <f>'ICIS download'!Q118</f>
        <v>117.5</v>
      </c>
      <c r="L110" s="29">
        <f>'ICIS download'!P118</f>
        <v>140</v>
      </c>
      <c r="M110" s="29">
        <f>'ICIS download'!O118</f>
        <v>95</v>
      </c>
      <c r="N110" s="29">
        <f>'ICIS download'!Z118</f>
        <v>127.5</v>
      </c>
      <c r="O110" s="29">
        <f>'ICIS download'!Y118</f>
        <v>130</v>
      </c>
      <c r="P110" s="29">
        <f>'ICIS download'!X118</f>
        <v>125</v>
      </c>
      <c r="Q110" s="29">
        <f>'ICIS download'!E118</f>
        <v>67.5</v>
      </c>
      <c r="R110" s="29">
        <f>'ICIS download'!D118</f>
        <v>70</v>
      </c>
      <c r="S110" s="29">
        <f>'ICIS download'!C118</f>
        <v>65</v>
      </c>
      <c r="T110" s="29">
        <f>'ICIS download'!K118</f>
        <v>27.5</v>
      </c>
      <c r="U110" s="29">
        <f>'ICIS download'!J118</f>
        <v>30</v>
      </c>
      <c r="V110" s="29">
        <f>'ICIS download'!I118</f>
        <v>25</v>
      </c>
      <c r="W110" s="29">
        <f>'ICIS download'!AC118</f>
        <v>75</v>
      </c>
      <c r="X110" s="29">
        <f>'ICIS download'!AB118</f>
        <v>80</v>
      </c>
      <c r="Y110" s="29">
        <f>'ICIS download'!AA118</f>
        <v>70</v>
      </c>
      <c r="Z110" s="29">
        <f>'ICIS download'!AF118</f>
        <v>75</v>
      </c>
      <c r="AA110" s="29">
        <f>'ICIS download'!AE118</f>
        <v>80</v>
      </c>
      <c r="AB110" s="29">
        <f>'ICIS download'!AD118</f>
        <v>70</v>
      </c>
      <c r="AC110" s="29">
        <f>'ICIS download'!N118</f>
        <v>15</v>
      </c>
      <c r="AD110" s="29">
        <f>'ICIS download'!M118</f>
        <v>20</v>
      </c>
      <c r="AE110" s="29">
        <f>'ICIS download'!L118</f>
        <v>10</v>
      </c>
    </row>
    <row r="111" spans="1:31" x14ac:dyDescent="0.25">
      <c r="A111" s="28">
        <f>'ICIS download'!B119</f>
        <v>45434</v>
      </c>
      <c r="B111" s="29">
        <f>'ICIS download'!T119</f>
        <v>142.5</v>
      </c>
      <c r="C111" s="29">
        <f>'ICIS download'!S119</f>
        <v>145</v>
      </c>
      <c r="D111" s="29">
        <f>'ICIS download'!R119</f>
        <v>140</v>
      </c>
      <c r="E111" s="29">
        <f>'ICIS download'!W119</f>
        <v>135</v>
      </c>
      <c r="F111" s="29">
        <f>'ICIS download'!V119</f>
        <v>140</v>
      </c>
      <c r="G111" s="29">
        <f>'ICIS download'!U119</f>
        <v>130</v>
      </c>
      <c r="H111" s="29">
        <f>'ICIS download'!H119</f>
        <v>82.5</v>
      </c>
      <c r="I111" s="29">
        <f>'ICIS download'!G119</f>
        <v>85</v>
      </c>
      <c r="J111" s="29">
        <f>'ICIS download'!F119</f>
        <v>80</v>
      </c>
      <c r="K111" s="29">
        <f>'ICIS download'!Q119</f>
        <v>117.5</v>
      </c>
      <c r="L111" s="29">
        <f>'ICIS download'!P119</f>
        <v>140</v>
      </c>
      <c r="M111" s="29">
        <f>'ICIS download'!O119</f>
        <v>95</v>
      </c>
      <c r="N111" s="29">
        <f>'ICIS download'!Z119</f>
        <v>122.5</v>
      </c>
      <c r="O111" s="29">
        <f>'ICIS download'!Y119</f>
        <v>125</v>
      </c>
      <c r="P111" s="29">
        <f>'ICIS download'!X119</f>
        <v>120</v>
      </c>
      <c r="Q111" s="29">
        <f>'ICIS download'!E119</f>
        <v>62.5</v>
      </c>
      <c r="R111" s="29">
        <f>'ICIS download'!D119</f>
        <v>65</v>
      </c>
      <c r="S111" s="29">
        <f>'ICIS download'!C119</f>
        <v>60</v>
      </c>
      <c r="T111" s="29">
        <f>'ICIS download'!K119</f>
        <v>25</v>
      </c>
      <c r="U111" s="29">
        <f>'ICIS download'!J119</f>
        <v>30</v>
      </c>
      <c r="V111" s="29">
        <f>'ICIS download'!I119</f>
        <v>20</v>
      </c>
      <c r="W111" s="29">
        <f>'ICIS download'!AC119</f>
        <v>75</v>
      </c>
      <c r="X111" s="29">
        <f>'ICIS download'!AB119</f>
        <v>80</v>
      </c>
      <c r="Y111" s="29">
        <f>'ICIS download'!AA119</f>
        <v>70</v>
      </c>
      <c r="Z111" s="29">
        <f>'ICIS download'!AF119</f>
        <v>75</v>
      </c>
      <c r="AA111" s="29">
        <f>'ICIS download'!AE119</f>
        <v>80</v>
      </c>
      <c r="AB111" s="29">
        <f>'ICIS download'!AD119</f>
        <v>70</v>
      </c>
      <c r="AC111" s="29">
        <f>'ICIS download'!N119</f>
        <v>15</v>
      </c>
      <c r="AD111" s="29">
        <f>'ICIS download'!M119</f>
        <v>20</v>
      </c>
      <c r="AE111" s="29">
        <f>'ICIS download'!L119</f>
        <v>10</v>
      </c>
    </row>
    <row r="112" spans="1:31" x14ac:dyDescent="0.25">
      <c r="A112" s="28">
        <f>'ICIS download'!B120</f>
        <v>45427</v>
      </c>
      <c r="B112" s="29">
        <f>'ICIS download'!T120</f>
        <v>142.5</v>
      </c>
      <c r="C112" s="29">
        <f>'ICIS download'!S120</f>
        <v>145</v>
      </c>
      <c r="D112" s="29">
        <f>'ICIS download'!R120</f>
        <v>140</v>
      </c>
      <c r="E112" s="29">
        <f>'ICIS download'!W120</f>
        <v>135</v>
      </c>
      <c r="F112" s="29">
        <f>'ICIS download'!V120</f>
        <v>140</v>
      </c>
      <c r="G112" s="29">
        <f>'ICIS download'!U120</f>
        <v>130</v>
      </c>
      <c r="H112" s="29">
        <f>'ICIS download'!H120</f>
        <v>82.5</v>
      </c>
      <c r="I112" s="29">
        <f>'ICIS download'!G120</f>
        <v>85</v>
      </c>
      <c r="J112" s="29">
        <f>'ICIS download'!F120</f>
        <v>80</v>
      </c>
      <c r="K112" s="29">
        <f>'ICIS download'!Q120</f>
        <v>115</v>
      </c>
      <c r="L112" s="29">
        <f>'ICIS download'!P120</f>
        <v>140</v>
      </c>
      <c r="M112" s="29">
        <f>'ICIS download'!O120</f>
        <v>90</v>
      </c>
      <c r="N112" s="29">
        <f>'ICIS download'!Z120</f>
        <v>120</v>
      </c>
      <c r="O112" s="29">
        <f>'ICIS download'!Y120</f>
        <v>125</v>
      </c>
      <c r="P112" s="29">
        <f>'ICIS download'!X120</f>
        <v>115</v>
      </c>
      <c r="Q112" s="29">
        <f>'ICIS download'!E120</f>
        <v>66.5</v>
      </c>
      <c r="R112" s="29">
        <f>'ICIS download'!D120</f>
        <v>70</v>
      </c>
      <c r="S112" s="29">
        <f>'ICIS download'!C120</f>
        <v>63</v>
      </c>
      <c r="T112" s="29">
        <f>'ICIS download'!K120</f>
        <v>23.5</v>
      </c>
      <c r="U112" s="29">
        <f>'ICIS download'!J120</f>
        <v>27</v>
      </c>
      <c r="V112" s="29">
        <f>'ICIS download'!I120</f>
        <v>20</v>
      </c>
      <c r="W112" s="29">
        <f>'ICIS download'!AC120</f>
        <v>70</v>
      </c>
      <c r="X112" s="29">
        <f>'ICIS download'!AB120</f>
        <v>75</v>
      </c>
      <c r="Y112" s="29">
        <f>'ICIS download'!AA120</f>
        <v>65</v>
      </c>
      <c r="Z112" s="29">
        <f>'ICIS download'!AF120</f>
        <v>70</v>
      </c>
      <c r="AA112" s="29">
        <f>'ICIS download'!AE120</f>
        <v>75</v>
      </c>
      <c r="AB112" s="29">
        <f>'ICIS download'!AD120</f>
        <v>65</v>
      </c>
      <c r="AC112" s="29">
        <f>'ICIS download'!N120</f>
        <v>15</v>
      </c>
      <c r="AD112" s="29">
        <f>'ICIS download'!M120</f>
        <v>20</v>
      </c>
      <c r="AE112" s="29">
        <f>'ICIS download'!L120</f>
        <v>10</v>
      </c>
    </row>
    <row r="113" spans="1:31" x14ac:dyDescent="0.25">
      <c r="A113" s="28">
        <f>'ICIS download'!B121</f>
        <v>45420</v>
      </c>
      <c r="B113" s="29">
        <f>'ICIS download'!T121</f>
        <v>139</v>
      </c>
      <c r="C113" s="29">
        <f>'ICIS download'!S121</f>
        <v>143</v>
      </c>
      <c r="D113" s="29">
        <f>'ICIS download'!R121</f>
        <v>135</v>
      </c>
      <c r="E113" s="29">
        <f>'ICIS download'!W121</f>
        <v>137.5</v>
      </c>
      <c r="F113" s="29">
        <f>'ICIS download'!V121</f>
        <v>140</v>
      </c>
      <c r="G113" s="29">
        <f>'ICIS download'!U121</f>
        <v>135</v>
      </c>
      <c r="H113" s="29">
        <f>'ICIS download'!H121</f>
        <v>84.5</v>
      </c>
      <c r="I113" s="29">
        <f>'ICIS download'!G121</f>
        <v>89</v>
      </c>
      <c r="J113" s="29">
        <f>'ICIS download'!F121</f>
        <v>80</v>
      </c>
      <c r="K113" s="29">
        <f>'ICIS download'!Q121</f>
        <v>115</v>
      </c>
      <c r="L113" s="29">
        <f>'ICIS download'!P121</f>
        <v>140</v>
      </c>
      <c r="M113" s="29">
        <f>'ICIS download'!O121</f>
        <v>90</v>
      </c>
      <c r="N113" s="29">
        <f>'ICIS download'!Z121</f>
        <v>115</v>
      </c>
      <c r="O113" s="29">
        <f>'ICIS download'!Y121</f>
        <v>120</v>
      </c>
      <c r="P113" s="29">
        <f>'ICIS download'!X121</f>
        <v>110</v>
      </c>
      <c r="Q113" s="29">
        <f>'ICIS download'!E121</f>
        <v>68</v>
      </c>
      <c r="R113" s="29">
        <f>'ICIS download'!D121</f>
        <v>71</v>
      </c>
      <c r="S113" s="29">
        <f>'ICIS download'!C121</f>
        <v>65</v>
      </c>
      <c r="T113" s="29">
        <f>'ICIS download'!K121</f>
        <v>30</v>
      </c>
      <c r="U113" s="29">
        <f>'ICIS download'!J121</f>
        <v>35</v>
      </c>
      <c r="V113" s="29">
        <f>'ICIS download'!I121</f>
        <v>25</v>
      </c>
      <c r="W113" s="29">
        <f>'ICIS download'!AC121</f>
        <v>70</v>
      </c>
      <c r="X113" s="29">
        <f>'ICIS download'!AB121</f>
        <v>75</v>
      </c>
      <c r="Y113" s="29">
        <f>'ICIS download'!AA121</f>
        <v>65</v>
      </c>
      <c r="Z113" s="29">
        <f>'ICIS download'!AF121</f>
        <v>70</v>
      </c>
      <c r="AA113" s="29">
        <f>'ICIS download'!AE121</f>
        <v>75</v>
      </c>
      <c r="AB113" s="29">
        <f>'ICIS download'!AD121</f>
        <v>65</v>
      </c>
      <c r="AC113" s="29">
        <f>'ICIS download'!N121</f>
        <v>15</v>
      </c>
      <c r="AD113" s="29">
        <f>'ICIS download'!M121</f>
        <v>20</v>
      </c>
      <c r="AE113" s="29">
        <f>'ICIS download'!L121</f>
        <v>10</v>
      </c>
    </row>
    <row r="114" spans="1:31" x14ac:dyDescent="0.25">
      <c r="A114" s="28">
        <f>'ICIS download'!B122</f>
        <v>45413</v>
      </c>
      <c r="B114" s="29">
        <f>'ICIS download'!T122</f>
        <v>134</v>
      </c>
      <c r="C114" s="29">
        <f>'ICIS download'!S122</f>
        <v>138</v>
      </c>
      <c r="D114" s="29">
        <f>'ICIS download'!R122</f>
        <v>130</v>
      </c>
      <c r="E114" s="29">
        <f>'ICIS download'!W122</f>
        <v>137.5</v>
      </c>
      <c r="F114" s="29">
        <f>'ICIS download'!V122</f>
        <v>140</v>
      </c>
      <c r="G114" s="29">
        <f>'ICIS download'!U122</f>
        <v>135</v>
      </c>
      <c r="H114" s="29">
        <f>'ICIS download'!H122</f>
        <v>78</v>
      </c>
      <c r="I114" s="29">
        <f>'ICIS download'!G122</f>
        <v>83</v>
      </c>
      <c r="J114" s="29">
        <f>'ICIS download'!F122</f>
        <v>73</v>
      </c>
      <c r="K114" s="29">
        <f>'ICIS download'!Q122</f>
        <v>115</v>
      </c>
      <c r="L114" s="29">
        <f>'ICIS download'!P122</f>
        <v>140</v>
      </c>
      <c r="M114" s="29">
        <f>'ICIS download'!O122</f>
        <v>90</v>
      </c>
      <c r="N114" s="29">
        <f>'ICIS download'!Z122</f>
        <v>115</v>
      </c>
      <c r="O114" s="29">
        <f>'ICIS download'!Y122</f>
        <v>120</v>
      </c>
      <c r="P114" s="29">
        <f>'ICIS download'!X122</f>
        <v>110</v>
      </c>
      <c r="Q114" s="29">
        <f>'ICIS download'!E122</f>
        <v>68</v>
      </c>
      <c r="R114" s="29">
        <f>'ICIS download'!D122</f>
        <v>71</v>
      </c>
      <c r="S114" s="29">
        <f>'ICIS download'!C122</f>
        <v>65</v>
      </c>
      <c r="T114" s="29">
        <f>'ICIS download'!K122</f>
        <v>30</v>
      </c>
      <c r="U114" s="29">
        <f>'ICIS download'!J122</f>
        <v>35</v>
      </c>
      <c r="V114" s="29">
        <f>'ICIS download'!I122</f>
        <v>25</v>
      </c>
      <c r="W114" s="29">
        <f>'ICIS download'!AC122</f>
        <v>65</v>
      </c>
      <c r="X114" s="29">
        <f>'ICIS download'!AB122</f>
        <v>70</v>
      </c>
      <c r="Y114" s="29">
        <f>'ICIS download'!AA122</f>
        <v>60</v>
      </c>
      <c r="Z114" s="29">
        <f>'ICIS download'!AF122</f>
        <v>65</v>
      </c>
      <c r="AA114" s="29">
        <f>'ICIS download'!AE122</f>
        <v>70</v>
      </c>
      <c r="AB114" s="29">
        <f>'ICIS download'!AD122</f>
        <v>60</v>
      </c>
      <c r="AC114" s="29">
        <f>'ICIS download'!N122</f>
        <v>15</v>
      </c>
      <c r="AD114" s="29">
        <f>'ICIS download'!M122</f>
        <v>20</v>
      </c>
      <c r="AE114" s="29">
        <f>'ICIS download'!L122</f>
        <v>10</v>
      </c>
    </row>
    <row r="115" spans="1:31" x14ac:dyDescent="0.25">
      <c r="A115" s="28">
        <f>'ICIS download'!B123</f>
        <v>45406</v>
      </c>
      <c r="B115" s="29">
        <f>'ICIS download'!T123</f>
        <v>134</v>
      </c>
      <c r="C115" s="29">
        <f>'ICIS download'!S123</f>
        <v>138</v>
      </c>
      <c r="D115" s="29">
        <f>'ICIS download'!R123</f>
        <v>130</v>
      </c>
      <c r="E115" s="29">
        <f>'ICIS download'!W123</f>
        <v>136</v>
      </c>
      <c r="F115" s="29">
        <f>'ICIS download'!V123</f>
        <v>140</v>
      </c>
      <c r="G115" s="29">
        <f>'ICIS download'!U123</f>
        <v>132</v>
      </c>
      <c r="H115" s="29">
        <f>'ICIS download'!H123</f>
        <v>78</v>
      </c>
      <c r="I115" s="29">
        <f>'ICIS download'!G123</f>
        <v>83</v>
      </c>
      <c r="J115" s="29">
        <f>'ICIS download'!F123</f>
        <v>73</v>
      </c>
      <c r="K115" s="29">
        <f>'ICIS download'!Q123</f>
        <v>112.5</v>
      </c>
      <c r="L115" s="29">
        <f>'ICIS download'!P123</f>
        <v>135</v>
      </c>
      <c r="M115" s="29">
        <f>'ICIS download'!O123</f>
        <v>90</v>
      </c>
      <c r="N115" s="29">
        <f>'ICIS download'!Z123</f>
        <v>105</v>
      </c>
      <c r="O115" s="29">
        <f>'ICIS download'!Y123</f>
        <v>110</v>
      </c>
      <c r="P115" s="29">
        <f>'ICIS download'!X123</f>
        <v>100</v>
      </c>
      <c r="Q115" s="29">
        <f>'ICIS download'!E123</f>
        <v>68</v>
      </c>
      <c r="R115" s="29">
        <f>'ICIS download'!D123</f>
        <v>71</v>
      </c>
      <c r="S115" s="29">
        <f>'ICIS download'!C123</f>
        <v>65</v>
      </c>
      <c r="T115" s="29">
        <f>'ICIS download'!K123</f>
        <v>30</v>
      </c>
      <c r="U115" s="29">
        <f>'ICIS download'!J123</f>
        <v>35</v>
      </c>
      <c r="V115" s="29">
        <f>'ICIS download'!I123</f>
        <v>25</v>
      </c>
      <c r="W115" s="29">
        <f>'ICIS download'!AC123</f>
        <v>62.5</v>
      </c>
      <c r="X115" s="29">
        <f>'ICIS download'!AB123</f>
        <v>70</v>
      </c>
      <c r="Y115" s="29">
        <f>'ICIS download'!AA123</f>
        <v>55</v>
      </c>
      <c r="Z115" s="29">
        <f>'ICIS download'!AF123</f>
        <v>62.5</v>
      </c>
      <c r="AA115" s="29">
        <f>'ICIS download'!AE123</f>
        <v>70</v>
      </c>
      <c r="AB115" s="29">
        <f>'ICIS download'!AD123</f>
        <v>55</v>
      </c>
      <c r="AC115" s="29">
        <f>'ICIS download'!N123</f>
        <v>16</v>
      </c>
      <c r="AD115" s="29">
        <f>'ICIS download'!M123</f>
        <v>20</v>
      </c>
      <c r="AE115" s="29">
        <f>'ICIS download'!L123</f>
        <v>12</v>
      </c>
    </row>
    <row r="116" spans="1:31" x14ac:dyDescent="0.25">
      <c r="A116" s="28">
        <f>'ICIS download'!B124</f>
        <v>45399</v>
      </c>
      <c r="B116" s="29">
        <f>'ICIS download'!T124</f>
        <v>134</v>
      </c>
      <c r="C116" s="29">
        <f>'ICIS download'!S124</f>
        <v>138</v>
      </c>
      <c r="D116" s="29">
        <f>'ICIS download'!R124</f>
        <v>130</v>
      </c>
      <c r="E116" s="29">
        <f>'ICIS download'!W124</f>
        <v>131.5</v>
      </c>
      <c r="F116" s="29">
        <f>'ICIS download'!V124</f>
        <v>135</v>
      </c>
      <c r="G116" s="29">
        <f>'ICIS download'!U124</f>
        <v>128</v>
      </c>
      <c r="H116" s="29">
        <f>'ICIS download'!H124</f>
        <v>78</v>
      </c>
      <c r="I116" s="29">
        <f>'ICIS download'!G124</f>
        <v>83</v>
      </c>
      <c r="J116" s="29">
        <f>'ICIS download'!F124</f>
        <v>73</v>
      </c>
      <c r="K116" s="29">
        <f>'ICIS download'!Q124</f>
        <v>110</v>
      </c>
      <c r="L116" s="29">
        <f>'ICIS download'!P124</f>
        <v>135</v>
      </c>
      <c r="M116" s="29">
        <f>'ICIS download'!O124</f>
        <v>85</v>
      </c>
      <c r="N116" s="29">
        <f>'ICIS download'!Z124</f>
        <v>105</v>
      </c>
      <c r="O116" s="29">
        <f>'ICIS download'!Y124</f>
        <v>110</v>
      </c>
      <c r="P116" s="29">
        <f>'ICIS download'!X124</f>
        <v>100</v>
      </c>
      <c r="Q116" s="29">
        <f>'ICIS download'!E124</f>
        <v>68</v>
      </c>
      <c r="R116" s="29">
        <f>'ICIS download'!D124</f>
        <v>71</v>
      </c>
      <c r="S116" s="29">
        <f>'ICIS download'!C124</f>
        <v>65</v>
      </c>
      <c r="T116" s="29">
        <f>'ICIS download'!K124</f>
        <v>35</v>
      </c>
      <c r="U116" s="29">
        <f>'ICIS download'!J124</f>
        <v>40</v>
      </c>
      <c r="V116" s="29">
        <f>'ICIS download'!I124</f>
        <v>30</v>
      </c>
      <c r="W116" s="29">
        <f>'ICIS download'!AC124</f>
        <v>57.5</v>
      </c>
      <c r="X116" s="29">
        <f>'ICIS download'!AB124</f>
        <v>65</v>
      </c>
      <c r="Y116" s="29">
        <f>'ICIS download'!AA124</f>
        <v>50</v>
      </c>
      <c r="Z116" s="29">
        <f>'ICIS download'!AF124</f>
        <v>57.5</v>
      </c>
      <c r="AA116" s="29">
        <f>'ICIS download'!AE124</f>
        <v>65</v>
      </c>
      <c r="AB116" s="29">
        <f>'ICIS download'!AD124</f>
        <v>50</v>
      </c>
      <c r="AC116" s="29">
        <f>'ICIS download'!N124</f>
        <v>16</v>
      </c>
      <c r="AD116" s="29">
        <f>'ICIS download'!M124</f>
        <v>20</v>
      </c>
      <c r="AE116" s="29">
        <f>'ICIS download'!L124</f>
        <v>12</v>
      </c>
    </row>
    <row r="117" spans="1:31" x14ac:dyDescent="0.25">
      <c r="A117" s="28">
        <f>'ICIS download'!B125</f>
        <v>45392</v>
      </c>
      <c r="B117" s="29">
        <f>'ICIS download'!T125</f>
        <v>133</v>
      </c>
      <c r="C117" s="29">
        <f>'ICIS download'!S125</f>
        <v>138</v>
      </c>
      <c r="D117" s="29">
        <f>'ICIS download'!R125</f>
        <v>128</v>
      </c>
      <c r="E117" s="29">
        <f>'ICIS download'!W125</f>
        <v>131.5</v>
      </c>
      <c r="F117" s="29">
        <f>'ICIS download'!V125</f>
        <v>135</v>
      </c>
      <c r="G117" s="29">
        <f>'ICIS download'!U125</f>
        <v>128</v>
      </c>
      <c r="H117" s="29">
        <f>'ICIS download'!H125</f>
        <v>75</v>
      </c>
      <c r="I117" s="29">
        <f>'ICIS download'!G125</f>
        <v>80</v>
      </c>
      <c r="J117" s="29">
        <f>'ICIS download'!F125</f>
        <v>70</v>
      </c>
      <c r="K117" s="29">
        <f>'ICIS download'!Q125</f>
        <v>107.5</v>
      </c>
      <c r="L117" s="29">
        <f>'ICIS download'!P125</f>
        <v>135</v>
      </c>
      <c r="M117" s="29">
        <f>'ICIS download'!O125</f>
        <v>80</v>
      </c>
      <c r="N117" s="29">
        <f>'ICIS download'!Z125</f>
        <v>102.5</v>
      </c>
      <c r="O117" s="29">
        <f>'ICIS download'!Y125</f>
        <v>105</v>
      </c>
      <c r="P117" s="29">
        <f>'ICIS download'!X125</f>
        <v>100</v>
      </c>
      <c r="Q117" s="29">
        <f>'ICIS download'!E125</f>
        <v>66</v>
      </c>
      <c r="R117" s="29">
        <f>'ICIS download'!D125</f>
        <v>69</v>
      </c>
      <c r="S117" s="29">
        <f>'ICIS download'!C125</f>
        <v>63</v>
      </c>
      <c r="T117" s="29">
        <f>'ICIS download'!K125</f>
        <v>30</v>
      </c>
      <c r="U117" s="29">
        <f>'ICIS download'!J125</f>
        <v>35</v>
      </c>
      <c r="V117" s="29">
        <f>'ICIS download'!I125</f>
        <v>25</v>
      </c>
      <c r="W117" s="29">
        <f>'ICIS download'!AC125</f>
        <v>57.5</v>
      </c>
      <c r="X117" s="29">
        <f>'ICIS download'!AB125</f>
        <v>65</v>
      </c>
      <c r="Y117" s="29">
        <f>'ICIS download'!AA125</f>
        <v>50</v>
      </c>
      <c r="Z117" s="29">
        <f>'ICIS download'!AF125</f>
        <v>57.5</v>
      </c>
      <c r="AA117" s="29">
        <f>'ICIS download'!AE125</f>
        <v>65</v>
      </c>
      <c r="AB117" s="29">
        <f>'ICIS download'!AD125</f>
        <v>50</v>
      </c>
      <c r="AC117" s="29">
        <f>'ICIS download'!N125</f>
        <v>14</v>
      </c>
      <c r="AD117" s="29">
        <f>'ICIS download'!M125</f>
        <v>18</v>
      </c>
      <c r="AE117" s="29">
        <f>'ICIS download'!L125</f>
        <v>10</v>
      </c>
    </row>
    <row r="118" spans="1:31" x14ac:dyDescent="0.25">
      <c r="A118" s="28">
        <f>'ICIS download'!B126</f>
        <v>45385</v>
      </c>
      <c r="B118" s="29">
        <f>'ICIS download'!T126</f>
        <v>130</v>
      </c>
      <c r="C118" s="29">
        <f>'ICIS download'!S126</f>
        <v>135</v>
      </c>
      <c r="D118" s="29">
        <f>'ICIS download'!R126</f>
        <v>125</v>
      </c>
      <c r="E118" s="29">
        <f>'ICIS download'!W126</f>
        <v>131.5</v>
      </c>
      <c r="F118" s="29">
        <f>'ICIS download'!V126</f>
        <v>135</v>
      </c>
      <c r="G118" s="29">
        <f>'ICIS download'!U126</f>
        <v>128</v>
      </c>
      <c r="H118" s="29">
        <f>'ICIS download'!H126</f>
        <v>75</v>
      </c>
      <c r="I118" s="29">
        <f>'ICIS download'!G126</f>
        <v>80</v>
      </c>
      <c r="J118" s="29">
        <f>'ICIS download'!F126</f>
        <v>70</v>
      </c>
      <c r="K118" s="29">
        <f>'ICIS download'!Q126</f>
        <v>107.5</v>
      </c>
      <c r="L118" s="29">
        <f>'ICIS download'!P126</f>
        <v>135</v>
      </c>
      <c r="M118" s="29">
        <f>'ICIS download'!O126</f>
        <v>80</v>
      </c>
      <c r="N118" s="29">
        <f>'ICIS download'!Z126</f>
        <v>102.5</v>
      </c>
      <c r="O118" s="29">
        <f>'ICIS download'!Y126</f>
        <v>105</v>
      </c>
      <c r="P118" s="29">
        <f>'ICIS download'!X126</f>
        <v>100</v>
      </c>
      <c r="Q118" s="29">
        <f>'ICIS download'!E126</f>
        <v>63.5</v>
      </c>
      <c r="R118" s="29">
        <f>'ICIS download'!D126</f>
        <v>67</v>
      </c>
      <c r="S118" s="29">
        <f>'ICIS download'!C126</f>
        <v>60</v>
      </c>
      <c r="T118" s="29">
        <f>'ICIS download'!K126</f>
        <v>25</v>
      </c>
      <c r="U118" s="29">
        <f>'ICIS download'!J126</f>
        <v>30</v>
      </c>
      <c r="V118" s="29">
        <f>'ICIS download'!I126</f>
        <v>20</v>
      </c>
      <c r="W118" s="29">
        <f>'ICIS download'!AC126</f>
        <v>55</v>
      </c>
      <c r="X118" s="29">
        <f>'ICIS download'!AB126</f>
        <v>60</v>
      </c>
      <c r="Y118" s="29">
        <f>'ICIS download'!AA126</f>
        <v>50</v>
      </c>
      <c r="Z118" s="29">
        <f>'ICIS download'!AF126</f>
        <v>55</v>
      </c>
      <c r="AA118" s="29">
        <f>'ICIS download'!AE126</f>
        <v>60</v>
      </c>
      <c r="AB118" s="29">
        <f>'ICIS download'!AD126</f>
        <v>50</v>
      </c>
      <c r="AC118" s="29">
        <f>'ICIS download'!N126</f>
        <v>12</v>
      </c>
      <c r="AD118" s="29">
        <f>'ICIS download'!M126</f>
        <v>16</v>
      </c>
      <c r="AE118" s="29">
        <f>'ICIS download'!L126</f>
        <v>8</v>
      </c>
    </row>
    <row r="119" spans="1:31" x14ac:dyDescent="0.25">
      <c r="A119" s="28">
        <f>'ICIS download'!B127</f>
        <v>45378</v>
      </c>
      <c r="B119" s="29">
        <f>'ICIS download'!T127</f>
        <v>130</v>
      </c>
      <c r="C119" s="29">
        <f>'ICIS download'!S127</f>
        <v>135</v>
      </c>
      <c r="D119" s="29">
        <f>'ICIS download'!R127</f>
        <v>125</v>
      </c>
      <c r="E119" s="29">
        <f>'ICIS download'!W127</f>
        <v>131.5</v>
      </c>
      <c r="F119" s="29">
        <f>'ICIS download'!V127</f>
        <v>135</v>
      </c>
      <c r="G119" s="29">
        <f>'ICIS download'!U127</f>
        <v>128</v>
      </c>
      <c r="H119" s="29">
        <f>'ICIS download'!H127</f>
        <v>72.5</v>
      </c>
      <c r="I119" s="29">
        <f>'ICIS download'!G127</f>
        <v>80</v>
      </c>
      <c r="J119" s="29">
        <f>'ICIS download'!F127</f>
        <v>65</v>
      </c>
      <c r="K119" s="29">
        <f>'ICIS download'!Q127</f>
        <v>107.5</v>
      </c>
      <c r="L119" s="29">
        <f>'ICIS download'!P127</f>
        <v>135</v>
      </c>
      <c r="M119" s="29">
        <f>'ICIS download'!O127</f>
        <v>80</v>
      </c>
      <c r="N119" s="29">
        <f>'ICIS download'!Z127</f>
        <v>102.5</v>
      </c>
      <c r="O119" s="29">
        <f>'ICIS download'!Y127</f>
        <v>105</v>
      </c>
      <c r="P119" s="29">
        <f>'ICIS download'!X127</f>
        <v>100</v>
      </c>
      <c r="Q119" s="29">
        <f>'ICIS download'!E127</f>
        <v>61</v>
      </c>
      <c r="R119" s="29">
        <f>'ICIS download'!D127</f>
        <v>65</v>
      </c>
      <c r="S119" s="29">
        <f>'ICIS download'!C127</f>
        <v>57</v>
      </c>
      <c r="T119" s="29">
        <f>'ICIS download'!K127</f>
        <v>20</v>
      </c>
      <c r="U119" s="29">
        <f>'ICIS download'!J127</f>
        <v>25</v>
      </c>
      <c r="V119" s="29">
        <f>'ICIS download'!I127</f>
        <v>15</v>
      </c>
      <c r="W119" s="29">
        <f>'ICIS download'!AC127</f>
        <v>52.5</v>
      </c>
      <c r="X119" s="29">
        <f>'ICIS download'!AB127</f>
        <v>55</v>
      </c>
      <c r="Y119" s="29">
        <f>'ICIS download'!AA127</f>
        <v>50</v>
      </c>
      <c r="Z119" s="29">
        <f>'ICIS download'!AF127</f>
        <v>52.5</v>
      </c>
      <c r="AA119" s="29">
        <f>'ICIS download'!AE127</f>
        <v>55</v>
      </c>
      <c r="AB119" s="29">
        <f>'ICIS download'!AD127</f>
        <v>50</v>
      </c>
      <c r="AC119" s="29">
        <f>'ICIS download'!N127</f>
        <v>10.5</v>
      </c>
      <c r="AD119" s="29">
        <f>'ICIS download'!M127</f>
        <v>16</v>
      </c>
      <c r="AE119" s="29">
        <f>'ICIS download'!L127</f>
        <v>5</v>
      </c>
    </row>
    <row r="120" spans="1:31" x14ac:dyDescent="0.25">
      <c r="A120" s="28">
        <f>'ICIS download'!B128</f>
        <v>45371</v>
      </c>
      <c r="B120" s="29">
        <f>'ICIS download'!T128</f>
        <v>130</v>
      </c>
      <c r="C120" s="29">
        <f>'ICIS download'!S128</f>
        <v>135</v>
      </c>
      <c r="D120" s="29">
        <f>'ICIS download'!R128</f>
        <v>125</v>
      </c>
      <c r="E120" s="29">
        <f>'ICIS download'!W128</f>
        <v>130</v>
      </c>
      <c r="F120" s="29">
        <f>'ICIS download'!V128</f>
        <v>135</v>
      </c>
      <c r="G120" s="29">
        <f>'ICIS download'!U128</f>
        <v>125</v>
      </c>
      <c r="H120" s="29">
        <f>'ICIS download'!H128</f>
        <v>72.5</v>
      </c>
      <c r="I120" s="29">
        <f>'ICIS download'!G128</f>
        <v>80</v>
      </c>
      <c r="J120" s="29">
        <f>'ICIS download'!F128</f>
        <v>65</v>
      </c>
      <c r="K120" s="29">
        <f>'ICIS download'!Q128</f>
        <v>100</v>
      </c>
      <c r="L120" s="29">
        <f>'ICIS download'!P128</f>
        <v>120</v>
      </c>
      <c r="M120" s="29">
        <f>'ICIS download'!O128</f>
        <v>80</v>
      </c>
      <c r="N120" s="29">
        <f>'ICIS download'!Z128</f>
        <v>102.5</v>
      </c>
      <c r="O120" s="29">
        <f>'ICIS download'!Y128</f>
        <v>105</v>
      </c>
      <c r="P120" s="29">
        <f>'ICIS download'!X128</f>
        <v>100</v>
      </c>
      <c r="Q120" s="29">
        <f>'ICIS download'!E128</f>
        <v>60</v>
      </c>
      <c r="R120" s="29">
        <f>'ICIS download'!D128</f>
        <v>65</v>
      </c>
      <c r="S120" s="29">
        <f>'ICIS download'!C128</f>
        <v>55</v>
      </c>
      <c r="T120" s="29">
        <f>'ICIS download'!K128</f>
        <v>20</v>
      </c>
      <c r="U120" s="29">
        <f>'ICIS download'!J128</f>
        <v>25</v>
      </c>
      <c r="V120" s="29">
        <f>'ICIS download'!I128</f>
        <v>15</v>
      </c>
      <c r="W120" s="29">
        <f>'ICIS download'!AC128</f>
        <v>52.5</v>
      </c>
      <c r="X120" s="29">
        <f>'ICIS download'!AB128</f>
        <v>55</v>
      </c>
      <c r="Y120" s="29">
        <f>'ICIS download'!AA128</f>
        <v>50</v>
      </c>
      <c r="Z120" s="29">
        <f>'ICIS download'!AF128</f>
        <v>52.5</v>
      </c>
      <c r="AA120" s="29">
        <f>'ICIS download'!AE128</f>
        <v>55</v>
      </c>
      <c r="AB120" s="29">
        <f>'ICIS download'!AD128</f>
        <v>50</v>
      </c>
      <c r="AC120" s="29">
        <f>'ICIS download'!N128</f>
        <v>10.5</v>
      </c>
      <c r="AD120" s="29">
        <f>'ICIS download'!M128</f>
        <v>16</v>
      </c>
      <c r="AE120" s="29">
        <f>'ICIS download'!L128</f>
        <v>5</v>
      </c>
    </row>
    <row r="121" spans="1:31" x14ac:dyDescent="0.25">
      <c r="A121" s="28">
        <f>'ICIS download'!B129</f>
        <v>45364</v>
      </c>
      <c r="B121" s="29">
        <f>'ICIS download'!T129</f>
        <v>125</v>
      </c>
      <c r="C121" s="29">
        <f>'ICIS download'!S129</f>
        <v>130</v>
      </c>
      <c r="D121" s="29">
        <f>'ICIS download'!R129</f>
        <v>120</v>
      </c>
      <c r="E121" s="29">
        <f>'ICIS download'!W129</f>
        <v>127.5</v>
      </c>
      <c r="F121" s="29">
        <f>'ICIS download'!V129</f>
        <v>130</v>
      </c>
      <c r="G121" s="29">
        <f>'ICIS download'!U129</f>
        <v>125</v>
      </c>
      <c r="H121" s="29">
        <f>'ICIS download'!H129</f>
        <v>72.5</v>
      </c>
      <c r="I121" s="29">
        <f>'ICIS download'!G129</f>
        <v>80</v>
      </c>
      <c r="J121" s="29">
        <f>'ICIS download'!F129</f>
        <v>65</v>
      </c>
      <c r="K121" s="29">
        <f>'ICIS download'!Q129</f>
        <v>97.5</v>
      </c>
      <c r="L121" s="29">
        <f>'ICIS download'!P129</f>
        <v>115</v>
      </c>
      <c r="M121" s="29">
        <f>'ICIS download'!O129</f>
        <v>80</v>
      </c>
      <c r="N121" s="29">
        <f>'ICIS download'!Z129</f>
        <v>100</v>
      </c>
      <c r="O121" s="29">
        <f>'ICIS download'!Y129</f>
        <v>105</v>
      </c>
      <c r="P121" s="29">
        <f>'ICIS download'!X129</f>
        <v>95</v>
      </c>
      <c r="Q121" s="29">
        <f>'ICIS download'!E129</f>
        <v>60</v>
      </c>
      <c r="R121" s="29">
        <f>'ICIS download'!D129</f>
        <v>65</v>
      </c>
      <c r="S121" s="29">
        <f>'ICIS download'!C129</f>
        <v>55</v>
      </c>
      <c r="T121" s="29">
        <f>'ICIS download'!K129</f>
        <v>17.5</v>
      </c>
      <c r="U121" s="29">
        <f>'ICIS download'!J129</f>
        <v>25</v>
      </c>
      <c r="V121" s="29">
        <f>'ICIS download'!I129</f>
        <v>10</v>
      </c>
      <c r="W121" s="29">
        <f>'ICIS download'!AC129</f>
        <v>52.5</v>
      </c>
      <c r="X121" s="29">
        <f>'ICIS download'!AB129</f>
        <v>55</v>
      </c>
      <c r="Y121" s="29">
        <f>'ICIS download'!AA129</f>
        <v>50</v>
      </c>
      <c r="Z121" s="29">
        <f>'ICIS download'!AF129</f>
        <v>52.5</v>
      </c>
      <c r="AA121" s="29">
        <f>'ICIS download'!AE129</f>
        <v>55</v>
      </c>
      <c r="AB121" s="29">
        <f>'ICIS download'!AD129</f>
        <v>50</v>
      </c>
      <c r="AC121" s="29">
        <f>'ICIS download'!N129</f>
        <v>10</v>
      </c>
      <c r="AD121" s="29">
        <f>'ICIS download'!M129</f>
        <v>15</v>
      </c>
      <c r="AE121" s="29">
        <f>'ICIS download'!L129</f>
        <v>5</v>
      </c>
    </row>
    <row r="122" spans="1:31" x14ac:dyDescent="0.25">
      <c r="A122" s="28">
        <f>'ICIS download'!B130</f>
        <v>45357</v>
      </c>
      <c r="B122" s="29">
        <f>'ICIS download'!T130</f>
        <v>125</v>
      </c>
      <c r="C122" s="29">
        <f>'ICIS download'!S130</f>
        <v>130</v>
      </c>
      <c r="D122" s="29">
        <f>'ICIS download'!R130</f>
        <v>120</v>
      </c>
      <c r="E122" s="29">
        <f>'ICIS download'!W130</f>
        <v>126</v>
      </c>
      <c r="F122" s="29">
        <f>'ICIS download'!V130</f>
        <v>130</v>
      </c>
      <c r="G122" s="29">
        <f>'ICIS download'!U130</f>
        <v>122</v>
      </c>
      <c r="H122" s="29">
        <f>'ICIS download'!H130</f>
        <v>70</v>
      </c>
      <c r="I122" s="29">
        <f>'ICIS download'!G130</f>
        <v>75</v>
      </c>
      <c r="J122" s="29">
        <f>'ICIS download'!F130</f>
        <v>65</v>
      </c>
      <c r="K122" s="29">
        <f>'ICIS download'!Q130</f>
        <v>97.5</v>
      </c>
      <c r="L122" s="29">
        <f>'ICIS download'!P130</f>
        <v>115</v>
      </c>
      <c r="M122" s="29">
        <f>'ICIS download'!O130</f>
        <v>80</v>
      </c>
      <c r="N122" s="29">
        <f>'ICIS download'!Z130</f>
        <v>100</v>
      </c>
      <c r="O122" s="29">
        <f>'ICIS download'!Y130</f>
        <v>105</v>
      </c>
      <c r="P122" s="29">
        <f>'ICIS download'!X130</f>
        <v>95</v>
      </c>
      <c r="Q122" s="29">
        <f>'ICIS download'!E130</f>
        <v>60</v>
      </c>
      <c r="R122" s="29">
        <f>'ICIS download'!D130</f>
        <v>65</v>
      </c>
      <c r="S122" s="29">
        <f>'ICIS download'!C130</f>
        <v>55</v>
      </c>
      <c r="T122" s="29">
        <f>'ICIS download'!K130</f>
        <v>17.5</v>
      </c>
      <c r="U122" s="29">
        <f>'ICIS download'!J130</f>
        <v>25</v>
      </c>
      <c r="V122" s="29">
        <f>'ICIS download'!I130</f>
        <v>10</v>
      </c>
      <c r="W122" s="29">
        <f>'ICIS download'!AC130</f>
        <v>52.5</v>
      </c>
      <c r="X122" s="29">
        <f>'ICIS download'!AB130</f>
        <v>55</v>
      </c>
      <c r="Y122" s="29">
        <f>'ICIS download'!AA130</f>
        <v>50</v>
      </c>
      <c r="Z122" s="29">
        <f>'ICIS download'!AF130</f>
        <v>52.5</v>
      </c>
      <c r="AA122" s="29">
        <f>'ICIS download'!AE130</f>
        <v>55</v>
      </c>
      <c r="AB122" s="29">
        <f>'ICIS download'!AD130</f>
        <v>50</v>
      </c>
      <c r="AC122" s="29">
        <f>'ICIS download'!N130</f>
        <v>10</v>
      </c>
      <c r="AD122" s="29">
        <f>'ICIS download'!M130</f>
        <v>15</v>
      </c>
      <c r="AE122" s="29">
        <f>'ICIS download'!L130</f>
        <v>5</v>
      </c>
    </row>
    <row r="123" spans="1:31" x14ac:dyDescent="0.25">
      <c r="A123" s="28">
        <f>'ICIS download'!B131</f>
        <v>45350</v>
      </c>
      <c r="B123" s="29">
        <f>'ICIS download'!T131</f>
        <v>125</v>
      </c>
      <c r="C123" s="29">
        <f>'ICIS download'!S131</f>
        <v>130</v>
      </c>
      <c r="D123" s="29">
        <f>'ICIS download'!R131</f>
        <v>120</v>
      </c>
      <c r="E123" s="29">
        <f>'ICIS download'!W131</f>
        <v>127.5</v>
      </c>
      <c r="F123" s="29">
        <f>'ICIS download'!V131</f>
        <v>130</v>
      </c>
      <c r="G123" s="29">
        <f>'ICIS download'!U131</f>
        <v>125</v>
      </c>
      <c r="H123" s="29">
        <f>'ICIS download'!H131</f>
        <v>70</v>
      </c>
      <c r="I123" s="29">
        <f>'ICIS download'!G131</f>
        <v>75</v>
      </c>
      <c r="J123" s="29">
        <f>'ICIS download'!F131</f>
        <v>65</v>
      </c>
      <c r="K123" s="29">
        <f>'ICIS download'!Q131</f>
        <v>97.5</v>
      </c>
      <c r="L123" s="29">
        <f>'ICIS download'!P131</f>
        <v>115</v>
      </c>
      <c r="M123" s="29">
        <f>'ICIS download'!O131</f>
        <v>80</v>
      </c>
      <c r="N123" s="29">
        <f>'ICIS download'!Z131</f>
        <v>100</v>
      </c>
      <c r="O123" s="29">
        <f>'ICIS download'!Y131</f>
        <v>105</v>
      </c>
      <c r="P123" s="29">
        <f>'ICIS download'!X131</f>
        <v>95</v>
      </c>
      <c r="Q123" s="29">
        <f>'ICIS download'!E131</f>
        <v>60</v>
      </c>
      <c r="R123" s="29">
        <f>'ICIS download'!D131</f>
        <v>65</v>
      </c>
      <c r="S123" s="29">
        <f>'ICIS download'!C131</f>
        <v>55</v>
      </c>
      <c r="T123" s="29">
        <f>'ICIS download'!K131</f>
        <v>15</v>
      </c>
      <c r="U123" s="29">
        <f>'ICIS download'!J131</f>
        <v>20</v>
      </c>
      <c r="V123" s="29">
        <f>'ICIS download'!I131</f>
        <v>10</v>
      </c>
      <c r="W123" s="29">
        <f>'ICIS download'!AC131</f>
        <v>47.5</v>
      </c>
      <c r="X123" s="29">
        <f>'ICIS download'!AB131</f>
        <v>50</v>
      </c>
      <c r="Y123" s="29">
        <f>'ICIS download'!AA131</f>
        <v>45</v>
      </c>
      <c r="Z123" s="29">
        <f>'ICIS download'!AF131</f>
        <v>47.5</v>
      </c>
      <c r="AA123" s="29">
        <f>'ICIS download'!AE131</f>
        <v>50</v>
      </c>
      <c r="AB123" s="29">
        <f>'ICIS download'!AD131</f>
        <v>45</v>
      </c>
      <c r="AC123" s="29">
        <f>'ICIS download'!N131</f>
        <v>10</v>
      </c>
      <c r="AD123" s="29">
        <f>'ICIS download'!M131</f>
        <v>15</v>
      </c>
      <c r="AE123" s="29">
        <f>'ICIS download'!L131</f>
        <v>5</v>
      </c>
    </row>
    <row r="124" spans="1:31" x14ac:dyDescent="0.25">
      <c r="A124" s="28">
        <f>'ICIS download'!B132</f>
        <v>45343</v>
      </c>
      <c r="B124" s="29">
        <f>'ICIS download'!T132</f>
        <v>127.5</v>
      </c>
      <c r="C124" s="29">
        <f>'ICIS download'!S132</f>
        <v>130</v>
      </c>
      <c r="D124" s="29">
        <f>'ICIS download'!R132</f>
        <v>125</v>
      </c>
      <c r="E124" s="29">
        <f>'ICIS download'!W132</f>
        <v>127.5</v>
      </c>
      <c r="F124" s="29">
        <f>'ICIS download'!V132</f>
        <v>130</v>
      </c>
      <c r="G124" s="29">
        <f>'ICIS download'!U132</f>
        <v>125</v>
      </c>
      <c r="H124" s="29">
        <f>'ICIS download'!H132</f>
        <v>70</v>
      </c>
      <c r="I124" s="29">
        <f>'ICIS download'!G132</f>
        <v>75</v>
      </c>
      <c r="J124" s="29">
        <f>'ICIS download'!F132</f>
        <v>65</v>
      </c>
      <c r="K124" s="29">
        <f>'ICIS download'!Q132</f>
        <v>95</v>
      </c>
      <c r="L124" s="29">
        <f>'ICIS download'!P132</f>
        <v>115</v>
      </c>
      <c r="M124" s="29">
        <f>'ICIS download'!O132</f>
        <v>75</v>
      </c>
      <c r="N124" s="29">
        <f>'ICIS download'!Z132</f>
        <v>97.5</v>
      </c>
      <c r="O124" s="29">
        <f>'ICIS download'!Y132</f>
        <v>105</v>
      </c>
      <c r="P124" s="29">
        <f>'ICIS download'!X132</f>
        <v>90</v>
      </c>
      <c r="Q124" s="29">
        <f>'ICIS download'!E132</f>
        <v>52.5</v>
      </c>
      <c r="R124" s="29">
        <f>'ICIS download'!D132</f>
        <v>60</v>
      </c>
      <c r="S124" s="29">
        <f>'ICIS download'!C132</f>
        <v>45</v>
      </c>
      <c r="T124" s="29">
        <f>'ICIS download'!K132</f>
        <v>12.5</v>
      </c>
      <c r="U124" s="29">
        <f>'ICIS download'!J132</f>
        <v>15</v>
      </c>
      <c r="V124" s="29">
        <f>'ICIS download'!I132</f>
        <v>10</v>
      </c>
      <c r="W124" s="29">
        <f>'ICIS download'!AC132</f>
        <v>45</v>
      </c>
      <c r="X124" s="29">
        <f>'ICIS download'!AB132</f>
        <v>47</v>
      </c>
      <c r="Y124" s="29">
        <f>'ICIS download'!AA132</f>
        <v>43</v>
      </c>
      <c r="Z124" s="29">
        <f>'ICIS download'!AF132</f>
        <v>45</v>
      </c>
      <c r="AA124" s="29">
        <f>'ICIS download'!AE132</f>
        <v>47</v>
      </c>
      <c r="AB124" s="29">
        <f>'ICIS download'!AD132</f>
        <v>43</v>
      </c>
      <c r="AC124" s="29">
        <f>'ICIS download'!N132</f>
        <v>8</v>
      </c>
      <c r="AD124" s="29">
        <f>'ICIS download'!M132</f>
        <v>12</v>
      </c>
      <c r="AE124" s="29">
        <f>'ICIS download'!L132</f>
        <v>4</v>
      </c>
    </row>
    <row r="125" spans="1:31" x14ac:dyDescent="0.25">
      <c r="A125" s="28">
        <f>'ICIS download'!B133</f>
        <v>45336</v>
      </c>
      <c r="B125" s="29">
        <f>'ICIS download'!T133</f>
        <v>127.5</v>
      </c>
      <c r="C125" s="29">
        <f>'ICIS download'!S133</f>
        <v>130</v>
      </c>
      <c r="D125" s="29">
        <f>'ICIS download'!R133</f>
        <v>125</v>
      </c>
      <c r="E125" s="29">
        <f>'ICIS download'!W133</f>
        <v>127.5</v>
      </c>
      <c r="F125" s="29">
        <f>'ICIS download'!V133</f>
        <v>130</v>
      </c>
      <c r="G125" s="29">
        <f>'ICIS download'!U133</f>
        <v>125</v>
      </c>
      <c r="H125" s="29">
        <f>'ICIS download'!H133</f>
        <v>67.5</v>
      </c>
      <c r="I125" s="29">
        <f>'ICIS download'!G133</f>
        <v>70</v>
      </c>
      <c r="J125" s="29">
        <f>'ICIS download'!F133</f>
        <v>65</v>
      </c>
      <c r="K125" s="29">
        <f>'ICIS download'!Q133</f>
        <v>95</v>
      </c>
      <c r="L125" s="29">
        <f>'ICIS download'!P133</f>
        <v>115</v>
      </c>
      <c r="M125" s="29">
        <f>'ICIS download'!O133</f>
        <v>75</v>
      </c>
      <c r="N125" s="29">
        <f>'ICIS download'!Z133</f>
        <v>100</v>
      </c>
      <c r="O125" s="29">
        <f>'ICIS download'!Y133</f>
        <v>105</v>
      </c>
      <c r="P125" s="29">
        <f>'ICIS download'!X133</f>
        <v>95</v>
      </c>
      <c r="Q125" s="29">
        <f>'ICIS download'!E133</f>
        <v>45</v>
      </c>
      <c r="R125" s="29">
        <f>'ICIS download'!D133</f>
        <v>50</v>
      </c>
      <c r="S125" s="29">
        <f>'ICIS download'!C133</f>
        <v>40</v>
      </c>
      <c r="T125" s="29">
        <f>'ICIS download'!K133</f>
        <v>12.5</v>
      </c>
      <c r="U125" s="29">
        <f>'ICIS download'!J133</f>
        <v>15</v>
      </c>
      <c r="V125" s="29">
        <f>'ICIS download'!I133</f>
        <v>10</v>
      </c>
      <c r="W125" s="29">
        <f>'ICIS download'!AC133</f>
        <v>45</v>
      </c>
      <c r="X125" s="29">
        <f>'ICIS download'!AB133</f>
        <v>47</v>
      </c>
      <c r="Y125" s="29">
        <f>'ICIS download'!AA133</f>
        <v>43</v>
      </c>
      <c r="Z125" s="29">
        <f>'ICIS download'!AF133</f>
        <v>45</v>
      </c>
      <c r="AA125" s="29">
        <f>'ICIS download'!AE133</f>
        <v>47</v>
      </c>
      <c r="AB125" s="29">
        <f>'ICIS download'!AD133</f>
        <v>43</v>
      </c>
      <c r="AC125" s="29">
        <f>'ICIS download'!N133</f>
        <v>6.5</v>
      </c>
      <c r="AD125" s="29">
        <f>'ICIS download'!M133</f>
        <v>9</v>
      </c>
      <c r="AE125" s="29">
        <f>'ICIS download'!L133</f>
        <v>4</v>
      </c>
    </row>
    <row r="126" spans="1:31" x14ac:dyDescent="0.25">
      <c r="A126" s="28">
        <f>'ICIS download'!B134</f>
        <v>45329</v>
      </c>
      <c r="B126" s="29">
        <f>'ICIS download'!T134</f>
        <v>127.5</v>
      </c>
      <c r="C126" s="29">
        <f>'ICIS download'!S134</f>
        <v>130</v>
      </c>
      <c r="D126" s="29">
        <f>'ICIS download'!R134</f>
        <v>125</v>
      </c>
      <c r="E126" s="29">
        <f>'ICIS download'!W134</f>
        <v>127.5</v>
      </c>
      <c r="F126" s="29">
        <f>'ICIS download'!V134</f>
        <v>130</v>
      </c>
      <c r="G126" s="29">
        <f>'ICIS download'!U134</f>
        <v>125</v>
      </c>
      <c r="H126" s="29">
        <f>'ICIS download'!H134</f>
        <v>67.5</v>
      </c>
      <c r="I126" s="29">
        <f>'ICIS download'!G134</f>
        <v>70</v>
      </c>
      <c r="J126" s="29">
        <f>'ICIS download'!F134</f>
        <v>65</v>
      </c>
      <c r="K126" s="29">
        <f>'ICIS download'!Q134</f>
        <v>95</v>
      </c>
      <c r="L126" s="29">
        <f>'ICIS download'!P134</f>
        <v>115</v>
      </c>
      <c r="M126" s="29">
        <f>'ICIS download'!O134</f>
        <v>75</v>
      </c>
      <c r="N126" s="29">
        <f>'ICIS download'!Z134</f>
        <v>100</v>
      </c>
      <c r="O126" s="29">
        <f>'ICIS download'!Y134</f>
        <v>105</v>
      </c>
      <c r="P126" s="29">
        <f>'ICIS download'!X134</f>
        <v>95</v>
      </c>
      <c r="Q126" s="29">
        <f>'ICIS download'!E134</f>
        <v>45</v>
      </c>
      <c r="R126" s="29">
        <f>'ICIS download'!D134</f>
        <v>50</v>
      </c>
      <c r="S126" s="29">
        <f>'ICIS download'!C134</f>
        <v>40</v>
      </c>
      <c r="T126" s="29">
        <f>'ICIS download'!K134</f>
        <v>12.5</v>
      </c>
      <c r="U126" s="29">
        <f>'ICIS download'!J134</f>
        <v>15</v>
      </c>
      <c r="V126" s="29">
        <f>'ICIS download'!I134</f>
        <v>10</v>
      </c>
      <c r="W126" s="29">
        <f>'ICIS download'!AC134</f>
        <v>42</v>
      </c>
      <c r="X126" s="29">
        <f>'ICIS download'!AB134</f>
        <v>45</v>
      </c>
      <c r="Y126" s="29">
        <f>'ICIS download'!AA134</f>
        <v>39</v>
      </c>
      <c r="Z126" s="29">
        <f>'ICIS download'!AF134</f>
        <v>42</v>
      </c>
      <c r="AA126" s="29">
        <f>'ICIS download'!AE134</f>
        <v>45</v>
      </c>
      <c r="AB126" s="29">
        <f>'ICIS download'!AD134</f>
        <v>39</v>
      </c>
      <c r="AC126" s="29">
        <f>'ICIS download'!N134</f>
        <v>7.5</v>
      </c>
      <c r="AD126" s="29">
        <f>'ICIS download'!M134</f>
        <v>10</v>
      </c>
      <c r="AE126" s="29">
        <f>'ICIS download'!L134</f>
        <v>5</v>
      </c>
    </row>
    <row r="127" spans="1:31" x14ac:dyDescent="0.25">
      <c r="A127" s="28">
        <f>'ICIS download'!B135</f>
        <v>45322</v>
      </c>
      <c r="B127" s="29">
        <f>'ICIS download'!T135</f>
        <v>127.5</v>
      </c>
      <c r="C127" s="29">
        <f>'ICIS download'!S135</f>
        <v>130</v>
      </c>
      <c r="D127" s="29">
        <f>'ICIS download'!R135</f>
        <v>125</v>
      </c>
      <c r="E127" s="29">
        <f>'ICIS download'!W135</f>
        <v>132.5</v>
      </c>
      <c r="F127" s="29">
        <f>'ICIS download'!V135</f>
        <v>135</v>
      </c>
      <c r="G127" s="29">
        <f>'ICIS download'!U135</f>
        <v>130</v>
      </c>
      <c r="H127" s="29">
        <f>'ICIS download'!H135</f>
        <v>67.5</v>
      </c>
      <c r="I127" s="29">
        <f>'ICIS download'!G135</f>
        <v>70</v>
      </c>
      <c r="J127" s="29">
        <f>'ICIS download'!F135</f>
        <v>65</v>
      </c>
      <c r="K127" s="29">
        <f>'ICIS download'!Q135</f>
        <v>92.5</v>
      </c>
      <c r="L127" s="29">
        <f>'ICIS download'!P135</f>
        <v>115</v>
      </c>
      <c r="M127" s="29">
        <f>'ICIS download'!O135</f>
        <v>70</v>
      </c>
      <c r="N127" s="29">
        <f>'ICIS download'!Z135</f>
        <v>97</v>
      </c>
      <c r="O127" s="29">
        <f>'ICIS download'!Y135</f>
        <v>105</v>
      </c>
      <c r="P127" s="29">
        <f>'ICIS download'!X135</f>
        <v>89</v>
      </c>
      <c r="Q127" s="29">
        <f>'ICIS download'!E135</f>
        <v>47.5</v>
      </c>
      <c r="R127" s="29">
        <f>'ICIS download'!D135</f>
        <v>50</v>
      </c>
      <c r="S127" s="29">
        <f>'ICIS download'!C135</f>
        <v>45</v>
      </c>
      <c r="T127" s="29">
        <f>'ICIS download'!K135</f>
        <v>12.5</v>
      </c>
      <c r="U127" s="29">
        <f>'ICIS download'!J135</f>
        <v>15</v>
      </c>
      <c r="V127" s="29">
        <f>'ICIS download'!I135</f>
        <v>10</v>
      </c>
      <c r="W127" s="29">
        <f>'ICIS download'!AC135</f>
        <v>42</v>
      </c>
      <c r="X127" s="29">
        <f>'ICIS download'!AB135</f>
        <v>45</v>
      </c>
      <c r="Y127" s="29">
        <f>'ICIS download'!AA135</f>
        <v>39</v>
      </c>
      <c r="Z127" s="29">
        <f>'ICIS download'!AF135</f>
        <v>42</v>
      </c>
      <c r="AA127" s="29">
        <f>'ICIS download'!AE135</f>
        <v>45</v>
      </c>
      <c r="AB127" s="29">
        <f>'ICIS download'!AD135</f>
        <v>39</v>
      </c>
      <c r="AC127" s="29">
        <f>'ICIS download'!N135</f>
        <v>7.5</v>
      </c>
      <c r="AD127" s="29">
        <f>'ICIS download'!M135</f>
        <v>10</v>
      </c>
      <c r="AE127" s="29">
        <f>'ICIS download'!L135</f>
        <v>5</v>
      </c>
    </row>
    <row r="128" spans="1:31" x14ac:dyDescent="0.25">
      <c r="A128" s="28"/>
      <c r="B128" s="30"/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  <c r="S128" s="30"/>
      <c r="T128" s="30"/>
      <c r="U128" s="30"/>
      <c r="V128" s="30"/>
      <c r="W128" s="30"/>
      <c r="X128" s="30"/>
      <c r="Y128" s="30"/>
      <c r="Z128" s="30"/>
      <c r="AA128" s="30"/>
      <c r="AB128" s="30"/>
      <c r="AC128" s="30"/>
      <c r="AD128" s="30"/>
      <c r="AE128" s="30"/>
    </row>
    <row r="129" spans="1:31" x14ac:dyDescent="0.25">
      <c r="A129" s="28"/>
      <c r="B129" s="30"/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  <c r="S129" s="30"/>
      <c r="T129" s="30"/>
      <c r="U129" s="30"/>
      <c r="V129" s="30"/>
      <c r="W129" s="30"/>
      <c r="X129" s="30"/>
      <c r="Y129" s="30"/>
      <c r="Z129" s="30"/>
      <c r="AA129" s="30"/>
      <c r="AB129" s="30"/>
      <c r="AC129" s="30"/>
      <c r="AD129" s="30"/>
      <c r="AE129" s="30"/>
    </row>
    <row r="130" spans="1:31" x14ac:dyDescent="0.25">
      <c r="A130" s="28"/>
      <c r="B130" s="30"/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  <c r="S130" s="30"/>
      <c r="T130" s="30"/>
      <c r="U130" s="30"/>
      <c r="V130" s="30"/>
      <c r="W130" s="30"/>
      <c r="X130" s="30"/>
      <c r="Y130" s="30"/>
      <c r="Z130" s="30"/>
      <c r="AA130" s="30"/>
      <c r="AB130" s="30"/>
      <c r="AC130" s="30"/>
      <c r="AD130" s="30"/>
      <c r="AE130" s="30"/>
    </row>
    <row r="131" spans="1:31" x14ac:dyDescent="0.25">
      <c r="A131" s="28"/>
      <c r="B131" s="30"/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  <c r="S131" s="30"/>
      <c r="T131" s="30"/>
      <c r="U131" s="30"/>
      <c r="V131" s="30"/>
      <c r="W131" s="30"/>
      <c r="X131" s="30"/>
      <c r="Y131" s="30"/>
      <c r="Z131" s="30"/>
      <c r="AA131" s="30"/>
      <c r="AB131" s="30"/>
      <c r="AC131" s="30"/>
      <c r="AD131" s="30"/>
      <c r="AE131" s="30"/>
    </row>
    <row r="132" spans="1:31" x14ac:dyDescent="0.25">
      <c r="A132" s="28"/>
      <c r="B132" s="30"/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  <c r="S132" s="30"/>
      <c r="T132" s="30"/>
      <c r="U132" s="30"/>
      <c r="V132" s="30"/>
      <c r="W132" s="30"/>
      <c r="X132" s="30"/>
      <c r="Y132" s="30"/>
      <c r="Z132" s="30"/>
      <c r="AA132" s="30"/>
      <c r="AB132" s="30"/>
      <c r="AC132" s="30"/>
      <c r="AD132" s="30"/>
      <c r="AE132" s="30"/>
    </row>
    <row r="133" spans="1:31" x14ac:dyDescent="0.25">
      <c r="A133" s="28"/>
      <c r="B133" s="30"/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  <c r="S133" s="30"/>
      <c r="T133" s="30"/>
      <c r="U133" s="30"/>
      <c r="V133" s="30"/>
      <c r="W133" s="30"/>
      <c r="X133" s="30"/>
      <c r="Y133" s="30"/>
      <c r="Z133" s="30"/>
      <c r="AA133" s="30"/>
      <c r="AB133" s="30"/>
      <c r="AC133" s="30"/>
      <c r="AD133" s="30"/>
      <c r="AE133" s="30"/>
    </row>
    <row r="134" spans="1:31" x14ac:dyDescent="0.25">
      <c r="A134" s="28"/>
      <c r="B134" s="30"/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  <c r="S134" s="30"/>
      <c r="T134" s="30"/>
      <c r="U134" s="30"/>
      <c r="V134" s="30"/>
      <c r="W134" s="30"/>
      <c r="X134" s="30"/>
      <c r="Y134" s="30"/>
      <c r="Z134" s="30"/>
      <c r="AA134" s="30"/>
      <c r="AB134" s="30"/>
      <c r="AC134" s="30"/>
      <c r="AD134" s="30"/>
      <c r="AE134" s="30"/>
    </row>
    <row r="135" spans="1:31" x14ac:dyDescent="0.25">
      <c r="A135" s="28"/>
      <c r="B135" s="30"/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  <c r="S135" s="30"/>
      <c r="T135" s="30"/>
      <c r="U135" s="30"/>
      <c r="V135" s="30"/>
      <c r="W135" s="30"/>
      <c r="X135" s="30"/>
      <c r="Y135" s="30"/>
      <c r="Z135" s="30"/>
      <c r="AA135" s="30"/>
      <c r="AB135" s="30"/>
      <c r="AC135" s="30"/>
      <c r="AD135" s="30"/>
      <c r="AE135" s="30"/>
    </row>
    <row r="136" spans="1:31" x14ac:dyDescent="0.25">
      <c r="A136" s="28"/>
      <c r="B136" s="30"/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  <c r="S136" s="30"/>
      <c r="T136" s="30"/>
      <c r="U136" s="30"/>
      <c r="V136" s="30"/>
      <c r="W136" s="30"/>
      <c r="X136" s="30"/>
      <c r="Y136" s="30"/>
      <c r="Z136" s="30"/>
      <c r="AA136" s="30"/>
      <c r="AB136" s="30"/>
      <c r="AC136" s="30"/>
      <c r="AD136" s="30"/>
      <c r="AE136" s="30"/>
    </row>
    <row r="137" spans="1:31" x14ac:dyDescent="0.25">
      <c r="A137" s="28"/>
      <c r="B137" s="30"/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  <c r="S137" s="30"/>
      <c r="T137" s="30"/>
      <c r="U137" s="30"/>
      <c r="V137" s="30"/>
      <c r="W137" s="30"/>
      <c r="X137" s="30"/>
      <c r="Y137" s="30"/>
      <c r="Z137" s="30"/>
      <c r="AA137" s="30"/>
      <c r="AB137" s="30"/>
      <c r="AC137" s="30"/>
      <c r="AD137" s="30"/>
      <c r="AE137" s="30"/>
    </row>
    <row r="138" spans="1:31" x14ac:dyDescent="0.25">
      <c r="A138" s="28"/>
      <c r="B138" s="30"/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  <c r="S138" s="30"/>
      <c r="T138" s="30"/>
      <c r="U138" s="30"/>
      <c r="V138" s="30"/>
      <c r="W138" s="30"/>
      <c r="X138" s="30"/>
      <c r="Y138" s="30"/>
      <c r="Z138" s="30"/>
      <c r="AA138" s="30"/>
      <c r="AB138" s="30"/>
      <c r="AC138" s="30"/>
      <c r="AD138" s="30"/>
      <c r="AE138" s="30"/>
    </row>
    <row r="139" spans="1:31" x14ac:dyDescent="0.25">
      <c r="A139" s="28"/>
      <c r="B139" s="30"/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  <c r="S139" s="30"/>
      <c r="T139" s="30"/>
      <c r="U139" s="30"/>
      <c r="V139" s="30"/>
      <c r="W139" s="30"/>
      <c r="X139" s="30"/>
      <c r="Y139" s="30"/>
      <c r="Z139" s="30"/>
      <c r="AA139" s="30"/>
      <c r="AB139" s="30"/>
      <c r="AC139" s="30"/>
      <c r="AD139" s="30"/>
      <c r="AE139" s="30"/>
    </row>
    <row r="140" spans="1:31" x14ac:dyDescent="0.25">
      <c r="A140" s="28"/>
      <c r="B140" s="30"/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  <c r="S140" s="30"/>
      <c r="T140" s="30"/>
      <c r="U140" s="30"/>
      <c r="V140" s="30"/>
      <c r="W140" s="30"/>
      <c r="X140" s="30"/>
      <c r="Y140" s="30"/>
      <c r="Z140" s="30"/>
      <c r="AA140" s="30"/>
      <c r="AB140" s="30"/>
      <c r="AC140" s="30"/>
      <c r="AD140" s="30"/>
      <c r="AE140" s="30"/>
    </row>
    <row r="141" spans="1:31" x14ac:dyDescent="0.25">
      <c r="A141" s="28"/>
      <c r="B141" s="30"/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  <c r="S141" s="30"/>
      <c r="T141" s="30"/>
      <c r="U141" s="30"/>
      <c r="V141" s="30"/>
      <c r="W141" s="30"/>
      <c r="X141" s="30"/>
      <c r="Y141" s="30"/>
      <c r="Z141" s="30"/>
      <c r="AA141" s="30"/>
      <c r="AB141" s="30"/>
      <c r="AC141" s="30"/>
      <c r="AD141" s="30"/>
      <c r="AE141" s="30"/>
    </row>
    <row r="142" spans="1:31" x14ac:dyDescent="0.25">
      <c r="A142" s="28"/>
      <c r="B142" s="30"/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  <c r="S142" s="30"/>
      <c r="T142" s="30"/>
      <c r="U142" s="30"/>
      <c r="V142" s="30"/>
      <c r="W142" s="30"/>
      <c r="X142" s="30"/>
      <c r="Y142" s="30"/>
      <c r="Z142" s="30"/>
      <c r="AA142" s="30"/>
      <c r="AB142" s="30"/>
      <c r="AC142" s="30"/>
      <c r="AD142" s="30"/>
      <c r="AE142" s="30"/>
    </row>
    <row r="143" spans="1:31" x14ac:dyDescent="0.25">
      <c r="A143" s="28"/>
      <c r="B143" s="30"/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  <c r="S143" s="30"/>
      <c r="T143" s="30"/>
      <c r="U143" s="30"/>
      <c r="V143" s="30"/>
      <c r="W143" s="30"/>
      <c r="X143" s="30"/>
      <c r="Y143" s="30"/>
      <c r="Z143" s="30"/>
      <c r="AA143" s="30"/>
      <c r="AB143" s="30"/>
      <c r="AC143" s="30"/>
      <c r="AD143" s="30"/>
      <c r="AE143" s="30"/>
    </row>
    <row r="144" spans="1:31" x14ac:dyDescent="0.25">
      <c r="A144" s="28"/>
      <c r="B144" s="30"/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  <c r="S144" s="30"/>
      <c r="T144" s="30"/>
      <c r="U144" s="30"/>
      <c r="V144" s="30"/>
      <c r="W144" s="30"/>
      <c r="X144" s="30"/>
      <c r="Y144" s="30"/>
      <c r="Z144" s="30"/>
      <c r="AA144" s="30"/>
      <c r="AB144" s="30"/>
      <c r="AC144" s="30"/>
      <c r="AD144" s="30"/>
      <c r="AE144" s="30"/>
    </row>
    <row r="145" spans="1:31" x14ac:dyDescent="0.25">
      <c r="A145" s="28"/>
      <c r="B145" s="30"/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  <c r="S145" s="30"/>
      <c r="T145" s="30"/>
      <c r="U145" s="30"/>
      <c r="V145" s="30"/>
      <c r="W145" s="30"/>
      <c r="X145" s="30"/>
      <c r="Y145" s="30"/>
      <c r="Z145" s="30"/>
      <c r="AA145" s="30"/>
      <c r="AB145" s="30"/>
      <c r="AC145" s="30"/>
      <c r="AD145" s="30"/>
      <c r="AE145" s="30"/>
    </row>
    <row r="146" spans="1:31" x14ac:dyDescent="0.25">
      <c r="A146" s="28"/>
      <c r="B146" s="30"/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  <c r="S146" s="30"/>
      <c r="T146" s="30"/>
      <c r="U146" s="30"/>
      <c r="V146" s="30"/>
      <c r="W146" s="30"/>
      <c r="X146" s="30"/>
      <c r="Y146" s="30"/>
      <c r="Z146" s="30"/>
      <c r="AA146" s="30"/>
      <c r="AB146" s="30"/>
      <c r="AC146" s="30"/>
      <c r="AD146" s="30"/>
      <c r="AE146" s="30"/>
    </row>
    <row r="147" spans="1:31" x14ac:dyDescent="0.25">
      <c r="A147" s="28"/>
      <c r="B147" s="30"/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  <c r="S147" s="30"/>
      <c r="T147" s="30"/>
      <c r="U147" s="30"/>
      <c r="V147" s="30"/>
      <c r="W147" s="30"/>
      <c r="X147" s="30"/>
      <c r="Y147" s="30"/>
      <c r="Z147" s="30"/>
      <c r="AA147" s="30"/>
      <c r="AB147" s="30"/>
      <c r="AC147" s="30"/>
      <c r="AD147" s="30"/>
      <c r="AE147" s="30"/>
    </row>
    <row r="148" spans="1:31" x14ac:dyDescent="0.25">
      <c r="A148" s="28"/>
      <c r="B148" s="30"/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  <c r="S148" s="30"/>
      <c r="T148" s="30"/>
      <c r="U148" s="30"/>
      <c r="V148" s="30"/>
      <c r="W148" s="30"/>
      <c r="X148" s="30"/>
      <c r="Y148" s="30"/>
      <c r="Z148" s="30"/>
      <c r="AA148" s="30"/>
      <c r="AB148" s="30"/>
      <c r="AC148" s="30"/>
      <c r="AD148" s="30"/>
      <c r="AE148" s="30"/>
    </row>
    <row r="149" spans="1:31" x14ac:dyDescent="0.25">
      <c r="A149" s="28"/>
      <c r="B149" s="30"/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  <c r="S149" s="30"/>
      <c r="T149" s="30"/>
      <c r="U149" s="30"/>
      <c r="V149" s="30"/>
      <c r="W149" s="30"/>
      <c r="X149" s="30"/>
      <c r="Y149" s="30"/>
      <c r="Z149" s="30"/>
      <c r="AA149" s="30"/>
      <c r="AB149" s="30"/>
      <c r="AC149" s="30"/>
      <c r="AD149" s="30"/>
      <c r="AE149" s="30"/>
    </row>
    <row r="150" spans="1:31" x14ac:dyDescent="0.25">
      <c r="A150" s="28"/>
      <c r="B150" s="30"/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  <c r="S150" s="30"/>
      <c r="T150" s="30"/>
      <c r="U150" s="30"/>
      <c r="V150" s="30"/>
      <c r="W150" s="30"/>
      <c r="X150" s="30"/>
      <c r="Y150" s="30"/>
      <c r="Z150" s="30"/>
      <c r="AA150" s="30"/>
      <c r="AB150" s="30"/>
      <c r="AC150" s="30"/>
      <c r="AD150" s="30"/>
      <c r="AE150" s="30"/>
    </row>
    <row r="151" spans="1:31" x14ac:dyDescent="0.25">
      <c r="A151" s="28"/>
      <c r="B151" s="30"/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  <c r="S151" s="30"/>
      <c r="T151" s="30"/>
      <c r="U151" s="30"/>
      <c r="V151" s="30"/>
      <c r="W151" s="30"/>
      <c r="X151" s="30"/>
      <c r="Y151" s="30"/>
      <c r="Z151" s="30"/>
      <c r="AA151" s="30"/>
      <c r="AB151" s="30"/>
      <c r="AC151" s="30"/>
      <c r="AD151" s="30"/>
      <c r="AE151" s="30"/>
    </row>
    <row r="152" spans="1:31" x14ac:dyDescent="0.25">
      <c r="A152" s="28"/>
      <c r="B152" s="30"/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  <c r="S152" s="30"/>
      <c r="T152" s="30"/>
      <c r="U152" s="30"/>
      <c r="V152" s="30"/>
      <c r="W152" s="30"/>
      <c r="X152" s="30"/>
      <c r="Y152" s="30"/>
      <c r="Z152" s="30"/>
      <c r="AA152" s="30"/>
      <c r="AB152" s="30"/>
      <c r="AC152" s="30"/>
      <c r="AD152" s="30"/>
      <c r="AE152" s="30"/>
    </row>
    <row r="153" spans="1:31" x14ac:dyDescent="0.25">
      <c r="A153" s="28"/>
      <c r="B153" s="30"/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  <c r="S153" s="30"/>
      <c r="T153" s="30"/>
      <c r="U153" s="30"/>
      <c r="V153" s="30"/>
      <c r="W153" s="30"/>
      <c r="X153" s="30"/>
      <c r="Y153" s="30"/>
      <c r="Z153" s="30"/>
      <c r="AA153" s="30"/>
      <c r="AB153" s="30"/>
      <c r="AC153" s="30"/>
      <c r="AD153" s="30"/>
      <c r="AE153" s="30"/>
    </row>
    <row r="154" spans="1:31" x14ac:dyDescent="0.25">
      <c r="A154" s="28"/>
      <c r="B154" s="30"/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  <c r="S154" s="30"/>
      <c r="T154" s="30"/>
      <c r="U154" s="30"/>
      <c r="V154" s="30"/>
      <c r="W154" s="30"/>
      <c r="X154" s="30"/>
      <c r="Y154" s="30"/>
      <c r="Z154" s="30"/>
      <c r="AA154" s="30"/>
      <c r="AB154" s="30"/>
      <c r="AC154" s="30"/>
      <c r="AD154" s="30"/>
      <c r="AE154" s="30"/>
    </row>
    <row r="155" spans="1:31" x14ac:dyDescent="0.25">
      <c r="A155" s="28"/>
      <c r="B155" s="30"/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  <c r="S155" s="30"/>
      <c r="T155" s="30"/>
      <c r="U155" s="30"/>
      <c r="V155" s="30"/>
      <c r="W155" s="30"/>
      <c r="X155" s="30"/>
      <c r="Y155" s="30"/>
      <c r="Z155" s="30"/>
      <c r="AA155" s="30"/>
      <c r="AB155" s="30"/>
      <c r="AC155" s="30"/>
      <c r="AD155" s="30"/>
      <c r="AE155" s="30"/>
    </row>
    <row r="156" spans="1:31" x14ac:dyDescent="0.25">
      <c r="A156" s="28"/>
      <c r="B156" s="30"/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  <c r="S156" s="30"/>
      <c r="T156" s="30"/>
      <c r="U156" s="30"/>
      <c r="V156" s="30"/>
      <c r="W156" s="30"/>
      <c r="X156" s="30"/>
      <c r="Y156" s="30"/>
      <c r="Z156" s="30"/>
      <c r="AA156" s="30"/>
      <c r="AB156" s="30"/>
      <c r="AC156" s="30"/>
      <c r="AD156" s="30"/>
      <c r="AE156" s="30"/>
    </row>
    <row r="157" spans="1:31" x14ac:dyDescent="0.25">
      <c r="A157" s="28"/>
      <c r="B157" s="30"/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  <c r="S157" s="30"/>
      <c r="T157" s="30"/>
      <c r="U157" s="30"/>
      <c r="V157" s="30"/>
      <c r="W157" s="30"/>
      <c r="X157" s="30"/>
      <c r="Y157" s="30"/>
      <c r="Z157" s="30"/>
      <c r="AA157" s="30"/>
      <c r="AB157" s="30"/>
      <c r="AC157" s="30"/>
      <c r="AD157" s="30"/>
      <c r="AE157" s="30"/>
    </row>
    <row r="158" spans="1:31" x14ac:dyDescent="0.25">
      <c r="A158" s="28"/>
      <c r="B158" s="30"/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  <c r="S158" s="30"/>
      <c r="T158" s="30"/>
      <c r="U158" s="30"/>
      <c r="V158" s="30"/>
      <c r="W158" s="30"/>
      <c r="X158" s="30"/>
      <c r="Y158" s="30"/>
      <c r="Z158" s="30"/>
      <c r="AA158" s="30"/>
      <c r="AB158" s="30"/>
      <c r="AC158" s="30"/>
      <c r="AD158" s="30"/>
      <c r="AE158" s="30"/>
    </row>
    <row r="159" spans="1:31" x14ac:dyDescent="0.25">
      <c r="A159" s="28"/>
      <c r="B159" s="30"/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  <c r="S159" s="30"/>
      <c r="T159" s="30"/>
      <c r="U159" s="30"/>
      <c r="V159" s="30"/>
      <c r="W159" s="30"/>
      <c r="X159" s="30"/>
      <c r="Y159" s="30"/>
      <c r="Z159" s="30"/>
      <c r="AA159" s="30"/>
      <c r="AB159" s="30"/>
      <c r="AC159" s="30"/>
      <c r="AD159" s="30"/>
      <c r="AE159" s="30"/>
    </row>
    <row r="160" spans="1:31" x14ac:dyDescent="0.25">
      <c r="A160" s="28"/>
      <c r="B160" s="30"/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  <c r="S160" s="30"/>
      <c r="T160" s="30"/>
      <c r="U160" s="30"/>
      <c r="V160" s="30"/>
      <c r="W160" s="30"/>
      <c r="X160" s="30"/>
      <c r="Y160" s="30"/>
      <c r="Z160" s="30"/>
      <c r="AA160" s="30"/>
      <c r="AB160" s="30"/>
      <c r="AC160" s="30"/>
      <c r="AD160" s="30"/>
      <c r="AE160" s="30"/>
    </row>
    <row r="161" spans="1:31" x14ac:dyDescent="0.25">
      <c r="A161" s="28"/>
      <c r="B161" s="30"/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  <c r="S161" s="30"/>
      <c r="T161" s="30"/>
      <c r="U161" s="30"/>
      <c r="V161" s="30"/>
      <c r="W161" s="30"/>
      <c r="X161" s="30"/>
      <c r="Y161" s="30"/>
      <c r="Z161" s="30"/>
      <c r="AA161" s="30"/>
      <c r="AB161" s="30"/>
      <c r="AC161" s="30"/>
      <c r="AD161" s="30"/>
      <c r="AE161" s="30"/>
    </row>
    <row r="162" spans="1:31" x14ac:dyDescent="0.25">
      <c r="A162" s="28"/>
      <c r="B162" s="30"/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  <c r="S162" s="30"/>
      <c r="T162" s="30"/>
      <c r="U162" s="30"/>
      <c r="V162" s="30"/>
      <c r="W162" s="30"/>
      <c r="X162" s="30"/>
      <c r="Y162" s="30"/>
      <c r="Z162" s="30"/>
      <c r="AA162" s="30"/>
      <c r="AB162" s="30"/>
      <c r="AC162" s="30"/>
      <c r="AD162" s="30"/>
      <c r="AE162" s="30"/>
    </row>
    <row r="163" spans="1:31" x14ac:dyDescent="0.25">
      <c r="A163" s="28"/>
      <c r="B163" s="30"/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  <c r="S163" s="30"/>
      <c r="T163" s="30"/>
      <c r="U163" s="30"/>
      <c r="V163" s="30"/>
      <c r="W163" s="30"/>
      <c r="X163" s="30"/>
      <c r="Y163" s="30"/>
      <c r="Z163" s="30"/>
      <c r="AA163" s="30"/>
      <c r="AB163" s="30"/>
      <c r="AC163" s="30"/>
      <c r="AD163" s="30"/>
      <c r="AE163" s="30"/>
    </row>
    <row r="164" spans="1:31" x14ac:dyDescent="0.25">
      <c r="A164" s="28"/>
      <c r="B164" s="30"/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  <c r="S164" s="30"/>
      <c r="T164" s="30"/>
      <c r="U164" s="30"/>
      <c r="V164" s="30"/>
      <c r="W164" s="30"/>
      <c r="X164" s="30"/>
      <c r="Y164" s="30"/>
      <c r="Z164" s="30"/>
      <c r="AA164" s="30"/>
      <c r="AB164" s="30"/>
      <c r="AC164" s="30"/>
      <c r="AD164" s="30"/>
      <c r="AE164" s="30"/>
    </row>
    <row r="165" spans="1:31" x14ac:dyDescent="0.25">
      <c r="A165" s="28"/>
      <c r="B165" s="30"/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  <c r="S165" s="30"/>
      <c r="T165" s="30"/>
      <c r="U165" s="30"/>
      <c r="V165" s="30"/>
      <c r="W165" s="30"/>
      <c r="X165" s="30"/>
      <c r="Y165" s="30"/>
      <c r="Z165" s="30"/>
      <c r="AA165" s="30"/>
      <c r="AB165" s="30"/>
      <c r="AC165" s="30"/>
      <c r="AD165" s="30"/>
      <c r="AE165" s="30"/>
    </row>
    <row r="166" spans="1:31" x14ac:dyDescent="0.25">
      <c r="A166" s="28"/>
      <c r="B166" s="30"/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  <c r="S166" s="30"/>
      <c r="T166" s="30"/>
      <c r="U166" s="30"/>
      <c r="V166" s="30"/>
      <c r="W166" s="30"/>
      <c r="X166" s="30"/>
      <c r="Y166" s="30"/>
      <c r="Z166" s="30"/>
      <c r="AA166" s="30"/>
      <c r="AB166" s="30"/>
      <c r="AC166" s="30"/>
      <c r="AD166" s="30"/>
      <c r="AE166" s="30"/>
    </row>
    <row r="167" spans="1:31" x14ac:dyDescent="0.25">
      <c r="A167" s="28"/>
      <c r="B167" s="30"/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  <c r="S167" s="30"/>
      <c r="T167" s="30"/>
      <c r="U167" s="30"/>
      <c r="V167" s="30"/>
      <c r="W167" s="30"/>
      <c r="X167" s="30"/>
      <c r="Y167" s="30"/>
      <c r="Z167" s="30"/>
      <c r="AA167" s="30"/>
      <c r="AB167" s="30"/>
      <c r="AC167" s="30"/>
      <c r="AD167" s="30"/>
      <c r="AE167" s="30"/>
    </row>
    <row r="168" spans="1:31" x14ac:dyDescent="0.25">
      <c r="A168" s="28"/>
      <c r="B168" s="30"/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  <c r="S168" s="30"/>
      <c r="T168" s="30"/>
      <c r="U168" s="30"/>
      <c r="V168" s="30"/>
      <c r="W168" s="30"/>
      <c r="X168" s="30"/>
      <c r="Y168" s="30"/>
      <c r="Z168" s="30"/>
      <c r="AA168" s="30"/>
      <c r="AB168" s="30"/>
      <c r="AC168" s="30"/>
      <c r="AD168" s="30"/>
      <c r="AE168" s="30"/>
    </row>
    <row r="169" spans="1:31" x14ac:dyDescent="0.25">
      <c r="A169" s="28"/>
      <c r="B169" s="30"/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  <c r="S169" s="30"/>
      <c r="T169" s="30"/>
      <c r="U169" s="30"/>
      <c r="V169" s="30"/>
      <c r="W169" s="30"/>
      <c r="X169" s="30"/>
      <c r="Y169" s="30"/>
      <c r="Z169" s="30"/>
      <c r="AA169" s="30"/>
      <c r="AB169" s="30"/>
      <c r="AC169" s="30"/>
      <c r="AD169" s="30"/>
      <c r="AE169" s="30"/>
    </row>
    <row r="170" spans="1:31" x14ac:dyDescent="0.25">
      <c r="A170" s="28"/>
      <c r="B170" s="30"/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  <c r="S170" s="30"/>
      <c r="T170" s="30"/>
      <c r="U170" s="30"/>
      <c r="V170" s="30"/>
      <c r="W170" s="30"/>
      <c r="X170" s="30"/>
      <c r="Y170" s="30"/>
      <c r="Z170" s="30"/>
      <c r="AA170" s="30"/>
      <c r="AB170" s="30"/>
      <c r="AC170" s="30"/>
      <c r="AD170" s="30"/>
      <c r="AE170" s="30"/>
    </row>
    <row r="171" spans="1:31" x14ac:dyDescent="0.25">
      <c r="A171" s="28"/>
      <c r="B171" s="30"/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  <c r="S171" s="30"/>
      <c r="T171" s="30"/>
      <c r="U171" s="30"/>
      <c r="V171" s="30"/>
      <c r="W171" s="30"/>
      <c r="X171" s="30"/>
      <c r="Y171" s="30"/>
      <c r="Z171" s="30"/>
      <c r="AA171" s="30"/>
      <c r="AB171" s="30"/>
      <c r="AC171" s="30"/>
      <c r="AD171" s="30"/>
      <c r="AE171" s="30"/>
    </row>
    <row r="172" spans="1:31" x14ac:dyDescent="0.25">
      <c r="A172" s="28"/>
      <c r="B172" s="30"/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  <c r="S172" s="30"/>
      <c r="T172" s="30"/>
      <c r="U172" s="30"/>
      <c r="V172" s="30"/>
      <c r="W172" s="30"/>
      <c r="X172" s="30"/>
      <c r="Y172" s="30"/>
      <c r="Z172" s="30"/>
      <c r="AA172" s="30"/>
      <c r="AB172" s="30"/>
      <c r="AC172" s="30"/>
      <c r="AD172" s="30"/>
      <c r="AE172" s="30"/>
    </row>
    <row r="173" spans="1:31" x14ac:dyDescent="0.25">
      <c r="A173" s="28"/>
      <c r="B173" s="30"/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  <c r="S173" s="30"/>
      <c r="T173" s="30"/>
      <c r="U173" s="30"/>
      <c r="V173" s="30"/>
      <c r="W173" s="30"/>
      <c r="X173" s="30"/>
      <c r="Y173" s="30"/>
      <c r="Z173" s="30"/>
      <c r="AA173" s="30"/>
      <c r="AB173" s="30"/>
      <c r="AC173" s="30"/>
      <c r="AD173" s="30"/>
      <c r="AE173" s="30"/>
    </row>
    <row r="174" spans="1:31" x14ac:dyDescent="0.25">
      <c r="A174" s="28"/>
      <c r="B174" s="30"/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  <c r="S174" s="30"/>
      <c r="T174" s="30"/>
      <c r="U174" s="30"/>
      <c r="V174" s="30"/>
      <c r="W174" s="30"/>
      <c r="X174" s="30"/>
      <c r="Y174" s="30"/>
      <c r="Z174" s="30"/>
      <c r="AA174" s="30"/>
      <c r="AB174" s="30"/>
      <c r="AC174" s="30"/>
      <c r="AD174" s="30"/>
      <c r="AE174" s="30"/>
    </row>
    <row r="175" spans="1:31" x14ac:dyDescent="0.25">
      <c r="A175" s="28"/>
      <c r="B175" s="30"/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  <c r="S175" s="30"/>
      <c r="T175" s="30"/>
      <c r="U175" s="30"/>
      <c r="V175" s="30"/>
      <c r="W175" s="30"/>
      <c r="X175" s="30"/>
      <c r="Y175" s="30"/>
      <c r="Z175" s="30"/>
      <c r="AA175" s="30"/>
      <c r="AB175" s="30"/>
      <c r="AC175" s="30"/>
      <c r="AD175" s="30"/>
      <c r="AE175" s="30"/>
    </row>
    <row r="176" spans="1:31" x14ac:dyDescent="0.25">
      <c r="A176" s="28"/>
      <c r="B176" s="30"/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  <c r="S176" s="30"/>
      <c r="T176" s="30"/>
      <c r="U176" s="30"/>
      <c r="V176" s="30"/>
      <c r="W176" s="30"/>
      <c r="X176" s="30"/>
      <c r="Y176" s="30"/>
      <c r="Z176" s="30"/>
      <c r="AA176" s="30"/>
      <c r="AB176" s="30"/>
      <c r="AC176" s="30"/>
      <c r="AD176" s="30"/>
      <c r="AE176" s="30"/>
    </row>
    <row r="177" spans="1:31" x14ac:dyDescent="0.25">
      <c r="A177" s="28"/>
      <c r="B177" s="30"/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  <c r="S177" s="30"/>
      <c r="T177" s="30"/>
      <c r="U177" s="30"/>
      <c r="V177" s="30"/>
      <c r="W177" s="30"/>
      <c r="X177" s="30"/>
      <c r="Y177" s="30"/>
      <c r="Z177" s="30"/>
      <c r="AA177" s="30"/>
      <c r="AB177" s="30"/>
      <c r="AC177" s="30"/>
      <c r="AD177" s="30"/>
      <c r="AE177" s="30"/>
    </row>
    <row r="178" spans="1:31" x14ac:dyDescent="0.25">
      <c r="A178" s="28"/>
      <c r="B178" s="30"/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  <c r="S178" s="30"/>
      <c r="T178" s="30"/>
      <c r="U178" s="30"/>
      <c r="V178" s="30"/>
      <c r="W178" s="30"/>
      <c r="X178" s="30"/>
      <c r="Y178" s="30"/>
      <c r="Z178" s="30"/>
      <c r="AA178" s="30"/>
      <c r="AB178" s="30"/>
      <c r="AC178" s="30"/>
      <c r="AD178" s="30"/>
      <c r="AE178" s="30"/>
    </row>
    <row r="179" spans="1:31" x14ac:dyDescent="0.25">
      <c r="A179" s="28"/>
      <c r="B179" s="30"/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  <c r="S179" s="30"/>
      <c r="T179" s="30"/>
      <c r="U179" s="30"/>
      <c r="V179" s="30"/>
      <c r="W179" s="30"/>
      <c r="X179" s="30"/>
      <c r="Y179" s="30"/>
      <c r="Z179" s="30"/>
      <c r="AA179" s="30"/>
      <c r="AB179" s="30"/>
      <c r="AC179" s="30"/>
      <c r="AD179" s="30"/>
      <c r="AE179" s="30"/>
    </row>
    <row r="180" spans="1:31" x14ac:dyDescent="0.25">
      <c r="A180" s="28"/>
      <c r="B180" s="30"/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  <c r="S180" s="30"/>
      <c r="T180" s="30"/>
      <c r="U180" s="30"/>
      <c r="V180" s="30"/>
      <c r="W180" s="30"/>
      <c r="X180" s="30"/>
      <c r="Y180" s="30"/>
      <c r="Z180" s="30"/>
      <c r="AA180" s="30"/>
      <c r="AB180" s="30"/>
      <c r="AC180" s="30"/>
      <c r="AD180" s="30"/>
      <c r="AE180" s="30"/>
    </row>
    <row r="181" spans="1:31" x14ac:dyDescent="0.25">
      <c r="A181" s="28"/>
      <c r="B181" s="30"/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  <c r="S181" s="30"/>
      <c r="T181" s="30"/>
      <c r="U181" s="30"/>
      <c r="V181" s="30"/>
      <c r="W181" s="30"/>
      <c r="X181" s="30"/>
      <c r="Y181" s="30"/>
      <c r="Z181" s="30"/>
      <c r="AA181" s="30"/>
      <c r="AB181" s="30"/>
      <c r="AC181" s="30"/>
      <c r="AD181" s="30"/>
      <c r="AE181" s="30"/>
    </row>
    <row r="182" spans="1:31" x14ac:dyDescent="0.25">
      <c r="A182" s="28"/>
      <c r="B182" s="30"/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  <c r="S182" s="30"/>
      <c r="T182" s="30"/>
      <c r="U182" s="30"/>
      <c r="V182" s="30"/>
      <c r="W182" s="30"/>
      <c r="X182" s="30"/>
      <c r="Y182" s="30"/>
      <c r="Z182" s="30"/>
      <c r="AA182" s="30"/>
      <c r="AB182" s="30"/>
      <c r="AC182" s="30"/>
      <c r="AD182" s="30"/>
      <c r="AE182" s="30"/>
    </row>
    <row r="183" spans="1:31" x14ac:dyDescent="0.25">
      <c r="A183" s="28"/>
      <c r="B183" s="30"/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  <c r="S183" s="30"/>
      <c r="T183" s="30"/>
      <c r="U183" s="30"/>
      <c r="V183" s="30"/>
      <c r="W183" s="30"/>
      <c r="X183" s="30"/>
      <c r="Y183" s="30"/>
      <c r="Z183" s="30"/>
      <c r="AA183" s="30"/>
      <c r="AB183" s="30"/>
      <c r="AC183" s="30"/>
      <c r="AD183" s="30"/>
      <c r="AE183" s="30"/>
    </row>
    <row r="184" spans="1:31" x14ac:dyDescent="0.25">
      <c r="A184" s="28"/>
      <c r="B184" s="30"/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  <c r="S184" s="30"/>
      <c r="T184" s="30"/>
      <c r="U184" s="30"/>
      <c r="V184" s="30"/>
      <c r="W184" s="30"/>
      <c r="X184" s="30"/>
      <c r="Y184" s="30"/>
      <c r="Z184" s="30"/>
      <c r="AA184" s="30"/>
      <c r="AB184" s="30"/>
      <c r="AC184" s="30"/>
      <c r="AD184" s="30"/>
      <c r="AE184" s="30"/>
    </row>
    <row r="185" spans="1:31" x14ac:dyDescent="0.25">
      <c r="A185" s="28"/>
      <c r="B185" s="30"/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  <c r="S185" s="30"/>
      <c r="T185" s="30"/>
      <c r="U185" s="30"/>
      <c r="V185" s="30"/>
      <c r="W185" s="30"/>
      <c r="X185" s="30"/>
      <c r="Y185" s="30"/>
      <c r="Z185" s="30"/>
      <c r="AA185" s="30"/>
      <c r="AB185" s="30"/>
      <c r="AC185" s="30"/>
      <c r="AD185" s="30"/>
      <c r="AE185" s="30"/>
    </row>
    <row r="186" spans="1:31" x14ac:dyDescent="0.25">
      <c r="A186" s="28"/>
      <c r="B186" s="30"/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  <c r="S186" s="30"/>
      <c r="T186" s="30"/>
      <c r="U186" s="30"/>
      <c r="V186" s="30"/>
      <c r="W186" s="30"/>
      <c r="X186" s="30"/>
      <c r="Y186" s="30"/>
      <c r="Z186" s="30"/>
      <c r="AA186" s="30"/>
      <c r="AB186" s="30"/>
      <c r="AC186" s="30"/>
      <c r="AD186" s="30"/>
      <c r="AE186" s="30"/>
    </row>
    <row r="187" spans="1:31" x14ac:dyDescent="0.25">
      <c r="A187" s="28"/>
      <c r="B187" s="30"/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  <c r="S187" s="30"/>
      <c r="T187" s="30"/>
      <c r="U187" s="30"/>
      <c r="V187" s="30"/>
      <c r="W187" s="30"/>
      <c r="X187" s="30"/>
      <c r="Y187" s="30"/>
      <c r="Z187" s="30"/>
      <c r="AA187" s="30"/>
      <c r="AB187" s="30"/>
      <c r="AC187" s="30"/>
      <c r="AD187" s="30"/>
      <c r="AE187" s="30"/>
    </row>
    <row r="188" spans="1:31" x14ac:dyDescent="0.25">
      <c r="A188" s="28"/>
      <c r="B188" s="30"/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  <c r="S188" s="30"/>
      <c r="T188" s="30"/>
      <c r="U188" s="30"/>
      <c r="V188" s="30"/>
      <c r="W188" s="30"/>
      <c r="X188" s="30"/>
      <c r="Y188" s="30"/>
      <c r="Z188" s="30"/>
      <c r="AA188" s="30"/>
      <c r="AB188" s="30"/>
      <c r="AC188" s="30"/>
      <c r="AD188" s="30"/>
      <c r="AE188" s="30"/>
    </row>
    <row r="189" spans="1:31" x14ac:dyDescent="0.25">
      <c r="A189" s="28"/>
      <c r="B189" s="30"/>
      <c r="C189" s="30"/>
      <c r="D189" s="30"/>
      <c r="E189" s="30"/>
      <c r="F189" s="30"/>
      <c r="G189" s="30"/>
      <c r="H189" s="30"/>
      <c r="I189" s="30"/>
      <c r="J189" s="30"/>
      <c r="K189" s="30"/>
      <c r="L189" s="30"/>
      <c r="M189" s="30"/>
      <c r="N189" s="30"/>
      <c r="O189" s="30"/>
      <c r="P189" s="30"/>
      <c r="Q189" s="30"/>
      <c r="R189" s="30"/>
      <c r="S189" s="30"/>
      <c r="T189" s="30"/>
      <c r="U189" s="30"/>
      <c r="V189" s="30"/>
      <c r="W189" s="30"/>
      <c r="X189" s="30"/>
      <c r="Y189" s="30"/>
      <c r="Z189" s="30"/>
      <c r="AA189" s="30"/>
      <c r="AB189" s="30"/>
      <c r="AC189" s="30"/>
      <c r="AD189" s="30"/>
      <c r="AE189" s="30"/>
    </row>
    <row r="190" spans="1:31" x14ac:dyDescent="0.25">
      <c r="A190" s="28"/>
      <c r="B190" s="30"/>
      <c r="C190" s="30"/>
      <c r="D190" s="30"/>
      <c r="E190" s="30"/>
      <c r="F190" s="30"/>
      <c r="G190" s="30"/>
      <c r="H190" s="30"/>
      <c r="I190" s="30"/>
      <c r="J190" s="30"/>
      <c r="K190" s="30"/>
      <c r="L190" s="30"/>
      <c r="M190" s="30"/>
      <c r="N190" s="30"/>
      <c r="O190" s="30"/>
      <c r="P190" s="30"/>
      <c r="Q190" s="30"/>
      <c r="R190" s="30"/>
      <c r="S190" s="30"/>
      <c r="T190" s="30"/>
      <c r="U190" s="30"/>
      <c r="V190" s="30"/>
      <c r="W190" s="30"/>
      <c r="X190" s="30"/>
      <c r="Y190" s="30"/>
      <c r="Z190" s="30"/>
      <c r="AA190" s="30"/>
      <c r="AB190" s="30"/>
      <c r="AC190" s="30"/>
      <c r="AD190" s="30"/>
      <c r="AE190" s="30"/>
    </row>
    <row r="191" spans="1:31" x14ac:dyDescent="0.25">
      <c r="A191" s="28"/>
      <c r="B191" s="30"/>
      <c r="C191" s="30"/>
      <c r="D191" s="30"/>
      <c r="E191" s="30"/>
      <c r="F191" s="30"/>
      <c r="G191" s="30"/>
      <c r="H191" s="30"/>
      <c r="I191" s="30"/>
      <c r="J191" s="30"/>
      <c r="K191" s="30"/>
      <c r="L191" s="30"/>
      <c r="M191" s="30"/>
      <c r="N191" s="30"/>
      <c r="O191" s="30"/>
      <c r="P191" s="30"/>
      <c r="Q191" s="30"/>
      <c r="R191" s="30"/>
      <c r="S191" s="30"/>
      <c r="T191" s="30"/>
      <c r="U191" s="30"/>
      <c r="V191" s="30"/>
      <c r="W191" s="30"/>
      <c r="X191" s="30"/>
      <c r="Y191" s="30"/>
      <c r="Z191" s="30"/>
      <c r="AA191" s="30"/>
      <c r="AB191" s="30"/>
      <c r="AC191" s="30"/>
      <c r="AD191" s="30"/>
      <c r="AE191" s="30"/>
    </row>
    <row r="192" spans="1:31" x14ac:dyDescent="0.25">
      <c r="A192" s="28"/>
      <c r="B192" s="30"/>
      <c r="C192" s="30"/>
      <c r="D192" s="30"/>
      <c r="E192" s="30"/>
      <c r="F192" s="30"/>
      <c r="G192" s="30"/>
      <c r="H192" s="30"/>
      <c r="I192" s="30"/>
      <c r="J192" s="30"/>
      <c r="K192" s="30"/>
      <c r="L192" s="30"/>
      <c r="M192" s="30"/>
      <c r="N192" s="30"/>
      <c r="O192" s="30"/>
      <c r="P192" s="30"/>
      <c r="Q192" s="30"/>
      <c r="R192" s="30"/>
      <c r="S192" s="30"/>
      <c r="T192" s="30"/>
      <c r="U192" s="30"/>
      <c r="V192" s="30"/>
      <c r="W192" s="30"/>
      <c r="X192" s="30"/>
      <c r="Y192" s="30"/>
      <c r="Z192" s="30"/>
      <c r="AA192" s="30"/>
      <c r="AB192" s="30"/>
      <c r="AC192" s="30"/>
      <c r="AD192" s="30"/>
      <c r="AE192" s="30"/>
    </row>
    <row r="193" spans="1:31" x14ac:dyDescent="0.25">
      <c r="A193" s="28"/>
      <c r="B193" s="30"/>
      <c r="C193" s="30"/>
      <c r="D193" s="30"/>
      <c r="E193" s="30"/>
      <c r="F193" s="30"/>
      <c r="G193" s="30"/>
      <c r="H193" s="30"/>
      <c r="I193" s="30"/>
      <c r="J193" s="30"/>
      <c r="K193" s="30"/>
      <c r="L193" s="30"/>
      <c r="M193" s="30"/>
      <c r="N193" s="30"/>
      <c r="O193" s="30"/>
      <c r="P193" s="30"/>
      <c r="Q193" s="30"/>
      <c r="R193" s="30"/>
      <c r="S193" s="30"/>
      <c r="T193" s="30"/>
      <c r="U193" s="30"/>
      <c r="V193" s="30"/>
      <c r="W193" s="30"/>
      <c r="X193" s="30"/>
      <c r="Y193" s="30"/>
      <c r="Z193" s="30"/>
      <c r="AA193" s="30"/>
      <c r="AB193" s="30"/>
      <c r="AC193" s="30"/>
      <c r="AD193" s="30"/>
      <c r="AE193" s="30"/>
    </row>
    <row r="194" spans="1:31" x14ac:dyDescent="0.25">
      <c r="A194" s="28"/>
      <c r="B194" s="30"/>
      <c r="C194" s="30"/>
      <c r="D194" s="30"/>
      <c r="E194" s="30"/>
      <c r="F194" s="30"/>
      <c r="G194" s="30"/>
      <c r="H194" s="30"/>
      <c r="I194" s="30"/>
      <c r="J194" s="30"/>
      <c r="K194" s="30"/>
      <c r="L194" s="30"/>
      <c r="M194" s="30"/>
      <c r="N194" s="30"/>
      <c r="O194" s="30"/>
      <c r="P194" s="30"/>
      <c r="Q194" s="30"/>
      <c r="R194" s="30"/>
      <c r="S194" s="30"/>
      <c r="T194" s="30"/>
      <c r="U194" s="30"/>
      <c r="V194" s="30"/>
      <c r="W194" s="30"/>
      <c r="X194" s="30"/>
      <c r="Y194" s="30"/>
      <c r="Z194" s="30"/>
      <c r="AA194" s="30"/>
      <c r="AB194" s="30"/>
      <c r="AC194" s="30"/>
      <c r="AD194" s="30"/>
      <c r="AE194" s="30"/>
    </row>
    <row r="195" spans="1:31" x14ac:dyDescent="0.25">
      <c r="A195" s="28"/>
      <c r="B195" s="30"/>
      <c r="C195" s="30"/>
      <c r="D195" s="30"/>
      <c r="E195" s="30"/>
      <c r="F195" s="30"/>
      <c r="G195" s="30"/>
      <c r="H195" s="30"/>
      <c r="I195" s="30"/>
      <c r="J195" s="30"/>
      <c r="K195" s="30"/>
      <c r="L195" s="30"/>
      <c r="M195" s="30"/>
      <c r="N195" s="30"/>
      <c r="O195" s="30"/>
      <c r="P195" s="30"/>
      <c r="Q195" s="30"/>
      <c r="R195" s="30"/>
      <c r="S195" s="30"/>
      <c r="T195" s="30"/>
      <c r="U195" s="30"/>
      <c r="V195" s="30"/>
      <c r="W195" s="30"/>
      <c r="X195" s="30"/>
      <c r="Y195" s="30"/>
      <c r="Z195" s="30"/>
      <c r="AA195" s="30"/>
      <c r="AB195" s="30"/>
      <c r="AC195" s="30"/>
      <c r="AD195" s="30"/>
      <c r="AE195" s="30"/>
    </row>
    <row r="196" spans="1:31" x14ac:dyDescent="0.25">
      <c r="A196" s="28"/>
      <c r="B196" s="30"/>
      <c r="C196" s="30"/>
      <c r="D196" s="30"/>
      <c r="E196" s="30"/>
      <c r="F196" s="30"/>
      <c r="G196" s="30"/>
      <c r="H196" s="30"/>
      <c r="I196" s="30"/>
      <c r="J196" s="30"/>
      <c r="K196" s="30"/>
      <c r="L196" s="30"/>
      <c r="M196" s="30"/>
      <c r="N196" s="30"/>
      <c r="O196" s="30"/>
      <c r="P196" s="30"/>
      <c r="Q196" s="30"/>
      <c r="R196" s="30"/>
      <c r="S196" s="30"/>
      <c r="T196" s="30"/>
      <c r="U196" s="30"/>
      <c r="V196" s="30"/>
      <c r="W196" s="30"/>
      <c r="X196" s="30"/>
      <c r="Y196" s="30"/>
      <c r="Z196" s="30"/>
      <c r="AA196" s="30"/>
      <c r="AB196" s="30"/>
      <c r="AC196" s="30"/>
      <c r="AD196" s="30"/>
      <c r="AE196" s="30"/>
    </row>
    <row r="197" spans="1:31" x14ac:dyDescent="0.25">
      <c r="A197" s="28"/>
      <c r="B197" s="30"/>
      <c r="C197" s="30"/>
      <c r="D197" s="30"/>
      <c r="E197" s="30"/>
      <c r="F197" s="30"/>
      <c r="G197" s="30"/>
      <c r="H197" s="30"/>
      <c r="I197" s="30"/>
      <c r="J197" s="30"/>
      <c r="K197" s="30"/>
      <c r="L197" s="30"/>
      <c r="M197" s="30"/>
      <c r="N197" s="30"/>
      <c r="O197" s="30"/>
      <c r="P197" s="30"/>
      <c r="Q197" s="30"/>
      <c r="R197" s="30"/>
      <c r="S197" s="30"/>
      <c r="T197" s="30"/>
      <c r="U197" s="30"/>
      <c r="V197" s="30"/>
      <c r="W197" s="30"/>
      <c r="X197" s="30"/>
      <c r="Y197" s="30"/>
      <c r="Z197" s="30"/>
      <c r="AA197" s="30"/>
      <c r="AB197" s="30"/>
      <c r="AC197" s="30"/>
      <c r="AD197" s="30"/>
      <c r="AE197" s="30"/>
    </row>
    <row r="198" spans="1:31" x14ac:dyDescent="0.25">
      <c r="A198" s="28"/>
      <c r="B198" s="30"/>
      <c r="C198" s="30"/>
      <c r="D198" s="30"/>
      <c r="E198" s="30"/>
      <c r="F198" s="30"/>
      <c r="G198" s="30"/>
      <c r="H198" s="30"/>
      <c r="I198" s="30"/>
      <c r="J198" s="30"/>
      <c r="K198" s="30"/>
      <c r="L198" s="30"/>
      <c r="M198" s="30"/>
      <c r="N198" s="30"/>
      <c r="O198" s="30"/>
      <c r="P198" s="30"/>
      <c r="Q198" s="30"/>
      <c r="R198" s="30"/>
      <c r="S198" s="30"/>
      <c r="T198" s="30"/>
      <c r="U198" s="30"/>
      <c r="V198" s="30"/>
      <c r="W198" s="30"/>
      <c r="X198" s="30"/>
      <c r="Y198" s="30"/>
      <c r="Z198" s="30"/>
      <c r="AA198" s="30"/>
      <c r="AB198" s="30"/>
      <c r="AC198" s="30"/>
      <c r="AD198" s="30"/>
      <c r="AE198" s="30"/>
    </row>
    <row r="199" spans="1:31" x14ac:dyDescent="0.25">
      <c r="A199" s="28"/>
      <c r="B199" s="30"/>
      <c r="C199" s="30"/>
      <c r="D199" s="30"/>
      <c r="E199" s="30"/>
      <c r="F199" s="30"/>
      <c r="G199" s="30"/>
      <c r="H199" s="30"/>
      <c r="I199" s="30"/>
      <c r="J199" s="30"/>
      <c r="K199" s="30"/>
      <c r="L199" s="30"/>
      <c r="M199" s="30"/>
      <c r="N199" s="30"/>
      <c r="O199" s="30"/>
      <c r="P199" s="30"/>
      <c r="Q199" s="30"/>
      <c r="R199" s="30"/>
      <c r="S199" s="30"/>
      <c r="T199" s="30"/>
      <c r="U199" s="30"/>
      <c r="V199" s="30"/>
      <c r="W199" s="30"/>
      <c r="X199" s="30"/>
      <c r="Y199" s="30"/>
      <c r="Z199" s="30"/>
      <c r="AA199" s="30"/>
      <c r="AB199" s="30"/>
      <c r="AC199" s="30"/>
      <c r="AD199" s="30"/>
      <c r="AE199" s="30"/>
    </row>
    <row r="200" spans="1:31" x14ac:dyDescent="0.25">
      <c r="A200" s="28"/>
      <c r="B200" s="30"/>
      <c r="C200" s="30"/>
      <c r="D200" s="30"/>
      <c r="E200" s="30"/>
      <c r="F200" s="30"/>
      <c r="G200" s="30"/>
      <c r="H200" s="30"/>
      <c r="I200" s="30"/>
      <c r="J200" s="30"/>
      <c r="K200" s="30"/>
      <c r="L200" s="30"/>
      <c r="M200" s="30"/>
      <c r="N200" s="30"/>
      <c r="O200" s="30"/>
      <c r="P200" s="30"/>
      <c r="Q200" s="30"/>
      <c r="R200" s="30"/>
      <c r="S200" s="30"/>
      <c r="T200" s="30"/>
      <c r="U200" s="30"/>
      <c r="V200" s="30"/>
      <c r="W200" s="30"/>
      <c r="X200" s="30"/>
      <c r="Y200" s="30"/>
      <c r="Z200" s="30"/>
      <c r="AA200" s="30"/>
      <c r="AB200" s="30"/>
      <c r="AC200" s="30"/>
      <c r="AD200" s="30"/>
      <c r="AE200" s="30"/>
    </row>
    <row r="201" spans="1:31" x14ac:dyDescent="0.25">
      <c r="A201" s="28"/>
      <c r="B201" s="30"/>
      <c r="C201" s="30"/>
      <c r="D201" s="30"/>
      <c r="E201" s="30"/>
      <c r="F201" s="30"/>
      <c r="G201" s="30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  <c r="S201" s="30"/>
      <c r="T201" s="30"/>
      <c r="U201" s="30"/>
      <c r="V201" s="30"/>
      <c r="W201" s="30"/>
      <c r="X201" s="30"/>
      <c r="Y201" s="30"/>
      <c r="Z201" s="30"/>
      <c r="AA201" s="30"/>
      <c r="AB201" s="30"/>
      <c r="AC201" s="30"/>
      <c r="AD201" s="30"/>
      <c r="AE201" s="30"/>
    </row>
    <row r="202" spans="1:31" x14ac:dyDescent="0.25">
      <c r="A202" s="28"/>
      <c r="B202" s="30"/>
      <c r="C202" s="30"/>
      <c r="D202" s="30"/>
      <c r="E202" s="30"/>
      <c r="F202" s="30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  <c r="S202" s="30"/>
      <c r="T202" s="30"/>
      <c r="U202" s="30"/>
      <c r="V202" s="30"/>
      <c r="W202" s="30"/>
      <c r="X202" s="30"/>
      <c r="Y202" s="30"/>
      <c r="Z202" s="30"/>
      <c r="AA202" s="30"/>
      <c r="AB202" s="30"/>
      <c r="AC202" s="30"/>
      <c r="AD202" s="30"/>
      <c r="AE202" s="30"/>
    </row>
    <row r="203" spans="1:31" x14ac:dyDescent="0.25">
      <c r="A203" s="28"/>
      <c r="B203" s="30"/>
      <c r="C203" s="30"/>
      <c r="D203" s="30"/>
      <c r="E203" s="30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  <c r="S203" s="30"/>
      <c r="T203" s="30"/>
      <c r="U203" s="30"/>
      <c r="V203" s="30"/>
      <c r="W203" s="30"/>
      <c r="X203" s="30"/>
      <c r="Y203" s="30"/>
      <c r="Z203" s="30"/>
      <c r="AA203" s="30"/>
      <c r="AB203" s="30"/>
      <c r="AC203" s="30"/>
      <c r="AD203" s="30"/>
      <c r="AE203" s="30"/>
    </row>
    <row r="204" spans="1:31" x14ac:dyDescent="0.25">
      <c r="A204" s="28"/>
      <c r="B204" s="30"/>
      <c r="C204" s="30"/>
      <c r="D204" s="30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  <c r="S204" s="30"/>
      <c r="T204" s="30"/>
      <c r="U204" s="30"/>
      <c r="V204" s="30"/>
      <c r="W204" s="30"/>
      <c r="X204" s="30"/>
      <c r="Y204" s="30"/>
      <c r="Z204" s="30"/>
      <c r="AA204" s="30"/>
      <c r="AB204" s="30"/>
      <c r="AC204" s="30"/>
      <c r="AD204" s="30"/>
      <c r="AE204" s="30"/>
    </row>
    <row r="205" spans="1:31" x14ac:dyDescent="0.25">
      <c r="A205" s="28"/>
      <c r="B205" s="30"/>
      <c r="C205" s="30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  <c r="S205" s="30"/>
      <c r="T205" s="30"/>
      <c r="U205" s="30"/>
      <c r="V205" s="30"/>
      <c r="W205" s="30"/>
      <c r="X205" s="30"/>
      <c r="Y205" s="30"/>
      <c r="Z205" s="30"/>
      <c r="AA205" s="30"/>
      <c r="AB205" s="30"/>
      <c r="AC205" s="30"/>
      <c r="AD205" s="30"/>
      <c r="AE205" s="30"/>
    </row>
    <row r="206" spans="1:31" x14ac:dyDescent="0.25">
      <c r="A206" s="28"/>
      <c r="B206" s="30"/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  <c r="S206" s="30"/>
      <c r="T206" s="30"/>
      <c r="U206" s="30"/>
      <c r="V206" s="30"/>
      <c r="W206" s="30"/>
      <c r="X206" s="30"/>
      <c r="Y206" s="30"/>
      <c r="Z206" s="30"/>
      <c r="AA206" s="30"/>
      <c r="AB206" s="30"/>
      <c r="AC206" s="30"/>
      <c r="AD206" s="30"/>
      <c r="AE206" s="30"/>
    </row>
    <row r="207" spans="1:31" x14ac:dyDescent="0.25">
      <c r="A207" s="28"/>
      <c r="B207" s="30"/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  <c r="S207" s="30"/>
      <c r="T207" s="30"/>
      <c r="U207" s="30"/>
      <c r="V207" s="30"/>
      <c r="W207" s="30"/>
      <c r="X207" s="30"/>
      <c r="Y207" s="30"/>
      <c r="Z207" s="30"/>
      <c r="AA207" s="30"/>
      <c r="AB207" s="30"/>
      <c r="AC207" s="30"/>
      <c r="AD207" s="30"/>
      <c r="AE207" s="30"/>
    </row>
    <row r="208" spans="1:31" x14ac:dyDescent="0.25">
      <c r="A208" s="28"/>
      <c r="B208" s="30"/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  <c r="S208" s="30"/>
      <c r="T208" s="30"/>
      <c r="U208" s="30"/>
      <c r="V208" s="30"/>
      <c r="W208" s="30"/>
      <c r="X208" s="30"/>
      <c r="Y208" s="30"/>
      <c r="Z208" s="30"/>
      <c r="AA208" s="30"/>
      <c r="AB208" s="30"/>
      <c r="AC208" s="30"/>
      <c r="AD208" s="30"/>
      <c r="AE208" s="30"/>
    </row>
    <row r="209" spans="1:31" x14ac:dyDescent="0.25">
      <c r="A209" s="28"/>
      <c r="B209" s="30"/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  <c r="S209" s="30"/>
      <c r="T209" s="30"/>
      <c r="U209" s="30"/>
      <c r="V209" s="30"/>
      <c r="W209" s="30"/>
      <c r="X209" s="30"/>
      <c r="Y209" s="30"/>
      <c r="Z209" s="30"/>
      <c r="AA209" s="30"/>
      <c r="AB209" s="30"/>
      <c r="AC209" s="30"/>
      <c r="AD209" s="30"/>
      <c r="AE209" s="30"/>
    </row>
    <row r="210" spans="1:31" x14ac:dyDescent="0.25">
      <c r="A210" s="28"/>
      <c r="B210" s="30"/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  <c r="S210" s="30"/>
      <c r="T210" s="30"/>
      <c r="U210" s="30"/>
      <c r="V210" s="30"/>
      <c r="W210" s="30"/>
      <c r="X210" s="30"/>
      <c r="Y210" s="30"/>
      <c r="Z210" s="30"/>
      <c r="AA210" s="30"/>
      <c r="AB210" s="30"/>
      <c r="AC210" s="30"/>
      <c r="AD210" s="30"/>
      <c r="AE210" s="30"/>
    </row>
    <row r="211" spans="1:31" x14ac:dyDescent="0.25">
      <c r="A211" s="28"/>
      <c r="B211" s="30"/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  <c r="S211" s="30"/>
      <c r="T211" s="30"/>
      <c r="U211" s="30"/>
      <c r="V211" s="30"/>
      <c r="W211" s="30"/>
      <c r="X211" s="30"/>
      <c r="Y211" s="30"/>
      <c r="Z211" s="30"/>
      <c r="AA211" s="30"/>
      <c r="AB211" s="30"/>
      <c r="AC211" s="30"/>
      <c r="AD211" s="30"/>
      <c r="AE211" s="30"/>
    </row>
    <row r="212" spans="1:31" x14ac:dyDescent="0.25">
      <c r="A212" s="28"/>
      <c r="B212" s="30"/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  <c r="S212" s="30"/>
      <c r="T212" s="30"/>
      <c r="U212" s="30"/>
      <c r="V212" s="30"/>
      <c r="W212" s="30"/>
      <c r="X212" s="30"/>
      <c r="Y212" s="30"/>
      <c r="Z212" s="30"/>
      <c r="AA212" s="30"/>
      <c r="AB212" s="30"/>
      <c r="AC212" s="30"/>
      <c r="AD212" s="30"/>
      <c r="AE212" s="30"/>
    </row>
    <row r="213" spans="1:31" x14ac:dyDescent="0.25">
      <c r="A213" s="28"/>
      <c r="B213" s="30"/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  <c r="S213" s="30"/>
      <c r="T213" s="30"/>
      <c r="U213" s="30"/>
      <c r="V213" s="30"/>
      <c r="W213" s="30"/>
      <c r="X213" s="30"/>
      <c r="Y213" s="30"/>
      <c r="Z213" s="30"/>
      <c r="AA213" s="30"/>
      <c r="AB213" s="30"/>
      <c r="AC213" s="30"/>
      <c r="AD213" s="30"/>
      <c r="AE213" s="30"/>
    </row>
    <row r="214" spans="1:31" x14ac:dyDescent="0.25">
      <c r="A214" s="28"/>
      <c r="B214" s="30"/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  <c r="S214" s="30"/>
      <c r="T214" s="30"/>
      <c r="U214" s="30"/>
      <c r="V214" s="30"/>
      <c r="W214" s="30"/>
      <c r="X214" s="30"/>
      <c r="Y214" s="30"/>
      <c r="Z214" s="30"/>
      <c r="AA214" s="30"/>
      <c r="AB214" s="30"/>
      <c r="AC214" s="30"/>
      <c r="AD214" s="30"/>
      <c r="AE214" s="30"/>
    </row>
    <row r="215" spans="1:31" x14ac:dyDescent="0.25">
      <c r="A215" s="28"/>
      <c r="B215" s="30"/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  <c r="S215" s="30"/>
      <c r="T215" s="30"/>
      <c r="U215" s="30"/>
      <c r="V215" s="30"/>
      <c r="W215" s="30"/>
      <c r="X215" s="30"/>
      <c r="Y215" s="30"/>
      <c r="Z215" s="30"/>
      <c r="AA215" s="30"/>
      <c r="AB215" s="30"/>
      <c r="AC215" s="30"/>
      <c r="AD215" s="30"/>
      <c r="AE215" s="30"/>
    </row>
    <row r="216" spans="1:31" x14ac:dyDescent="0.25">
      <c r="A216" s="28"/>
      <c r="B216" s="30"/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  <c r="S216" s="30"/>
      <c r="T216" s="30"/>
      <c r="U216" s="30"/>
      <c r="V216" s="30"/>
      <c r="W216" s="30"/>
      <c r="X216" s="30"/>
      <c r="Y216" s="30"/>
      <c r="Z216" s="30"/>
      <c r="AA216" s="30"/>
      <c r="AB216" s="30"/>
      <c r="AC216" s="30"/>
      <c r="AD216" s="30"/>
      <c r="AE216" s="30"/>
    </row>
    <row r="217" spans="1:31" x14ac:dyDescent="0.25">
      <c r="A217" s="28"/>
      <c r="B217" s="30"/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  <c r="S217" s="30"/>
      <c r="T217" s="30"/>
      <c r="U217" s="30"/>
      <c r="V217" s="30"/>
      <c r="W217" s="30"/>
      <c r="X217" s="30"/>
      <c r="Y217" s="30"/>
      <c r="Z217" s="30"/>
      <c r="AA217" s="30"/>
      <c r="AB217" s="30"/>
      <c r="AC217" s="30"/>
      <c r="AD217" s="30"/>
      <c r="AE217" s="30"/>
    </row>
    <row r="218" spans="1:31" x14ac:dyDescent="0.25">
      <c r="A218" s="28"/>
      <c r="B218" s="30"/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  <c r="S218" s="30"/>
      <c r="T218" s="30"/>
      <c r="U218" s="30"/>
      <c r="V218" s="30"/>
      <c r="W218" s="30"/>
      <c r="X218" s="30"/>
      <c r="Y218" s="30"/>
      <c r="Z218" s="30"/>
      <c r="AA218" s="30"/>
      <c r="AB218" s="30"/>
      <c r="AC218" s="30"/>
      <c r="AD218" s="30"/>
      <c r="AE218" s="30"/>
    </row>
    <row r="219" spans="1:31" x14ac:dyDescent="0.25">
      <c r="A219" s="28"/>
      <c r="B219" s="30"/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  <c r="S219" s="30"/>
      <c r="T219" s="30"/>
      <c r="U219" s="30"/>
      <c r="V219" s="30"/>
      <c r="W219" s="30"/>
      <c r="X219" s="30"/>
      <c r="Y219" s="30"/>
      <c r="Z219" s="30"/>
      <c r="AA219" s="30"/>
      <c r="AB219" s="30"/>
      <c r="AC219" s="30"/>
      <c r="AD219" s="30"/>
      <c r="AE219" s="30"/>
    </row>
    <row r="220" spans="1:31" x14ac:dyDescent="0.25">
      <c r="A220" s="28"/>
      <c r="B220" s="30"/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  <c r="S220" s="30"/>
      <c r="T220" s="30"/>
      <c r="U220" s="30"/>
      <c r="V220" s="30"/>
      <c r="W220" s="30"/>
      <c r="X220" s="30"/>
      <c r="Y220" s="30"/>
      <c r="Z220" s="30"/>
      <c r="AA220" s="30"/>
      <c r="AB220" s="30"/>
      <c r="AC220" s="30"/>
      <c r="AD220" s="30"/>
      <c r="AE220" s="30"/>
    </row>
    <row r="221" spans="1:31" x14ac:dyDescent="0.25">
      <c r="A221" s="28"/>
      <c r="B221" s="30"/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  <c r="S221" s="30"/>
      <c r="T221" s="30"/>
      <c r="U221" s="30"/>
      <c r="V221" s="30"/>
      <c r="W221" s="30"/>
      <c r="X221" s="30"/>
      <c r="Y221" s="30"/>
      <c r="Z221" s="30"/>
      <c r="AA221" s="30"/>
      <c r="AB221" s="30"/>
      <c r="AC221" s="30"/>
      <c r="AD221" s="30"/>
      <c r="AE221" s="30"/>
    </row>
    <row r="222" spans="1:31" x14ac:dyDescent="0.25">
      <c r="A222" s="28"/>
      <c r="B222" s="30"/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  <c r="S222" s="30"/>
      <c r="T222" s="30"/>
      <c r="U222" s="30"/>
      <c r="V222" s="30"/>
      <c r="W222" s="30"/>
      <c r="X222" s="30"/>
      <c r="Y222" s="30"/>
      <c r="Z222" s="30"/>
      <c r="AA222" s="30"/>
      <c r="AB222" s="30"/>
      <c r="AC222" s="30"/>
      <c r="AD222" s="30"/>
      <c r="AE222" s="30"/>
    </row>
    <row r="223" spans="1:31" x14ac:dyDescent="0.25">
      <c r="A223" s="28"/>
      <c r="B223" s="30"/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  <c r="S223" s="30"/>
      <c r="T223" s="30"/>
      <c r="U223" s="30"/>
      <c r="V223" s="30"/>
      <c r="W223" s="30"/>
      <c r="X223" s="30"/>
      <c r="Y223" s="30"/>
      <c r="Z223" s="30"/>
      <c r="AA223" s="30"/>
      <c r="AB223" s="30"/>
      <c r="AC223" s="30"/>
      <c r="AD223" s="30"/>
      <c r="AE223" s="30"/>
    </row>
    <row r="224" spans="1:31" x14ac:dyDescent="0.25">
      <c r="A224" s="28"/>
      <c r="B224" s="30"/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  <c r="S224" s="30"/>
      <c r="T224" s="30"/>
      <c r="U224" s="30"/>
      <c r="V224" s="30"/>
      <c r="W224" s="30"/>
      <c r="X224" s="30"/>
      <c r="Y224" s="30"/>
      <c r="Z224" s="30"/>
      <c r="AA224" s="30"/>
      <c r="AB224" s="30"/>
      <c r="AC224" s="30"/>
      <c r="AD224" s="30"/>
      <c r="AE224" s="30"/>
    </row>
    <row r="225" spans="1:31" x14ac:dyDescent="0.25">
      <c r="A225" s="28"/>
      <c r="B225" s="30"/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  <c r="S225" s="30"/>
      <c r="T225" s="30"/>
      <c r="U225" s="30"/>
      <c r="V225" s="30"/>
      <c r="W225" s="30"/>
      <c r="X225" s="30"/>
      <c r="Y225" s="30"/>
      <c r="Z225" s="30"/>
      <c r="AA225" s="30"/>
      <c r="AB225" s="30"/>
      <c r="AC225" s="30"/>
      <c r="AD225" s="30"/>
      <c r="AE225" s="30"/>
    </row>
    <row r="226" spans="1:31" x14ac:dyDescent="0.25">
      <c r="A226" s="28"/>
      <c r="B226" s="30"/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  <c r="S226" s="30"/>
      <c r="T226" s="30"/>
      <c r="U226" s="30"/>
      <c r="V226" s="30"/>
      <c r="W226" s="30"/>
      <c r="X226" s="30"/>
      <c r="Y226" s="30"/>
      <c r="Z226" s="30"/>
      <c r="AA226" s="30"/>
      <c r="AB226" s="30"/>
      <c r="AC226" s="30"/>
      <c r="AD226" s="30"/>
      <c r="AE226" s="30"/>
    </row>
    <row r="227" spans="1:31" x14ac:dyDescent="0.25">
      <c r="A227" s="28"/>
      <c r="B227" s="30"/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  <c r="S227" s="30"/>
      <c r="T227" s="30"/>
      <c r="U227" s="30"/>
      <c r="V227" s="30"/>
      <c r="W227" s="30"/>
      <c r="X227" s="30"/>
      <c r="Y227" s="30"/>
      <c r="Z227" s="30"/>
      <c r="AA227" s="30"/>
      <c r="AB227" s="30"/>
      <c r="AC227" s="30"/>
      <c r="AD227" s="30"/>
      <c r="AE227" s="30"/>
    </row>
    <row r="228" spans="1:31" x14ac:dyDescent="0.25">
      <c r="A228" s="28"/>
      <c r="B228" s="30"/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  <c r="S228" s="30"/>
      <c r="T228" s="30"/>
      <c r="U228" s="30"/>
      <c r="V228" s="30"/>
      <c r="W228" s="30"/>
      <c r="X228" s="30"/>
      <c r="Y228" s="30"/>
      <c r="Z228" s="30"/>
      <c r="AA228" s="30"/>
      <c r="AB228" s="30"/>
      <c r="AC228" s="30"/>
      <c r="AD228" s="30"/>
      <c r="AE228" s="30"/>
    </row>
    <row r="229" spans="1:31" x14ac:dyDescent="0.25">
      <c r="A229" s="28"/>
      <c r="B229" s="30"/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  <c r="S229" s="30"/>
      <c r="T229" s="30"/>
      <c r="U229" s="30"/>
      <c r="V229" s="30"/>
      <c r="W229" s="30"/>
      <c r="X229" s="30"/>
      <c r="Y229" s="30"/>
      <c r="Z229" s="30"/>
      <c r="AA229" s="30"/>
      <c r="AB229" s="30"/>
      <c r="AC229" s="30"/>
      <c r="AD229" s="30"/>
      <c r="AE229" s="30"/>
    </row>
    <row r="230" spans="1:31" x14ac:dyDescent="0.25">
      <c r="A230" s="28"/>
      <c r="B230" s="30"/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  <c r="S230" s="30"/>
      <c r="T230" s="30"/>
      <c r="U230" s="30"/>
      <c r="V230" s="30"/>
      <c r="W230" s="30"/>
      <c r="X230" s="30"/>
      <c r="Y230" s="30"/>
      <c r="Z230" s="30"/>
      <c r="AA230" s="30"/>
      <c r="AB230" s="30"/>
      <c r="AC230" s="30"/>
      <c r="AD230" s="30"/>
      <c r="AE230" s="30"/>
    </row>
    <row r="231" spans="1:31" x14ac:dyDescent="0.25">
      <c r="A231" s="28"/>
      <c r="B231" s="30"/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  <c r="S231" s="30"/>
      <c r="T231" s="30"/>
      <c r="U231" s="30"/>
      <c r="V231" s="30"/>
      <c r="W231" s="30"/>
      <c r="X231" s="30"/>
      <c r="Y231" s="30"/>
      <c r="Z231" s="30"/>
      <c r="AA231" s="30"/>
      <c r="AB231" s="30"/>
      <c r="AC231" s="30"/>
      <c r="AD231" s="30"/>
      <c r="AE231" s="30"/>
    </row>
    <row r="232" spans="1:31" x14ac:dyDescent="0.25">
      <c r="A232" s="28"/>
      <c r="B232" s="30"/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  <c r="S232" s="30"/>
      <c r="T232" s="30"/>
      <c r="U232" s="30"/>
      <c r="V232" s="30"/>
      <c r="W232" s="30"/>
      <c r="X232" s="30"/>
      <c r="Y232" s="30"/>
      <c r="Z232" s="30"/>
      <c r="AA232" s="30"/>
      <c r="AB232" s="30"/>
      <c r="AC232" s="30"/>
      <c r="AD232" s="30"/>
      <c r="AE232" s="30"/>
    </row>
    <row r="233" spans="1:31" x14ac:dyDescent="0.25">
      <c r="A233" s="28"/>
      <c r="B233" s="30"/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  <c r="S233" s="30"/>
      <c r="T233" s="30"/>
      <c r="U233" s="30"/>
      <c r="V233" s="30"/>
      <c r="W233" s="30"/>
      <c r="X233" s="30"/>
      <c r="Y233" s="30"/>
      <c r="Z233" s="30"/>
      <c r="AA233" s="30"/>
      <c r="AB233" s="30"/>
      <c r="AC233" s="30"/>
      <c r="AD233" s="30"/>
      <c r="AE233" s="30"/>
    </row>
    <row r="234" spans="1:31" x14ac:dyDescent="0.25">
      <c r="A234" s="28"/>
      <c r="B234" s="30"/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  <c r="S234" s="30"/>
      <c r="T234" s="30"/>
      <c r="U234" s="30"/>
      <c r="V234" s="30"/>
      <c r="W234" s="30"/>
      <c r="X234" s="30"/>
      <c r="Y234" s="30"/>
      <c r="Z234" s="30"/>
      <c r="AA234" s="30"/>
      <c r="AB234" s="30"/>
      <c r="AC234" s="30"/>
      <c r="AD234" s="30"/>
      <c r="AE234" s="30"/>
    </row>
    <row r="235" spans="1:31" x14ac:dyDescent="0.25">
      <c r="A235" s="28"/>
      <c r="B235" s="30"/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  <c r="S235" s="30"/>
      <c r="T235" s="30"/>
      <c r="U235" s="30"/>
      <c r="V235" s="30"/>
      <c r="W235" s="30"/>
      <c r="X235" s="30"/>
      <c r="Y235" s="30"/>
      <c r="Z235" s="30"/>
      <c r="AA235" s="30"/>
      <c r="AB235" s="30"/>
      <c r="AC235" s="30"/>
      <c r="AD235" s="30"/>
      <c r="AE235" s="30"/>
    </row>
    <row r="236" spans="1:31" x14ac:dyDescent="0.25">
      <c r="A236" s="28"/>
      <c r="B236" s="30"/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  <c r="S236" s="30"/>
      <c r="T236" s="30"/>
      <c r="U236" s="30"/>
      <c r="V236" s="30"/>
      <c r="W236" s="30"/>
      <c r="X236" s="30"/>
      <c r="Y236" s="30"/>
      <c r="Z236" s="30"/>
      <c r="AA236" s="30"/>
      <c r="AB236" s="30"/>
      <c r="AC236" s="30"/>
      <c r="AD236" s="30"/>
      <c r="AE236" s="30"/>
    </row>
    <row r="237" spans="1:31" x14ac:dyDescent="0.25">
      <c r="A237" s="28"/>
      <c r="B237" s="30"/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  <c r="S237" s="30"/>
      <c r="T237" s="30"/>
      <c r="U237" s="30"/>
      <c r="V237" s="30"/>
      <c r="W237" s="30"/>
      <c r="X237" s="30"/>
      <c r="Y237" s="30"/>
      <c r="Z237" s="30"/>
      <c r="AA237" s="30"/>
      <c r="AB237" s="30"/>
      <c r="AC237" s="30"/>
      <c r="AD237" s="30"/>
      <c r="AE237" s="30"/>
    </row>
    <row r="238" spans="1:31" x14ac:dyDescent="0.25">
      <c r="A238" s="28"/>
      <c r="B238" s="30"/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  <c r="S238" s="30"/>
      <c r="T238" s="30"/>
      <c r="U238" s="30"/>
      <c r="V238" s="30"/>
      <c r="W238" s="30"/>
      <c r="X238" s="30"/>
      <c r="Y238" s="30"/>
      <c r="Z238" s="30"/>
      <c r="AA238" s="30"/>
      <c r="AB238" s="30"/>
      <c r="AC238" s="30"/>
      <c r="AD238" s="30"/>
      <c r="AE238" s="30"/>
    </row>
    <row r="239" spans="1:31" x14ac:dyDescent="0.25">
      <c r="A239" s="28"/>
      <c r="B239" s="30"/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  <c r="S239" s="30"/>
      <c r="T239" s="30"/>
      <c r="U239" s="30"/>
      <c r="V239" s="30"/>
      <c r="W239" s="30"/>
      <c r="X239" s="30"/>
      <c r="Y239" s="30"/>
      <c r="Z239" s="30"/>
      <c r="AA239" s="30"/>
      <c r="AB239" s="30"/>
      <c r="AC239" s="30"/>
      <c r="AD239" s="30"/>
      <c r="AE239" s="30"/>
    </row>
    <row r="240" spans="1:31" x14ac:dyDescent="0.25">
      <c r="A240" s="28"/>
      <c r="B240" s="30"/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  <c r="S240" s="30"/>
      <c r="T240" s="30"/>
      <c r="U240" s="30"/>
      <c r="V240" s="30"/>
      <c r="W240" s="30"/>
      <c r="X240" s="30"/>
      <c r="Y240" s="30"/>
      <c r="Z240" s="30"/>
      <c r="AA240" s="30"/>
      <c r="AB240" s="30"/>
      <c r="AC240" s="30"/>
      <c r="AD240" s="30"/>
      <c r="AE240" s="30"/>
    </row>
    <row r="241" spans="1:31" x14ac:dyDescent="0.25">
      <c r="A241" s="28"/>
      <c r="B241" s="30"/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  <c r="S241" s="30"/>
      <c r="T241" s="30"/>
      <c r="U241" s="30"/>
      <c r="V241" s="30"/>
      <c r="W241" s="30"/>
      <c r="X241" s="30"/>
      <c r="Y241" s="30"/>
      <c r="Z241" s="30"/>
      <c r="AA241" s="30"/>
      <c r="AB241" s="30"/>
      <c r="AC241" s="30"/>
      <c r="AD241" s="30"/>
      <c r="AE241" s="30"/>
    </row>
    <row r="242" spans="1:31" x14ac:dyDescent="0.25">
      <c r="A242" s="28"/>
      <c r="B242" s="30"/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  <c r="S242" s="30"/>
      <c r="T242" s="30"/>
      <c r="U242" s="30"/>
      <c r="V242" s="30"/>
      <c r="W242" s="30"/>
      <c r="X242" s="30"/>
      <c r="Y242" s="30"/>
      <c r="Z242" s="30"/>
      <c r="AA242" s="30"/>
      <c r="AB242" s="30"/>
      <c r="AC242" s="30"/>
      <c r="AD242" s="30"/>
      <c r="AE242" s="30"/>
    </row>
    <row r="243" spans="1:31" x14ac:dyDescent="0.25">
      <c r="A243" s="28"/>
      <c r="B243" s="30"/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  <c r="S243" s="30"/>
      <c r="T243" s="30"/>
      <c r="U243" s="30"/>
      <c r="V243" s="30"/>
      <c r="W243" s="30"/>
      <c r="X243" s="30"/>
      <c r="Y243" s="30"/>
      <c r="Z243" s="30"/>
      <c r="AA243" s="30"/>
      <c r="AB243" s="30"/>
      <c r="AC243" s="30"/>
      <c r="AD243" s="30"/>
      <c r="AE243" s="30"/>
    </row>
    <row r="244" spans="1:31" x14ac:dyDescent="0.25">
      <c r="A244" s="28"/>
      <c r="B244" s="30"/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  <c r="S244" s="30"/>
      <c r="T244" s="30"/>
      <c r="U244" s="30"/>
      <c r="V244" s="30"/>
      <c r="W244" s="30"/>
      <c r="X244" s="30"/>
      <c r="Y244" s="30"/>
      <c r="Z244" s="30"/>
      <c r="AA244" s="30"/>
      <c r="AB244" s="30"/>
      <c r="AC244" s="30"/>
      <c r="AD244" s="30"/>
      <c r="AE244" s="30"/>
    </row>
    <row r="245" spans="1:31" x14ac:dyDescent="0.25">
      <c r="A245" s="28"/>
      <c r="B245" s="30"/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  <c r="S245" s="30"/>
      <c r="T245" s="30"/>
      <c r="U245" s="30"/>
      <c r="V245" s="30"/>
      <c r="W245" s="30"/>
      <c r="X245" s="30"/>
      <c r="Y245" s="30"/>
      <c r="Z245" s="30"/>
      <c r="AA245" s="30"/>
      <c r="AB245" s="30"/>
      <c r="AC245" s="30"/>
      <c r="AD245" s="30"/>
      <c r="AE245" s="30"/>
    </row>
    <row r="246" spans="1:31" x14ac:dyDescent="0.25">
      <c r="A246" s="28"/>
      <c r="B246" s="30"/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  <c r="S246" s="30"/>
      <c r="T246" s="30"/>
      <c r="U246" s="30"/>
      <c r="V246" s="30"/>
      <c r="W246" s="30"/>
      <c r="X246" s="30"/>
      <c r="Y246" s="30"/>
      <c r="Z246" s="30"/>
      <c r="AA246" s="30"/>
      <c r="AB246" s="30"/>
      <c r="AC246" s="30"/>
      <c r="AD246" s="30"/>
      <c r="AE246" s="30"/>
    </row>
    <row r="247" spans="1:31" x14ac:dyDescent="0.25">
      <c r="A247" s="28"/>
      <c r="B247" s="30"/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  <c r="S247" s="30"/>
      <c r="T247" s="30"/>
      <c r="U247" s="30"/>
      <c r="V247" s="30"/>
      <c r="W247" s="30"/>
      <c r="X247" s="30"/>
      <c r="Y247" s="30"/>
      <c r="Z247" s="30"/>
      <c r="AA247" s="30"/>
      <c r="AB247" s="30"/>
      <c r="AC247" s="30"/>
      <c r="AD247" s="30"/>
      <c r="AE247" s="30"/>
    </row>
    <row r="248" spans="1:31" x14ac:dyDescent="0.25">
      <c r="A248" s="28"/>
      <c r="B248" s="30"/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  <c r="S248" s="30"/>
      <c r="T248" s="30"/>
      <c r="U248" s="30"/>
      <c r="V248" s="30"/>
      <c r="W248" s="30"/>
      <c r="X248" s="30"/>
      <c r="Y248" s="30"/>
      <c r="Z248" s="30"/>
      <c r="AA248" s="30"/>
      <c r="AB248" s="30"/>
      <c r="AC248" s="30"/>
      <c r="AD248" s="30"/>
      <c r="AE248" s="30"/>
    </row>
    <row r="249" spans="1:31" x14ac:dyDescent="0.25">
      <c r="A249" s="28"/>
      <c r="B249" s="30"/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  <c r="S249" s="30"/>
      <c r="T249" s="30"/>
      <c r="U249" s="30"/>
      <c r="V249" s="30"/>
      <c r="W249" s="30"/>
      <c r="X249" s="30"/>
      <c r="Y249" s="30"/>
      <c r="Z249" s="30"/>
      <c r="AA249" s="30"/>
      <c r="AB249" s="30"/>
      <c r="AC249" s="30"/>
      <c r="AD249" s="30"/>
      <c r="AE249" s="30"/>
    </row>
    <row r="250" spans="1:31" x14ac:dyDescent="0.25">
      <c r="A250" s="28"/>
      <c r="B250" s="30"/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  <c r="S250" s="30"/>
      <c r="T250" s="30"/>
      <c r="U250" s="30"/>
      <c r="V250" s="30"/>
      <c r="W250" s="30"/>
      <c r="X250" s="30"/>
      <c r="Y250" s="30"/>
      <c r="Z250" s="30"/>
      <c r="AA250" s="30"/>
      <c r="AB250" s="30"/>
      <c r="AC250" s="30"/>
      <c r="AD250" s="30"/>
      <c r="AE250" s="30"/>
    </row>
    <row r="251" spans="1:31" x14ac:dyDescent="0.25">
      <c r="A251" s="28"/>
      <c r="B251" s="30"/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  <c r="S251" s="30"/>
      <c r="T251" s="30"/>
      <c r="U251" s="30"/>
      <c r="V251" s="30"/>
      <c r="W251" s="30"/>
      <c r="X251" s="30"/>
      <c r="Y251" s="30"/>
      <c r="Z251" s="30"/>
      <c r="AA251" s="30"/>
      <c r="AB251" s="30"/>
      <c r="AC251" s="30"/>
      <c r="AD251" s="30"/>
      <c r="AE251" s="30"/>
    </row>
    <row r="252" spans="1:31" x14ac:dyDescent="0.25">
      <c r="A252" s="28"/>
      <c r="B252" s="30"/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  <c r="S252" s="30"/>
      <c r="T252" s="30"/>
      <c r="U252" s="30"/>
      <c r="V252" s="30"/>
      <c r="W252" s="30"/>
      <c r="X252" s="30"/>
      <c r="Y252" s="30"/>
      <c r="Z252" s="30"/>
      <c r="AA252" s="30"/>
      <c r="AB252" s="30"/>
      <c r="AC252" s="30"/>
      <c r="AD252" s="30"/>
      <c r="AE252" s="30"/>
    </row>
    <row r="253" spans="1:31" x14ac:dyDescent="0.25">
      <c r="A253" s="28"/>
      <c r="B253" s="30"/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  <c r="S253" s="30"/>
      <c r="T253" s="30"/>
      <c r="U253" s="30"/>
      <c r="V253" s="30"/>
      <c r="W253" s="30"/>
      <c r="X253" s="30"/>
      <c r="Y253" s="30"/>
      <c r="Z253" s="30"/>
      <c r="AA253" s="30"/>
      <c r="AB253" s="30"/>
      <c r="AC253" s="30"/>
      <c r="AD253" s="30"/>
      <c r="AE253" s="30"/>
    </row>
    <row r="254" spans="1:31" x14ac:dyDescent="0.25">
      <c r="A254" s="28"/>
      <c r="B254" s="30"/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  <c r="S254" s="30"/>
      <c r="T254" s="30"/>
      <c r="U254" s="30"/>
      <c r="V254" s="30"/>
      <c r="W254" s="30"/>
      <c r="X254" s="30"/>
      <c r="Y254" s="30"/>
      <c r="Z254" s="30"/>
      <c r="AA254" s="30"/>
      <c r="AB254" s="30"/>
      <c r="AC254" s="30"/>
      <c r="AD254" s="30"/>
      <c r="AE254" s="30"/>
    </row>
    <row r="255" spans="1:31" x14ac:dyDescent="0.25">
      <c r="A255" s="28"/>
      <c r="B255" s="30"/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  <c r="S255" s="30"/>
      <c r="T255" s="30"/>
      <c r="U255" s="30"/>
      <c r="V255" s="30"/>
      <c r="W255" s="30"/>
      <c r="X255" s="30"/>
      <c r="Y255" s="30"/>
      <c r="Z255" s="30"/>
      <c r="AA255" s="30"/>
      <c r="AB255" s="30"/>
      <c r="AC255" s="30"/>
      <c r="AD255" s="30"/>
      <c r="AE255" s="30"/>
    </row>
    <row r="256" spans="1:31" x14ac:dyDescent="0.25">
      <c r="A256" s="28"/>
      <c r="B256" s="30"/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  <c r="S256" s="30"/>
      <c r="T256" s="30"/>
      <c r="U256" s="30"/>
      <c r="V256" s="30"/>
      <c r="W256" s="30"/>
      <c r="X256" s="30"/>
      <c r="Y256" s="30"/>
      <c r="Z256" s="30"/>
      <c r="AA256" s="30"/>
      <c r="AB256" s="30"/>
      <c r="AC256" s="30"/>
      <c r="AD256" s="30"/>
      <c r="AE256" s="30"/>
    </row>
    <row r="257" spans="1:31" x14ac:dyDescent="0.25">
      <c r="A257" s="28"/>
      <c r="B257" s="30"/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  <c r="S257" s="30"/>
      <c r="T257" s="30"/>
      <c r="U257" s="30"/>
      <c r="V257" s="30"/>
      <c r="W257" s="30"/>
      <c r="X257" s="30"/>
      <c r="Y257" s="30"/>
      <c r="Z257" s="30"/>
      <c r="AA257" s="30"/>
      <c r="AB257" s="30"/>
      <c r="AC257" s="30"/>
      <c r="AD257" s="30"/>
      <c r="AE257" s="30"/>
    </row>
    <row r="258" spans="1:31" x14ac:dyDescent="0.25">
      <c r="A258" s="28"/>
      <c r="B258" s="30"/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  <c r="S258" s="30"/>
      <c r="T258" s="30"/>
      <c r="U258" s="30"/>
      <c r="V258" s="30"/>
      <c r="W258" s="30"/>
      <c r="X258" s="30"/>
      <c r="Y258" s="30"/>
      <c r="Z258" s="30"/>
      <c r="AA258" s="30"/>
      <c r="AB258" s="30"/>
      <c r="AC258" s="30"/>
      <c r="AD258" s="30"/>
      <c r="AE258" s="30"/>
    </row>
    <row r="259" spans="1:31" x14ac:dyDescent="0.25">
      <c r="A259" s="28"/>
      <c r="B259" s="30"/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  <c r="S259" s="30"/>
      <c r="T259" s="30"/>
      <c r="U259" s="30"/>
      <c r="V259" s="30"/>
      <c r="W259" s="30"/>
      <c r="X259" s="30"/>
      <c r="Y259" s="30"/>
      <c r="Z259" s="30"/>
      <c r="AA259" s="30"/>
      <c r="AB259" s="30"/>
      <c r="AC259" s="30"/>
      <c r="AD259" s="30"/>
      <c r="AE259" s="30"/>
    </row>
    <row r="260" spans="1:31" x14ac:dyDescent="0.25">
      <c r="A260" s="28"/>
      <c r="B260" s="30"/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  <c r="S260" s="30"/>
      <c r="T260" s="30"/>
      <c r="U260" s="30"/>
      <c r="V260" s="30"/>
      <c r="W260" s="30"/>
      <c r="X260" s="30"/>
      <c r="Y260" s="30"/>
      <c r="Z260" s="30"/>
      <c r="AA260" s="30"/>
      <c r="AB260" s="30"/>
      <c r="AC260" s="30"/>
      <c r="AD260" s="30"/>
      <c r="AE260" s="30"/>
    </row>
    <row r="261" spans="1:31" x14ac:dyDescent="0.25">
      <c r="A261" s="28"/>
      <c r="B261" s="30"/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  <c r="S261" s="30"/>
      <c r="T261" s="30"/>
      <c r="U261" s="30"/>
      <c r="V261" s="30"/>
      <c r="W261" s="30"/>
      <c r="X261" s="30"/>
      <c r="Y261" s="30"/>
      <c r="Z261" s="30"/>
      <c r="AA261" s="30"/>
      <c r="AB261" s="30"/>
      <c r="AC261" s="30"/>
      <c r="AD261" s="30"/>
      <c r="AE261" s="30"/>
    </row>
    <row r="262" spans="1:31" x14ac:dyDescent="0.25">
      <c r="A262" s="28"/>
      <c r="B262" s="30"/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  <c r="S262" s="30"/>
      <c r="T262" s="30"/>
      <c r="U262" s="30"/>
      <c r="V262" s="30"/>
      <c r="W262" s="30"/>
      <c r="X262" s="30"/>
      <c r="Y262" s="30"/>
      <c r="Z262" s="30"/>
      <c r="AA262" s="30"/>
      <c r="AB262" s="30"/>
      <c r="AC262" s="30"/>
      <c r="AD262" s="30"/>
      <c r="AE262" s="30"/>
    </row>
    <row r="263" spans="1:31" x14ac:dyDescent="0.25">
      <c r="A263" s="28"/>
      <c r="B263" s="30"/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  <c r="S263" s="30"/>
      <c r="T263" s="30"/>
      <c r="U263" s="30"/>
      <c r="V263" s="30"/>
      <c r="W263" s="30"/>
      <c r="X263" s="30"/>
      <c r="Y263" s="30"/>
      <c r="Z263" s="30"/>
      <c r="AA263" s="30"/>
      <c r="AB263" s="30"/>
      <c r="AC263" s="30"/>
      <c r="AD263" s="30"/>
      <c r="AE263" s="30"/>
    </row>
    <row r="264" spans="1:31" x14ac:dyDescent="0.25">
      <c r="A264" s="28"/>
      <c r="B264" s="30"/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  <c r="S264" s="30"/>
      <c r="T264" s="30"/>
      <c r="U264" s="30"/>
      <c r="V264" s="30"/>
      <c r="W264" s="30"/>
      <c r="X264" s="30"/>
      <c r="Y264" s="30"/>
      <c r="Z264" s="30"/>
      <c r="AA264" s="30"/>
      <c r="AB264" s="30"/>
      <c r="AC264" s="30"/>
      <c r="AD264" s="30"/>
      <c r="AE264" s="30"/>
    </row>
    <row r="265" spans="1:31" x14ac:dyDescent="0.25">
      <c r="A265" s="28"/>
      <c r="B265" s="30"/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  <c r="S265" s="30"/>
      <c r="T265" s="30"/>
      <c r="U265" s="30"/>
      <c r="V265" s="30"/>
      <c r="W265" s="30"/>
      <c r="X265" s="30"/>
      <c r="Y265" s="30"/>
      <c r="Z265" s="30"/>
      <c r="AA265" s="30"/>
      <c r="AB265" s="30"/>
      <c r="AC265" s="30"/>
      <c r="AD265" s="30"/>
      <c r="AE265" s="30"/>
    </row>
    <row r="266" spans="1:31" x14ac:dyDescent="0.25">
      <c r="A266" s="28"/>
      <c r="B266" s="30"/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  <c r="S266" s="30"/>
      <c r="T266" s="30"/>
      <c r="U266" s="30"/>
      <c r="V266" s="30"/>
      <c r="W266" s="30"/>
      <c r="X266" s="30"/>
      <c r="Y266" s="30"/>
      <c r="Z266" s="30"/>
      <c r="AA266" s="30"/>
      <c r="AB266" s="30"/>
      <c r="AC266" s="30"/>
      <c r="AD266" s="30"/>
      <c r="AE266" s="30"/>
    </row>
    <row r="267" spans="1:31" x14ac:dyDescent="0.25">
      <c r="A267" s="28"/>
      <c r="B267" s="30"/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  <c r="S267" s="30"/>
      <c r="T267" s="30"/>
      <c r="U267" s="30"/>
      <c r="V267" s="30"/>
      <c r="W267" s="30"/>
      <c r="X267" s="30"/>
      <c r="Y267" s="30"/>
      <c r="Z267" s="30"/>
      <c r="AA267" s="30"/>
      <c r="AB267" s="30"/>
      <c r="AC267" s="30"/>
      <c r="AD267" s="30"/>
      <c r="AE267" s="30"/>
    </row>
    <row r="268" spans="1:31" x14ac:dyDescent="0.25">
      <c r="A268" s="28"/>
      <c r="B268" s="30"/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  <c r="S268" s="30"/>
      <c r="T268" s="30"/>
      <c r="U268" s="30"/>
      <c r="V268" s="30"/>
      <c r="W268" s="30"/>
      <c r="X268" s="30"/>
      <c r="Y268" s="30"/>
      <c r="Z268" s="30"/>
      <c r="AA268" s="30"/>
      <c r="AB268" s="30"/>
      <c r="AC268" s="30"/>
      <c r="AD268" s="30"/>
      <c r="AE268" s="30"/>
    </row>
    <row r="269" spans="1:31" x14ac:dyDescent="0.25">
      <c r="A269" s="28"/>
      <c r="B269" s="30"/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  <c r="S269" s="30"/>
      <c r="T269" s="30"/>
      <c r="U269" s="30"/>
      <c r="V269" s="30"/>
      <c r="W269" s="30"/>
      <c r="X269" s="30"/>
      <c r="Y269" s="30"/>
      <c r="Z269" s="30"/>
      <c r="AA269" s="30"/>
      <c r="AB269" s="30"/>
      <c r="AC269" s="30"/>
      <c r="AD269" s="30"/>
      <c r="AE269" s="30"/>
    </row>
    <row r="270" spans="1:31" x14ac:dyDescent="0.25">
      <c r="A270" s="28"/>
      <c r="B270" s="30"/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  <c r="S270" s="30"/>
      <c r="T270" s="30"/>
      <c r="U270" s="30"/>
      <c r="V270" s="30"/>
      <c r="W270" s="30"/>
      <c r="X270" s="30"/>
      <c r="Y270" s="30"/>
      <c r="Z270" s="30"/>
      <c r="AA270" s="30"/>
      <c r="AB270" s="30"/>
      <c r="AC270" s="30"/>
      <c r="AD270" s="30"/>
      <c r="AE270" s="30"/>
    </row>
    <row r="271" spans="1:31" x14ac:dyDescent="0.25">
      <c r="A271" s="28"/>
      <c r="B271" s="30"/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  <c r="S271" s="30"/>
      <c r="T271" s="30"/>
      <c r="U271" s="30"/>
      <c r="V271" s="30"/>
      <c r="W271" s="30"/>
      <c r="X271" s="30"/>
      <c r="Y271" s="30"/>
      <c r="Z271" s="30"/>
      <c r="AA271" s="30"/>
      <c r="AB271" s="30"/>
      <c r="AC271" s="30"/>
      <c r="AD271" s="30"/>
      <c r="AE271" s="30"/>
    </row>
    <row r="272" spans="1:31" x14ac:dyDescent="0.25">
      <c r="A272" s="28"/>
      <c r="B272" s="30"/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  <c r="S272" s="30"/>
      <c r="T272" s="30"/>
      <c r="U272" s="30"/>
      <c r="V272" s="30"/>
      <c r="W272" s="30"/>
      <c r="X272" s="30"/>
      <c r="Y272" s="30"/>
      <c r="Z272" s="30"/>
      <c r="AA272" s="30"/>
      <c r="AB272" s="30"/>
      <c r="AC272" s="30"/>
      <c r="AD272" s="30"/>
      <c r="AE272" s="30"/>
    </row>
    <row r="273" spans="1:31" x14ac:dyDescent="0.25">
      <c r="A273" s="28"/>
      <c r="B273" s="30"/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  <c r="S273" s="30"/>
      <c r="T273" s="30"/>
      <c r="U273" s="30"/>
      <c r="V273" s="30"/>
      <c r="W273" s="30"/>
      <c r="X273" s="30"/>
      <c r="Y273" s="30"/>
      <c r="Z273" s="30"/>
      <c r="AA273" s="30"/>
      <c r="AB273" s="30"/>
      <c r="AC273" s="30"/>
      <c r="AD273" s="30"/>
      <c r="AE273" s="30"/>
    </row>
    <row r="274" spans="1:31" x14ac:dyDescent="0.25">
      <c r="A274" s="28"/>
      <c r="B274" s="30"/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  <c r="S274" s="30"/>
      <c r="T274" s="30"/>
      <c r="U274" s="30"/>
      <c r="V274" s="30"/>
      <c r="W274" s="30"/>
      <c r="X274" s="30"/>
      <c r="Y274" s="30"/>
      <c r="Z274" s="30"/>
      <c r="AA274" s="30"/>
      <c r="AB274" s="30"/>
      <c r="AC274" s="30"/>
      <c r="AD274" s="30"/>
      <c r="AE274" s="30"/>
    </row>
    <row r="275" spans="1:31" x14ac:dyDescent="0.25">
      <c r="A275" s="28"/>
      <c r="B275" s="30"/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  <c r="S275" s="30"/>
      <c r="T275" s="30"/>
      <c r="U275" s="30"/>
      <c r="V275" s="30"/>
      <c r="W275" s="30"/>
      <c r="X275" s="30"/>
      <c r="Y275" s="30"/>
      <c r="Z275" s="30"/>
      <c r="AA275" s="30"/>
      <c r="AB275" s="30"/>
      <c r="AC275" s="30"/>
      <c r="AD275" s="30"/>
      <c r="AE275" s="30"/>
    </row>
    <row r="276" spans="1:31" x14ac:dyDescent="0.25">
      <c r="A276" s="28"/>
      <c r="B276" s="30"/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  <c r="S276" s="30"/>
      <c r="T276" s="30"/>
      <c r="U276" s="30"/>
      <c r="V276" s="30"/>
      <c r="W276" s="30"/>
      <c r="X276" s="30"/>
      <c r="Y276" s="30"/>
      <c r="Z276" s="30"/>
      <c r="AA276" s="30"/>
      <c r="AB276" s="30"/>
      <c r="AC276" s="30"/>
      <c r="AD276" s="30"/>
      <c r="AE276" s="30"/>
    </row>
    <row r="277" spans="1:31" x14ac:dyDescent="0.25">
      <c r="A277" s="28"/>
      <c r="B277" s="30"/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  <c r="S277" s="30"/>
      <c r="T277" s="30"/>
      <c r="U277" s="30"/>
      <c r="V277" s="30"/>
      <c r="W277" s="30"/>
      <c r="X277" s="30"/>
      <c r="Y277" s="30"/>
      <c r="Z277" s="30"/>
      <c r="AA277" s="30"/>
      <c r="AB277" s="30"/>
      <c r="AC277" s="30"/>
      <c r="AD277" s="30"/>
      <c r="AE277" s="30"/>
    </row>
    <row r="278" spans="1:31" x14ac:dyDescent="0.25">
      <c r="A278" s="28"/>
      <c r="B278" s="30"/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  <c r="S278" s="30"/>
      <c r="T278" s="30"/>
      <c r="U278" s="30"/>
      <c r="V278" s="30"/>
      <c r="W278" s="30"/>
      <c r="X278" s="30"/>
      <c r="Y278" s="30"/>
      <c r="Z278" s="30"/>
      <c r="AA278" s="30"/>
      <c r="AB278" s="30"/>
      <c r="AC278" s="30"/>
      <c r="AD278" s="30"/>
      <c r="AE278" s="30"/>
    </row>
    <row r="279" spans="1:31" x14ac:dyDescent="0.25">
      <c r="A279" s="28"/>
      <c r="B279" s="30"/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  <c r="S279" s="30"/>
      <c r="T279" s="30"/>
      <c r="U279" s="30"/>
      <c r="V279" s="30"/>
      <c r="W279" s="30"/>
      <c r="X279" s="30"/>
      <c r="Y279" s="30"/>
      <c r="Z279" s="30"/>
      <c r="AA279" s="30"/>
      <c r="AB279" s="30"/>
      <c r="AC279" s="30"/>
      <c r="AD279" s="30"/>
      <c r="AE279" s="30"/>
    </row>
    <row r="280" spans="1:31" x14ac:dyDescent="0.25">
      <c r="A280" s="28"/>
      <c r="B280" s="30"/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  <c r="S280" s="30"/>
      <c r="T280" s="30"/>
      <c r="U280" s="30"/>
      <c r="V280" s="30"/>
      <c r="W280" s="30"/>
      <c r="X280" s="30"/>
      <c r="Y280" s="30"/>
      <c r="Z280" s="30"/>
      <c r="AA280" s="30"/>
      <c r="AB280" s="30"/>
      <c r="AC280" s="30"/>
      <c r="AD280" s="30"/>
      <c r="AE280" s="30"/>
    </row>
    <row r="281" spans="1:31" x14ac:dyDescent="0.25">
      <c r="A281" s="28"/>
      <c r="B281" s="30"/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  <c r="S281" s="30"/>
      <c r="T281" s="30"/>
      <c r="U281" s="30"/>
      <c r="V281" s="30"/>
      <c r="W281" s="30"/>
      <c r="X281" s="30"/>
      <c r="Y281" s="30"/>
      <c r="Z281" s="30"/>
      <c r="AA281" s="30"/>
      <c r="AB281" s="30"/>
      <c r="AC281" s="30"/>
      <c r="AD281" s="30"/>
      <c r="AE281" s="30"/>
    </row>
    <row r="282" spans="1:31" x14ac:dyDescent="0.25">
      <c r="A282" s="28"/>
      <c r="B282" s="30"/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  <c r="S282" s="30"/>
      <c r="T282" s="30"/>
      <c r="U282" s="30"/>
      <c r="V282" s="30"/>
      <c r="W282" s="30"/>
      <c r="X282" s="30"/>
      <c r="Y282" s="30"/>
      <c r="Z282" s="30"/>
      <c r="AA282" s="30"/>
      <c r="AB282" s="30"/>
      <c r="AC282" s="30"/>
      <c r="AD282" s="30"/>
      <c r="AE282" s="30"/>
    </row>
    <row r="283" spans="1:31" x14ac:dyDescent="0.25">
      <c r="A283" s="28"/>
      <c r="B283" s="30"/>
      <c r="C283" s="30"/>
      <c r="D283" s="30"/>
      <c r="E283" s="30"/>
      <c r="F283" s="30"/>
      <c r="G283" s="30"/>
      <c r="H283" s="30"/>
      <c r="I283" s="30"/>
      <c r="J283" s="30"/>
      <c r="K283" s="30"/>
      <c r="L283" s="30"/>
      <c r="M283" s="30"/>
      <c r="N283" s="30"/>
      <c r="O283" s="30"/>
      <c r="P283" s="30"/>
      <c r="Q283" s="30"/>
      <c r="R283" s="30"/>
      <c r="S283" s="30"/>
      <c r="T283" s="30"/>
      <c r="U283" s="30"/>
      <c r="V283" s="30"/>
      <c r="W283" s="30"/>
      <c r="X283" s="30"/>
      <c r="Y283" s="30"/>
      <c r="Z283" s="30"/>
      <c r="AA283" s="30"/>
      <c r="AB283" s="30"/>
      <c r="AC283" s="30"/>
      <c r="AD283" s="30"/>
      <c r="AE283" s="30"/>
    </row>
    <row r="284" spans="1:31" x14ac:dyDescent="0.25">
      <c r="A284" s="28"/>
      <c r="B284" s="30"/>
      <c r="C284" s="30"/>
      <c r="D284" s="30"/>
      <c r="E284" s="30"/>
      <c r="F284" s="30"/>
      <c r="G284" s="30"/>
      <c r="H284" s="30"/>
      <c r="I284" s="30"/>
      <c r="J284" s="30"/>
      <c r="K284" s="30"/>
      <c r="L284" s="30"/>
      <c r="M284" s="30"/>
      <c r="N284" s="30"/>
      <c r="O284" s="30"/>
      <c r="P284" s="30"/>
      <c r="Q284" s="30"/>
      <c r="R284" s="30"/>
      <c r="S284" s="30"/>
      <c r="T284" s="30"/>
      <c r="U284" s="30"/>
      <c r="V284" s="30"/>
      <c r="W284" s="30"/>
      <c r="X284" s="30"/>
      <c r="Y284" s="30"/>
      <c r="Z284" s="30"/>
      <c r="AA284" s="30"/>
      <c r="AB284" s="30"/>
      <c r="AC284" s="30"/>
      <c r="AD284" s="30"/>
      <c r="AE284" s="30"/>
    </row>
    <row r="285" spans="1:31" x14ac:dyDescent="0.25">
      <c r="A285" s="28"/>
      <c r="B285" s="30"/>
      <c r="C285" s="30"/>
      <c r="D285" s="30"/>
      <c r="E285" s="30"/>
      <c r="F285" s="30"/>
      <c r="G285" s="30"/>
      <c r="H285" s="30"/>
      <c r="I285" s="30"/>
      <c r="J285" s="30"/>
      <c r="K285" s="30"/>
      <c r="L285" s="30"/>
      <c r="M285" s="30"/>
      <c r="N285" s="30"/>
      <c r="O285" s="30"/>
      <c r="P285" s="30"/>
      <c r="Q285" s="30"/>
      <c r="R285" s="30"/>
      <c r="S285" s="30"/>
      <c r="T285" s="30"/>
      <c r="U285" s="30"/>
      <c r="V285" s="30"/>
      <c r="W285" s="30"/>
      <c r="X285" s="30"/>
      <c r="Y285" s="30"/>
      <c r="Z285" s="30"/>
      <c r="AA285" s="30"/>
      <c r="AB285" s="30"/>
      <c r="AC285" s="30"/>
      <c r="AD285" s="30"/>
      <c r="AE285" s="30"/>
    </row>
    <row r="286" spans="1:31" x14ac:dyDescent="0.25">
      <c r="A286" s="28"/>
      <c r="B286" s="30"/>
      <c r="C286" s="30"/>
      <c r="D286" s="30"/>
      <c r="E286" s="30"/>
      <c r="F286" s="30"/>
      <c r="G286" s="30"/>
      <c r="H286" s="30"/>
      <c r="I286" s="30"/>
      <c r="J286" s="30"/>
      <c r="K286" s="30"/>
      <c r="L286" s="30"/>
      <c r="M286" s="30"/>
      <c r="N286" s="30"/>
      <c r="O286" s="30"/>
      <c r="P286" s="30"/>
      <c r="Q286" s="30"/>
      <c r="R286" s="30"/>
      <c r="S286" s="30"/>
      <c r="T286" s="30"/>
      <c r="U286" s="30"/>
      <c r="V286" s="30"/>
      <c r="W286" s="30"/>
      <c r="X286" s="30"/>
      <c r="Y286" s="30"/>
      <c r="Z286" s="30"/>
      <c r="AA286" s="30"/>
      <c r="AB286" s="30"/>
      <c r="AC286" s="30"/>
      <c r="AD286" s="30"/>
      <c r="AE286" s="30"/>
    </row>
    <row r="287" spans="1:31" x14ac:dyDescent="0.25">
      <c r="A287" s="28"/>
      <c r="B287" s="30"/>
      <c r="C287" s="30"/>
      <c r="D287" s="30"/>
      <c r="E287" s="30"/>
      <c r="F287" s="30"/>
      <c r="G287" s="30"/>
      <c r="H287" s="30"/>
      <c r="I287" s="30"/>
      <c r="J287" s="30"/>
      <c r="K287" s="30"/>
      <c r="L287" s="30"/>
      <c r="M287" s="30"/>
      <c r="N287" s="30"/>
      <c r="O287" s="30"/>
      <c r="P287" s="30"/>
      <c r="Q287" s="30"/>
      <c r="R287" s="30"/>
      <c r="S287" s="30"/>
      <c r="T287" s="30"/>
      <c r="U287" s="30"/>
      <c r="V287" s="30"/>
      <c r="W287" s="30"/>
      <c r="X287" s="30"/>
      <c r="Y287" s="30"/>
      <c r="Z287" s="30"/>
      <c r="AA287" s="30"/>
      <c r="AB287" s="30"/>
      <c r="AC287" s="30"/>
      <c r="AD287" s="30"/>
      <c r="AE287" s="30"/>
    </row>
    <row r="288" spans="1:31" x14ac:dyDescent="0.25">
      <c r="A288" s="28"/>
      <c r="B288" s="30"/>
      <c r="C288" s="30"/>
      <c r="D288" s="30"/>
      <c r="E288" s="30"/>
      <c r="F288" s="30"/>
      <c r="G288" s="30"/>
      <c r="H288" s="30"/>
      <c r="I288" s="30"/>
      <c r="J288" s="30"/>
      <c r="K288" s="30"/>
      <c r="L288" s="30"/>
      <c r="M288" s="30"/>
      <c r="N288" s="30"/>
      <c r="O288" s="30"/>
      <c r="P288" s="30"/>
      <c r="Q288" s="30"/>
      <c r="R288" s="30"/>
      <c r="S288" s="30"/>
      <c r="T288" s="30"/>
      <c r="U288" s="30"/>
      <c r="V288" s="30"/>
      <c r="W288" s="30"/>
      <c r="X288" s="30"/>
      <c r="Y288" s="30"/>
      <c r="Z288" s="30"/>
      <c r="AA288" s="30"/>
      <c r="AB288" s="30"/>
      <c r="AC288" s="30"/>
      <c r="AD288" s="30"/>
      <c r="AE288" s="30"/>
    </row>
    <row r="289" spans="1:31" x14ac:dyDescent="0.25">
      <c r="A289" s="28"/>
      <c r="B289" s="30"/>
      <c r="C289" s="30"/>
      <c r="D289" s="30"/>
      <c r="E289" s="30"/>
      <c r="F289" s="30"/>
      <c r="G289" s="30"/>
      <c r="H289" s="30"/>
      <c r="I289" s="30"/>
      <c r="J289" s="30"/>
      <c r="K289" s="30"/>
      <c r="L289" s="30"/>
      <c r="M289" s="30"/>
      <c r="N289" s="30"/>
      <c r="O289" s="30"/>
      <c r="P289" s="30"/>
      <c r="Q289" s="30"/>
      <c r="R289" s="30"/>
      <c r="S289" s="30"/>
      <c r="T289" s="30"/>
      <c r="U289" s="30"/>
      <c r="V289" s="30"/>
      <c r="W289" s="30"/>
      <c r="X289" s="30"/>
      <c r="Y289" s="30"/>
      <c r="Z289" s="30"/>
      <c r="AA289" s="30"/>
      <c r="AB289" s="30"/>
      <c r="AC289" s="30"/>
      <c r="AD289" s="30"/>
      <c r="AE289" s="30"/>
    </row>
    <row r="290" spans="1:31" x14ac:dyDescent="0.25">
      <c r="A290" s="28"/>
      <c r="B290" s="30"/>
      <c r="C290" s="30"/>
      <c r="D290" s="30"/>
      <c r="E290" s="30"/>
      <c r="F290" s="30"/>
      <c r="G290" s="30"/>
      <c r="H290" s="30"/>
      <c r="I290" s="30"/>
      <c r="J290" s="30"/>
      <c r="K290" s="30"/>
      <c r="L290" s="30"/>
      <c r="M290" s="30"/>
      <c r="N290" s="30"/>
      <c r="O290" s="30"/>
      <c r="P290" s="30"/>
      <c r="Q290" s="30"/>
      <c r="R290" s="30"/>
      <c r="S290" s="30"/>
      <c r="T290" s="30"/>
      <c r="U290" s="30"/>
      <c r="V290" s="30"/>
      <c r="W290" s="30"/>
      <c r="X290" s="30"/>
      <c r="Y290" s="30"/>
      <c r="Z290" s="30"/>
      <c r="AA290" s="30"/>
      <c r="AB290" s="30"/>
      <c r="AC290" s="30"/>
      <c r="AD290" s="30"/>
      <c r="AE290" s="30"/>
    </row>
    <row r="291" spans="1:31" x14ac:dyDescent="0.25">
      <c r="A291" s="28"/>
      <c r="B291" s="30"/>
      <c r="C291" s="30"/>
      <c r="D291" s="30"/>
      <c r="E291" s="30"/>
      <c r="F291" s="30"/>
      <c r="G291" s="30"/>
      <c r="H291" s="30"/>
      <c r="I291" s="30"/>
      <c r="J291" s="30"/>
      <c r="K291" s="30"/>
      <c r="L291" s="30"/>
      <c r="M291" s="30"/>
      <c r="N291" s="30"/>
      <c r="O291" s="30"/>
      <c r="P291" s="30"/>
      <c r="Q291" s="30"/>
      <c r="R291" s="30"/>
      <c r="S291" s="30"/>
      <c r="T291" s="30"/>
      <c r="U291" s="30"/>
      <c r="V291" s="30"/>
      <c r="W291" s="30"/>
      <c r="X291" s="30"/>
      <c r="Y291" s="30"/>
      <c r="Z291" s="30"/>
      <c r="AA291" s="30"/>
      <c r="AB291" s="30"/>
      <c r="AC291" s="30"/>
      <c r="AD291" s="30"/>
      <c r="AE291" s="30"/>
    </row>
    <row r="292" spans="1:31" x14ac:dyDescent="0.25">
      <c r="A292" s="28"/>
      <c r="B292" s="30"/>
      <c r="C292" s="30"/>
      <c r="D292" s="30"/>
      <c r="E292" s="30"/>
      <c r="F292" s="30"/>
      <c r="G292" s="30"/>
      <c r="H292" s="30"/>
      <c r="I292" s="30"/>
      <c r="J292" s="30"/>
      <c r="K292" s="30"/>
      <c r="L292" s="30"/>
      <c r="M292" s="30"/>
      <c r="N292" s="30"/>
      <c r="O292" s="30"/>
      <c r="P292" s="30"/>
      <c r="Q292" s="30"/>
      <c r="R292" s="30"/>
      <c r="S292" s="30"/>
      <c r="T292" s="30"/>
      <c r="U292" s="30"/>
      <c r="V292" s="30"/>
      <c r="W292" s="30"/>
      <c r="X292" s="30"/>
      <c r="Y292" s="30"/>
      <c r="Z292" s="30"/>
      <c r="AA292" s="30"/>
      <c r="AB292" s="30"/>
      <c r="AC292" s="30"/>
      <c r="AD292" s="30"/>
      <c r="AE292" s="30"/>
    </row>
    <row r="293" spans="1:31" x14ac:dyDescent="0.25">
      <c r="A293" s="28"/>
      <c r="B293" s="30"/>
      <c r="C293" s="30"/>
      <c r="D293" s="30"/>
      <c r="E293" s="30"/>
      <c r="F293" s="30"/>
      <c r="G293" s="30"/>
      <c r="H293" s="30"/>
      <c r="I293" s="30"/>
      <c r="J293" s="30"/>
      <c r="K293" s="30"/>
      <c r="L293" s="30"/>
      <c r="M293" s="30"/>
      <c r="N293" s="30"/>
      <c r="O293" s="30"/>
      <c r="P293" s="30"/>
      <c r="Q293" s="30"/>
      <c r="R293" s="30"/>
      <c r="S293" s="30"/>
      <c r="T293" s="30"/>
      <c r="U293" s="30"/>
      <c r="V293" s="30"/>
      <c r="W293" s="30"/>
      <c r="X293" s="30"/>
      <c r="Y293" s="30"/>
      <c r="Z293" s="30"/>
      <c r="AA293" s="30"/>
      <c r="AB293" s="30"/>
      <c r="AC293" s="30"/>
      <c r="AD293" s="30"/>
      <c r="AE293" s="30"/>
    </row>
    <row r="294" spans="1:31" x14ac:dyDescent="0.25">
      <c r="A294" s="28"/>
      <c r="B294" s="30"/>
      <c r="C294" s="30"/>
      <c r="D294" s="30"/>
      <c r="E294" s="30"/>
      <c r="F294" s="30"/>
      <c r="G294" s="30"/>
      <c r="H294" s="30"/>
      <c r="I294" s="30"/>
      <c r="J294" s="30"/>
      <c r="K294" s="30"/>
      <c r="L294" s="30"/>
      <c r="M294" s="30"/>
      <c r="N294" s="30"/>
      <c r="O294" s="30"/>
      <c r="P294" s="30"/>
      <c r="Q294" s="30"/>
      <c r="R294" s="30"/>
      <c r="S294" s="30"/>
      <c r="T294" s="30"/>
      <c r="U294" s="30"/>
      <c r="V294" s="30"/>
      <c r="W294" s="30"/>
      <c r="X294" s="30"/>
      <c r="Y294" s="30"/>
      <c r="Z294" s="30"/>
      <c r="AA294" s="30"/>
      <c r="AB294" s="30"/>
      <c r="AC294" s="30"/>
      <c r="AD294" s="30"/>
      <c r="AE294" s="30"/>
    </row>
    <row r="295" spans="1:31" x14ac:dyDescent="0.25">
      <c r="A295" s="28"/>
      <c r="B295" s="30"/>
      <c r="C295" s="30"/>
      <c r="D295" s="30"/>
      <c r="E295" s="30"/>
      <c r="F295" s="30"/>
      <c r="G295" s="30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  <c r="S295" s="30"/>
      <c r="T295" s="30"/>
      <c r="U295" s="30"/>
      <c r="V295" s="30"/>
      <c r="W295" s="30"/>
      <c r="X295" s="30"/>
      <c r="Y295" s="30"/>
      <c r="Z295" s="30"/>
      <c r="AA295" s="30"/>
      <c r="AB295" s="30"/>
      <c r="AC295" s="30"/>
      <c r="AD295" s="30"/>
      <c r="AE295" s="30"/>
    </row>
    <row r="296" spans="1:31" x14ac:dyDescent="0.25">
      <c r="A296" s="28"/>
      <c r="B296" s="30"/>
      <c r="C296" s="30"/>
      <c r="D296" s="30"/>
      <c r="E296" s="30"/>
      <c r="F296" s="30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  <c r="S296" s="30"/>
      <c r="T296" s="30"/>
      <c r="U296" s="30"/>
      <c r="V296" s="30"/>
      <c r="W296" s="30"/>
      <c r="X296" s="30"/>
      <c r="Y296" s="30"/>
      <c r="Z296" s="30"/>
      <c r="AA296" s="30"/>
      <c r="AB296" s="30"/>
      <c r="AC296" s="30"/>
      <c r="AD296" s="30"/>
      <c r="AE296" s="30"/>
    </row>
    <row r="297" spans="1:31" x14ac:dyDescent="0.25">
      <c r="A297" s="28"/>
      <c r="B297" s="30"/>
      <c r="C297" s="30"/>
      <c r="D297" s="30"/>
      <c r="E297" s="30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  <c r="S297" s="30"/>
      <c r="T297" s="30"/>
      <c r="U297" s="30"/>
      <c r="V297" s="30"/>
      <c r="W297" s="30"/>
      <c r="X297" s="30"/>
      <c r="Y297" s="30"/>
      <c r="Z297" s="30"/>
      <c r="AA297" s="30"/>
      <c r="AB297" s="30"/>
      <c r="AC297" s="30"/>
      <c r="AD297" s="30"/>
      <c r="AE297" s="30"/>
    </row>
    <row r="298" spans="1:31" x14ac:dyDescent="0.25">
      <c r="A298" s="28"/>
      <c r="B298" s="30"/>
      <c r="C298" s="30"/>
      <c r="D298" s="30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  <c r="S298" s="30"/>
      <c r="T298" s="30"/>
      <c r="U298" s="30"/>
      <c r="V298" s="30"/>
      <c r="W298" s="30"/>
      <c r="X298" s="30"/>
      <c r="Y298" s="30"/>
      <c r="Z298" s="30"/>
      <c r="AA298" s="30"/>
      <c r="AB298" s="30"/>
      <c r="AC298" s="30"/>
      <c r="AD298" s="30"/>
      <c r="AE298" s="30"/>
    </row>
    <row r="299" spans="1:31" x14ac:dyDescent="0.25">
      <c r="A299" s="28"/>
      <c r="B299" s="30"/>
      <c r="C299" s="30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  <c r="S299" s="30"/>
      <c r="T299" s="30"/>
      <c r="U299" s="30"/>
      <c r="V299" s="30"/>
      <c r="W299" s="30"/>
      <c r="X299" s="30"/>
      <c r="Y299" s="30"/>
      <c r="Z299" s="30"/>
      <c r="AA299" s="30"/>
      <c r="AB299" s="30"/>
      <c r="AC299" s="30"/>
      <c r="AD299" s="30"/>
      <c r="AE299" s="30"/>
    </row>
    <row r="300" spans="1:31" x14ac:dyDescent="0.25">
      <c r="A300" s="28"/>
      <c r="B300" s="30"/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  <c r="S300" s="30"/>
      <c r="T300" s="30"/>
      <c r="U300" s="30"/>
      <c r="V300" s="30"/>
      <c r="W300" s="30"/>
      <c r="X300" s="30"/>
      <c r="Y300" s="30"/>
      <c r="Z300" s="30"/>
      <c r="AA300" s="30"/>
      <c r="AB300" s="30"/>
      <c r="AC300" s="30"/>
      <c r="AD300" s="30"/>
      <c r="AE300" s="30"/>
    </row>
    <row r="301" spans="1:31" x14ac:dyDescent="0.25">
      <c r="A301" s="28"/>
      <c r="B301" s="30"/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  <c r="S301" s="30"/>
      <c r="T301" s="30"/>
      <c r="U301" s="30"/>
      <c r="V301" s="30"/>
      <c r="W301" s="30"/>
      <c r="X301" s="30"/>
      <c r="Y301" s="30"/>
      <c r="Z301" s="30"/>
      <c r="AA301" s="30"/>
      <c r="AB301" s="30"/>
      <c r="AC301" s="30"/>
      <c r="AD301" s="30"/>
      <c r="AE301" s="30"/>
    </row>
    <row r="302" spans="1:31" x14ac:dyDescent="0.25">
      <c r="A302" s="28"/>
      <c r="B302" s="30"/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  <c r="S302" s="30"/>
      <c r="T302" s="30"/>
      <c r="U302" s="30"/>
      <c r="V302" s="30"/>
      <c r="W302" s="30"/>
      <c r="X302" s="30"/>
      <c r="Y302" s="30"/>
      <c r="Z302" s="30"/>
      <c r="AA302" s="30"/>
      <c r="AB302" s="30"/>
      <c r="AC302" s="30"/>
      <c r="AD302" s="30"/>
      <c r="AE302" s="30"/>
    </row>
    <row r="303" spans="1:31" x14ac:dyDescent="0.25">
      <c r="A303" s="28"/>
      <c r="B303" s="30"/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  <c r="S303" s="30"/>
      <c r="T303" s="30"/>
      <c r="U303" s="30"/>
      <c r="V303" s="30"/>
      <c r="W303" s="30"/>
      <c r="X303" s="30"/>
      <c r="Y303" s="30"/>
      <c r="Z303" s="30"/>
      <c r="AA303" s="30"/>
      <c r="AB303" s="30"/>
      <c r="AC303" s="30"/>
      <c r="AD303" s="30"/>
      <c r="AE303" s="30"/>
    </row>
    <row r="304" spans="1:31" x14ac:dyDescent="0.25">
      <c r="A304" s="28"/>
      <c r="B304" s="30"/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  <c r="S304" s="30"/>
      <c r="T304" s="30"/>
      <c r="U304" s="30"/>
      <c r="V304" s="30"/>
      <c r="W304" s="30"/>
      <c r="X304" s="30"/>
      <c r="Y304" s="30"/>
      <c r="Z304" s="30"/>
      <c r="AA304" s="30"/>
      <c r="AB304" s="30"/>
      <c r="AC304" s="30"/>
      <c r="AD304" s="30"/>
      <c r="AE304" s="30"/>
    </row>
    <row r="305" spans="1:31" x14ac:dyDescent="0.25">
      <c r="A305" s="28"/>
      <c r="B305" s="30"/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  <c r="S305" s="30"/>
      <c r="T305" s="30"/>
      <c r="U305" s="30"/>
      <c r="V305" s="30"/>
      <c r="W305" s="30"/>
      <c r="X305" s="30"/>
      <c r="Y305" s="30"/>
      <c r="Z305" s="30"/>
      <c r="AA305" s="30"/>
      <c r="AB305" s="30"/>
      <c r="AC305" s="30"/>
      <c r="AD305" s="30"/>
      <c r="AE305" s="30"/>
    </row>
    <row r="306" spans="1:31" x14ac:dyDescent="0.25">
      <c r="A306" s="28"/>
      <c r="B306" s="30"/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  <c r="S306" s="30"/>
      <c r="T306" s="30"/>
      <c r="U306" s="30"/>
      <c r="V306" s="30"/>
      <c r="W306" s="30"/>
      <c r="X306" s="30"/>
      <c r="Y306" s="30"/>
      <c r="Z306" s="30"/>
      <c r="AA306" s="30"/>
      <c r="AB306" s="30"/>
      <c r="AC306" s="30"/>
      <c r="AD306" s="30"/>
      <c r="AE306" s="30"/>
    </row>
    <row r="307" spans="1:31" x14ac:dyDescent="0.25">
      <c r="A307" s="28"/>
      <c r="B307" s="30"/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  <c r="S307" s="30"/>
      <c r="T307" s="30"/>
      <c r="U307" s="30"/>
      <c r="V307" s="30"/>
      <c r="W307" s="30"/>
      <c r="X307" s="30"/>
      <c r="Y307" s="30"/>
      <c r="Z307" s="30"/>
      <c r="AA307" s="30"/>
      <c r="AB307" s="30"/>
      <c r="AC307" s="30"/>
      <c r="AD307" s="30"/>
      <c r="AE307" s="30"/>
    </row>
    <row r="308" spans="1:31" x14ac:dyDescent="0.25">
      <c r="A308" s="28"/>
      <c r="B308" s="30"/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  <c r="S308" s="30"/>
      <c r="T308" s="30"/>
      <c r="U308" s="30"/>
      <c r="V308" s="30"/>
      <c r="W308" s="30"/>
      <c r="X308" s="30"/>
      <c r="Y308" s="30"/>
      <c r="Z308" s="30"/>
      <c r="AA308" s="30"/>
      <c r="AB308" s="30"/>
      <c r="AC308" s="30"/>
      <c r="AD308" s="30"/>
      <c r="AE308" s="30"/>
    </row>
    <row r="309" spans="1:31" x14ac:dyDescent="0.25">
      <c r="A309" s="28"/>
      <c r="B309" s="30"/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  <c r="S309" s="30"/>
      <c r="T309" s="30"/>
      <c r="U309" s="30"/>
      <c r="V309" s="30"/>
      <c r="W309" s="30"/>
      <c r="X309" s="30"/>
      <c r="Y309" s="30"/>
      <c r="Z309" s="30"/>
      <c r="AA309" s="30"/>
      <c r="AB309" s="30"/>
      <c r="AC309" s="30"/>
      <c r="AD309" s="30"/>
      <c r="AE309" s="30"/>
    </row>
    <row r="310" spans="1:31" x14ac:dyDescent="0.25">
      <c r="A310" s="28"/>
      <c r="B310" s="30"/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  <c r="S310" s="30"/>
      <c r="T310" s="30"/>
      <c r="U310" s="30"/>
      <c r="V310" s="30"/>
      <c r="W310" s="30"/>
      <c r="X310" s="30"/>
      <c r="Y310" s="30"/>
      <c r="Z310" s="30"/>
      <c r="AA310" s="30"/>
      <c r="AB310" s="30"/>
      <c r="AC310" s="30"/>
      <c r="AD310" s="30"/>
      <c r="AE310" s="30"/>
    </row>
    <row r="311" spans="1:31" x14ac:dyDescent="0.25">
      <c r="A311" s="28"/>
      <c r="B311" s="30"/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  <c r="S311" s="30"/>
      <c r="T311" s="30"/>
      <c r="U311" s="30"/>
      <c r="V311" s="30"/>
      <c r="W311" s="30"/>
      <c r="X311" s="30"/>
      <c r="Y311" s="30"/>
      <c r="Z311" s="30"/>
      <c r="AA311" s="30"/>
      <c r="AB311" s="30"/>
      <c r="AC311" s="30"/>
      <c r="AD311" s="30"/>
      <c r="AE311" s="30"/>
    </row>
    <row r="312" spans="1:31" x14ac:dyDescent="0.25">
      <c r="A312" s="28"/>
      <c r="B312" s="30"/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  <c r="S312" s="30"/>
      <c r="T312" s="30"/>
      <c r="U312" s="30"/>
      <c r="V312" s="30"/>
      <c r="W312" s="30"/>
      <c r="X312" s="30"/>
      <c r="Y312" s="30"/>
      <c r="Z312" s="30"/>
      <c r="AA312" s="30"/>
      <c r="AB312" s="30"/>
      <c r="AC312" s="30"/>
      <c r="AD312" s="30"/>
      <c r="AE312" s="30"/>
    </row>
    <row r="313" spans="1:31" x14ac:dyDescent="0.25">
      <c r="A313" s="28"/>
      <c r="B313" s="30"/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  <c r="S313" s="30"/>
      <c r="T313" s="30"/>
      <c r="U313" s="30"/>
      <c r="V313" s="30"/>
      <c r="W313" s="30"/>
      <c r="X313" s="30"/>
      <c r="Y313" s="30"/>
      <c r="Z313" s="30"/>
      <c r="AA313" s="30"/>
      <c r="AB313" s="30"/>
      <c r="AC313" s="30"/>
      <c r="AD313" s="30"/>
      <c r="AE313" s="30"/>
    </row>
    <row r="314" spans="1:31" x14ac:dyDescent="0.25">
      <c r="A314" s="28"/>
      <c r="B314" s="30"/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  <c r="S314" s="30"/>
      <c r="T314" s="30"/>
      <c r="U314" s="30"/>
      <c r="V314" s="30"/>
      <c r="W314" s="30"/>
      <c r="X314" s="30"/>
      <c r="Y314" s="30"/>
      <c r="Z314" s="30"/>
      <c r="AA314" s="30"/>
      <c r="AB314" s="30"/>
      <c r="AC314" s="30"/>
      <c r="AD314" s="30"/>
      <c r="AE314" s="30"/>
    </row>
    <row r="315" spans="1:31" x14ac:dyDescent="0.25">
      <c r="A315" s="28"/>
      <c r="B315" s="30"/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  <c r="S315" s="30"/>
      <c r="T315" s="30"/>
      <c r="U315" s="30"/>
      <c r="V315" s="30"/>
      <c r="W315" s="30"/>
      <c r="X315" s="30"/>
      <c r="Y315" s="30"/>
      <c r="Z315" s="30"/>
      <c r="AA315" s="30"/>
      <c r="AB315" s="30"/>
      <c r="AC315" s="30"/>
      <c r="AD315" s="30"/>
      <c r="AE315" s="30"/>
    </row>
    <row r="316" spans="1:31" x14ac:dyDescent="0.25">
      <c r="A316" s="28"/>
      <c r="B316" s="30"/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  <c r="S316" s="30"/>
      <c r="T316" s="30"/>
      <c r="U316" s="30"/>
      <c r="V316" s="30"/>
      <c r="W316" s="30"/>
      <c r="X316" s="30"/>
      <c r="Y316" s="30"/>
      <c r="Z316" s="30"/>
      <c r="AA316" s="30"/>
      <c r="AB316" s="30"/>
      <c r="AC316" s="30"/>
      <c r="AD316" s="30"/>
      <c r="AE316" s="30"/>
    </row>
    <row r="317" spans="1:31" x14ac:dyDescent="0.25">
      <c r="A317" s="28"/>
      <c r="B317" s="30"/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  <c r="S317" s="30"/>
      <c r="T317" s="30"/>
      <c r="U317" s="30"/>
      <c r="V317" s="30"/>
      <c r="W317" s="30"/>
      <c r="X317" s="30"/>
      <c r="Y317" s="30"/>
      <c r="Z317" s="30"/>
      <c r="AA317" s="30"/>
      <c r="AB317" s="30"/>
      <c r="AC317" s="30"/>
      <c r="AD317" s="30"/>
      <c r="AE317" s="30"/>
    </row>
    <row r="318" spans="1:31" x14ac:dyDescent="0.25">
      <c r="A318" s="28"/>
      <c r="B318" s="30"/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  <c r="S318" s="30"/>
      <c r="T318" s="30"/>
      <c r="U318" s="30"/>
      <c r="V318" s="30"/>
      <c r="W318" s="30"/>
      <c r="X318" s="30"/>
      <c r="Y318" s="30"/>
      <c r="Z318" s="30"/>
      <c r="AA318" s="30"/>
      <c r="AB318" s="30"/>
      <c r="AC318" s="30"/>
      <c r="AD318" s="30"/>
      <c r="AE318" s="30"/>
    </row>
    <row r="319" spans="1:31" x14ac:dyDescent="0.25">
      <c r="A319" s="28"/>
      <c r="B319" s="30"/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  <c r="S319" s="30"/>
      <c r="T319" s="30"/>
      <c r="U319" s="30"/>
      <c r="V319" s="30"/>
      <c r="W319" s="30"/>
      <c r="X319" s="30"/>
      <c r="Y319" s="30"/>
      <c r="Z319" s="30"/>
      <c r="AA319" s="30"/>
      <c r="AB319" s="30"/>
      <c r="AC319" s="30"/>
      <c r="AD319" s="30"/>
      <c r="AE319" s="30"/>
    </row>
    <row r="320" spans="1:31" x14ac:dyDescent="0.25">
      <c r="A320" s="28"/>
      <c r="B320" s="30"/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  <c r="S320" s="30"/>
      <c r="T320" s="30"/>
      <c r="U320" s="30"/>
      <c r="V320" s="30"/>
      <c r="W320" s="30"/>
      <c r="X320" s="30"/>
      <c r="Y320" s="30"/>
      <c r="Z320" s="30"/>
      <c r="AA320" s="30"/>
      <c r="AB320" s="30"/>
      <c r="AC320" s="30"/>
      <c r="AD320" s="30"/>
      <c r="AE320" s="30"/>
    </row>
    <row r="321" spans="1:31" x14ac:dyDescent="0.25">
      <c r="A321" s="28"/>
      <c r="B321" s="30"/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  <c r="S321" s="30"/>
      <c r="T321" s="30"/>
      <c r="U321" s="30"/>
      <c r="V321" s="30"/>
      <c r="W321" s="30"/>
      <c r="X321" s="30"/>
      <c r="Y321" s="30"/>
      <c r="Z321" s="30"/>
      <c r="AA321" s="30"/>
      <c r="AB321" s="30"/>
      <c r="AC321" s="30"/>
      <c r="AD321" s="30"/>
      <c r="AE321" s="30"/>
    </row>
    <row r="322" spans="1:31" x14ac:dyDescent="0.25">
      <c r="A322" s="28"/>
      <c r="B322" s="30"/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  <c r="S322" s="30"/>
      <c r="T322" s="30"/>
      <c r="U322" s="30"/>
      <c r="V322" s="30"/>
      <c r="W322" s="30"/>
      <c r="X322" s="30"/>
      <c r="Y322" s="30"/>
      <c r="Z322" s="30"/>
      <c r="AA322" s="30"/>
      <c r="AB322" s="30"/>
      <c r="AC322" s="30"/>
      <c r="AD322" s="30"/>
      <c r="AE322" s="30"/>
    </row>
    <row r="323" spans="1:31" x14ac:dyDescent="0.25">
      <c r="A323" s="28"/>
      <c r="B323" s="30"/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  <c r="S323" s="30"/>
      <c r="T323" s="30"/>
      <c r="U323" s="30"/>
      <c r="V323" s="30"/>
      <c r="W323" s="30"/>
      <c r="X323" s="30"/>
      <c r="Y323" s="30"/>
      <c r="Z323" s="30"/>
      <c r="AA323" s="30"/>
      <c r="AB323" s="30"/>
      <c r="AC323" s="30"/>
      <c r="AD323" s="30"/>
      <c r="AE323" s="30"/>
    </row>
    <row r="324" spans="1:31" x14ac:dyDescent="0.25">
      <c r="A324" s="28"/>
      <c r="B324" s="30"/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  <c r="S324" s="30"/>
      <c r="T324" s="30"/>
      <c r="U324" s="30"/>
      <c r="V324" s="30"/>
      <c r="W324" s="30"/>
      <c r="X324" s="30"/>
      <c r="Y324" s="30"/>
      <c r="Z324" s="30"/>
      <c r="AA324" s="30"/>
      <c r="AB324" s="30"/>
      <c r="AC324" s="30"/>
      <c r="AD324" s="30"/>
      <c r="AE324" s="30"/>
    </row>
    <row r="325" spans="1:31" x14ac:dyDescent="0.25">
      <c r="A325" s="28"/>
      <c r="B325" s="30"/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  <c r="S325" s="30"/>
      <c r="T325" s="30"/>
      <c r="U325" s="30"/>
      <c r="V325" s="30"/>
      <c r="W325" s="30"/>
      <c r="X325" s="30"/>
      <c r="Y325" s="30"/>
      <c r="Z325" s="30"/>
      <c r="AA325" s="30"/>
      <c r="AB325" s="30"/>
      <c r="AC325" s="30"/>
      <c r="AD325" s="30"/>
      <c r="AE325" s="30"/>
    </row>
    <row r="326" spans="1:31" x14ac:dyDescent="0.25">
      <c r="A326" s="28"/>
      <c r="B326" s="30"/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  <c r="S326" s="30"/>
      <c r="T326" s="30"/>
      <c r="U326" s="30"/>
      <c r="V326" s="30"/>
      <c r="W326" s="30"/>
      <c r="X326" s="30"/>
      <c r="Y326" s="30"/>
      <c r="Z326" s="30"/>
      <c r="AA326" s="30"/>
      <c r="AB326" s="30"/>
      <c r="AC326" s="30"/>
      <c r="AD326" s="30"/>
      <c r="AE326" s="30"/>
    </row>
    <row r="327" spans="1:31" x14ac:dyDescent="0.25">
      <c r="A327" s="28"/>
      <c r="B327" s="30"/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  <c r="S327" s="30"/>
      <c r="T327" s="30"/>
      <c r="U327" s="30"/>
      <c r="V327" s="30"/>
      <c r="W327" s="30"/>
      <c r="X327" s="30"/>
      <c r="Y327" s="30"/>
      <c r="Z327" s="30"/>
      <c r="AA327" s="30"/>
      <c r="AB327" s="30"/>
      <c r="AC327" s="30"/>
      <c r="AD327" s="30"/>
      <c r="AE327" s="30"/>
    </row>
    <row r="328" spans="1:31" x14ac:dyDescent="0.25">
      <c r="A328" s="28"/>
      <c r="B328" s="30"/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  <c r="S328" s="30"/>
      <c r="T328" s="30"/>
      <c r="U328" s="30"/>
      <c r="V328" s="30"/>
      <c r="W328" s="30"/>
      <c r="X328" s="30"/>
      <c r="Y328" s="30"/>
      <c r="Z328" s="30"/>
      <c r="AA328" s="30"/>
      <c r="AB328" s="30"/>
      <c r="AC328" s="30"/>
      <c r="AD328" s="30"/>
      <c r="AE328" s="30"/>
    </row>
    <row r="329" spans="1:31" x14ac:dyDescent="0.25">
      <c r="A329" s="28"/>
      <c r="B329" s="30"/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  <c r="S329" s="30"/>
      <c r="T329" s="30"/>
      <c r="U329" s="30"/>
      <c r="V329" s="30"/>
      <c r="W329" s="30"/>
      <c r="X329" s="30"/>
      <c r="Y329" s="30"/>
      <c r="Z329" s="30"/>
      <c r="AA329" s="30"/>
      <c r="AB329" s="30"/>
      <c r="AC329" s="30"/>
      <c r="AD329" s="30"/>
      <c r="AE329" s="30"/>
    </row>
    <row r="330" spans="1:31" x14ac:dyDescent="0.25">
      <c r="A330" s="28"/>
      <c r="B330" s="30"/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  <c r="S330" s="30"/>
      <c r="T330" s="30"/>
      <c r="U330" s="30"/>
      <c r="V330" s="30"/>
      <c r="W330" s="30"/>
      <c r="X330" s="30"/>
      <c r="Y330" s="30"/>
      <c r="Z330" s="30"/>
      <c r="AA330" s="30"/>
      <c r="AB330" s="30"/>
      <c r="AC330" s="30"/>
      <c r="AD330" s="30"/>
      <c r="AE330" s="30"/>
    </row>
    <row r="331" spans="1:31" x14ac:dyDescent="0.25">
      <c r="A331" s="28"/>
      <c r="B331" s="30"/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  <c r="S331" s="30"/>
      <c r="T331" s="30"/>
      <c r="U331" s="30"/>
      <c r="V331" s="30"/>
      <c r="W331" s="30"/>
      <c r="X331" s="30"/>
      <c r="Y331" s="30"/>
      <c r="Z331" s="30"/>
      <c r="AA331" s="30"/>
      <c r="AB331" s="30"/>
      <c r="AC331" s="30"/>
      <c r="AD331" s="30"/>
      <c r="AE331" s="30"/>
    </row>
    <row r="332" spans="1:31" x14ac:dyDescent="0.25">
      <c r="A332" s="28"/>
      <c r="B332" s="30"/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  <c r="S332" s="30"/>
      <c r="T332" s="30"/>
      <c r="U332" s="30"/>
      <c r="V332" s="30"/>
      <c r="W332" s="30"/>
      <c r="X332" s="30"/>
      <c r="Y332" s="30"/>
      <c r="Z332" s="30"/>
      <c r="AA332" s="30"/>
      <c r="AB332" s="30"/>
      <c r="AC332" s="30"/>
      <c r="AD332" s="30"/>
      <c r="AE332" s="30"/>
    </row>
    <row r="333" spans="1:31" x14ac:dyDescent="0.25">
      <c r="A333" s="28"/>
      <c r="B333" s="30"/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  <c r="S333" s="30"/>
      <c r="T333" s="30"/>
      <c r="U333" s="30"/>
      <c r="V333" s="30"/>
      <c r="W333" s="30"/>
      <c r="X333" s="30"/>
      <c r="Y333" s="30"/>
      <c r="Z333" s="30"/>
      <c r="AA333" s="30"/>
      <c r="AB333" s="30"/>
      <c r="AC333" s="30"/>
      <c r="AD333" s="30"/>
      <c r="AE333" s="30"/>
    </row>
    <row r="334" spans="1:31" x14ac:dyDescent="0.25">
      <c r="A334" s="28"/>
      <c r="B334" s="30"/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  <c r="S334" s="30"/>
      <c r="T334" s="30"/>
      <c r="U334" s="30"/>
      <c r="V334" s="30"/>
      <c r="W334" s="30"/>
      <c r="X334" s="30"/>
      <c r="Y334" s="30"/>
      <c r="Z334" s="30"/>
      <c r="AA334" s="30"/>
      <c r="AB334" s="30"/>
      <c r="AC334" s="30"/>
      <c r="AD334" s="30"/>
      <c r="AE334" s="30"/>
    </row>
    <row r="335" spans="1:31" x14ac:dyDescent="0.25">
      <c r="A335" s="28"/>
      <c r="B335" s="30"/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  <c r="S335" s="30"/>
      <c r="T335" s="30"/>
      <c r="U335" s="30"/>
      <c r="V335" s="30"/>
      <c r="W335" s="30"/>
      <c r="X335" s="30"/>
      <c r="Y335" s="30"/>
      <c r="Z335" s="30"/>
      <c r="AA335" s="30"/>
      <c r="AB335" s="30"/>
      <c r="AC335" s="30"/>
      <c r="AD335" s="30"/>
      <c r="AE335" s="30"/>
    </row>
    <row r="336" spans="1:31" x14ac:dyDescent="0.25">
      <c r="A336" s="28"/>
      <c r="B336" s="30"/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  <c r="S336" s="30"/>
      <c r="T336" s="30"/>
      <c r="U336" s="30"/>
      <c r="V336" s="30"/>
      <c r="W336" s="30"/>
      <c r="X336" s="30"/>
      <c r="Y336" s="30"/>
      <c r="Z336" s="30"/>
      <c r="AA336" s="30"/>
      <c r="AB336" s="30"/>
      <c r="AC336" s="30"/>
      <c r="AD336" s="30"/>
      <c r="AE336" s="30"/>
    </row>
    <row r="337" spans="1:31" x14ac:dyDescent="0.25">
      <c r="A337" s="28"/>
      <c r="B337" s="30"/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  <c r="S337" s="30"/>
      <c r="T337" s="30"/>
      <c r="U337" s="30"/>
      <c r="V337" s="30"/>
      <c r="W337" s="30"/>
      <c r="X337" s="30"/>
      <c r="Y337" s="30"/>
      <c r="Z337" s="30"/>
      <c r="AA337" s="30"/>
      <c r="AB337" s="30"/>
      <c r="AC337" s="30"/>
      <c r="AD337" s="30"/>
      <c r="AE337" s="30"/>
    </row>
    <row r="338" spans="1:31" x14ac:dyDescent="0.25">
      <c r="A338" s="28"/>
      <c r="B338" s="30"/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  <c r="S338" s="30"/>
      <c r="T338" s="30"/>
      <c r="U338" s="30"/>
      <c r="V338" s="30"/>
      <c r="W338" s="30"/>
      <c r="X338" s="30"/>
      <c r="Y338" s="30"/>
      <c r="Z338" s="30"/>
      <c r="AA338" s="30"/>
      <c r="AB338" s="30"/>
      <c r="AC338" s="30"/>
      <c r="AD338" s="30"/>
      <c r="AE338" s="30"/>
    </row>
    <row r="339" spans="1:31" x14ac:dyDescent="0.25">
      <c r="A339" s="28"/>
      <c r="B339" s="30"/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  <c r="S339" s="30"/>
      <c r="T339" s="30"/>
      <c r="U339" s="30"/>
      <c r="V339" s="30"/>
      <c r="W339" s="30"/>
      <c r="X339" s="30"/>
      <c r="Y339" s="30"/>
      <c r="Z339" s="30"/>
      <c r="AA339" s="30"/>
      <c r="AB339" s="30"/>
      <c r="AC339" s="30"/>
      <c r="AD339" s="30"/>
      <c r="AE339" s="30"/>
    </row>
    <row r="340" spans="1:31" x14ac:dyDescent="0.25">
      <c r="A340" s="28"/>
      <c r="B340" s="30"/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  <c r="S340" s="30"/>
      <c r="T340" s="30"/>
      <c r="U340" s="30"/>
      <c r="V340" s="30"/>
      <c r="W340" s="30"/>
      <c r="X340" s="30"/>
      <c r="Y340" s="30"/>
      <c r="Z340" s="30"/>
      <c r="AA340" s="30"/>
      <c r="AB340" s="30"/>
      <c r="AC340" s="30"/>
      <c r="AD340" s="30"/>
      <c r="AE340" s="30"/>
    </row>
    <row r="341" spans="1:31" x14ac:dyDescent="0.25">
      <c r="A341" s="28"/>
      <c r="B341" s="30"/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  <c r="S341" s="30"/>
      <c r="T341" s="30"/>
      <c r="U341" s="30"/>
      <c r="V341" s="30"/>
      <c r="W341" s="30"/>
      <c r="X341" s="30"/>
      <c r="Y341" s="30"/>
      <c r="Z341" s="30"/>
      <c r="AA341" s="30"/>
      <c r="AB341" s="30"/>
      <c r="AC341" s="30"/>
      <c r="AD341" s="30"/>
      <c r="AE341" s="30"/>
    </row>
    <row r="342" spans="1:31" x14ac:dyDescent="0.25">
      <c r="A342" s="28"/>
      <c r="B342" s="30"/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  <c r="S342" s="30"/>
      <c r="T342" s="30"/>
      <c r="U342" s="30"/>
      <c r="V342" s="30"/>
      <c r="W342" s="30"/>
      <c r="X342" s="30"/>
      <c r="Y342" s="30"/>
      <c r="Z342" s="30"/>
      <c r="AA342" s="30"/>
      <c r="AB342" s="30"/>
      <c r="AC342" s="30"/>
      <c r="AD342" s="30"/>
      <c r="AE342" s="30"/>
    </row>
    <row r="343" spans="1:31" x14ac:dyDescent="0.25">
      <c r="A343" s="28"/>
      <c r="B343" s="30"/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  <c r="S343" s="30"/>
      <c r="T343" s="30"/>
      <c r="U343" s="30"/>
      <c r="V343" s="30"/>
      <c r="W343" s="30"/>
      <c r="X343" s="30"/>
      <c r="Y343" s="30"/>
      <c r="Z343" s="30"/>
      <c r="AA343" s="30"/>
      <c r="AB343" s="30"/>
      <c r="AC343" s="30"/>
      <c r="AD343" s="30"/>
      <c r="AE343" s="30"/>
    </row>
    <row r="344" spans="1:31" x14ac:dyDescent="0.25">
      <c r="A344" s="28"/>
      <c r="B344" s="30"/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  <c r="S344" s="30"/>
      <c r="T344" s="30"/>
      <c r="U344" s="30"/>
      <c r="V344" s="30"/>
      <c r="W344" s="30"/>
      <c r="X344" s="30"/>
      <c r="Y344" s="30"/>
      <c r="Z344" s="30"/>
      <c r="AA344" s="30"/>
      <c r="AB344" s="30"/>
      <c r="AC344" s="30"/>
      <c r="AD344" s="30"/>
      <c r="AE344" s="30"/>
    </row>
    <row r="345" spans="1:31" x14ac:dyDescent="0.25">
      <c r="A345" s="28"/>
      <c r="B345" s="30"/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  <c r="S345" s="30"/>
      <c r="T345" s="30"/>
      <c r="U345" s="30"/>
      <c r="V345" s="30"/>
      <c r="W345" s="30"/>
      <c r="X345" s="30"/>
      <c r="Y345" s="30"/>
      <c r="Z345" s="30"/>
      <c r="AA345" s="30"/>
      <c r="AB345" s="30"/>
      <c r="AC345" s="30"/>
      <c r="AD345" s="30"/>
      <c r="AE345" s="30"/>
    </row>
    <row r="346" spans="1:31" x14ac:dyDescent="0.25">
      <c r="A346" s="28"/>
      <c r="B346" s="30"/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  <c r="S346" s="30"/>
      <c r="T346" s="30"/>
      <c r="U346" s="30"/>
      <c r="V346" s="30"/>
      <c r="W346" s="30"/>
      <c r="X346" s="30"/>
      <c r="Y346" s="30"/>
      <c r="Z346" s="30"/>
      <c r="AA346" s="30"/>
      <c r="AB346" s="30"/>
      <c r="AC346" s="30"/>
      <c r="AD346" s="30"/>
      <c r="AE346" s="30"/>
    </row>
    <row r="347" spans="1:31" x14ac:dyDescent="0.25">
      <c r="A347" s="28"/>
      <c r="B347" s="30"/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  <c r="S347" s="30"/>
      <c r="T347" s="30"/>
      <c r="U347" s="30"/>
      <c r="V347" s="30"/>
      <c r="W347" s="30"/>
      <c r="X347" s="30"/>
      <c r="Y347" s="30"/>
      <c r="Z347" s="30"/>
      <c r="AA347" s="30"/>
      <c r="AB347" s="30"/>
      <c r="AC347" s="30"/>
      <c r="AD347" s="30"/>
      <c r="AE347" s="30"/>
    </row>
    <row r="348" spans="1:31" x14ac:dyDescent="0.25">
      <c r="A348" s="28"/>
      <c r="B348" s="30"/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  <c r="S348" s="30"/>
      <c r="T348" s="30"/>
      <c r="U348" s="30"/>
      <c r="V348" s="30"/>
      <c r="W348" s="30"/>
      <c r="X348" s="30"/>
      <c r="Y348" s="30"/>
      <c r="Z348" s="30"/>
      <c r="AA348" s="30"/>
      <c r="AB348" s="30"/>
      <c r="AC348" s="30"/>
      <c r="AD348" s="30"/>
      <c r="AE348" s="30"/>
    </row>
    <row r="349" spans="1:31" x14ac:dyDescent="0.25">
      <c r="A349" s="28"/>
      <c r="B349" s="30"/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  <c r="S349" s="30"/>
      <c r="T349" s="30"/>
      <c r="U349" s="30"/>
      <c r="V349" s="30"/>
      <c r="W349" s="30"/>
      <c r="X349" s="30"/>
      <c r="Y349" s="30"/>
      <c r="Z349" s="30"/>
      <c r="AA349" s="30"/>
      <c r="AB349" s="30"/>
      <c r="AC349" s="30"/>
      <c r="AD349" s="30"/>
      <c r="AE349" s="30"/>
    </row>
    <row r="350" spans="1:31" x14ac:dyDescent="0.25">
      <c r="A350" s="28"/>
      <c r="B350" s="30"/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  <c r="S350" s="30"/>
      <c r="T350" s="30"/>
      <c r="U350" s="30"/>
      <c r="V350" s="30"/>
      <c r="W350" s="30"/>
      <c r="X350" s="30"/>
      <c r="Y350" s="30"/>
      <c r="Z350" s="30"/>
      <c r="AA350" s="30"/>
      <c r="AB350" s="30"/>
      <c r="AC350" s="30"/>
      <c r="AD350" s="30"/>
      <c r="AE350" s="30"/>
    </row>
    <row r="351" spans="1:31" x14ac:dyDescent="0.25">
      <c r="A351" s="28"/>
      <c r="B351" s="30"/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  <c r="S351" s="30"/>
      <c r="T351" s="30"/>
      <c r="U351" s="30"/>
      <c r="V351" s="30"/>
      <c r="W351" s="30"/>
      <c r="X351" s="30"/>
      <c r="Y351" s="30"/>
      <c r="Z351" s="30"/>
      <c r="AA351" s="30"/>
      <c r="AB351" s="30"/>
      <c r="AC351" s="30"/>
      <c r="AD351" s="30"/>
      <c r="AE351" s="30"/>
    </row>
    <row r="352" spans="1:31" x14ac:dyDescent="0.25">
      <c r="A352" s="28"/>
      <c r="B352" s="30"/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  <c r="S352" s="30"/>
      <c r="T352" s="30"/>
      <c r="U352" s="30"/>
      <c r="V352" s="30"/>
      <c r="W352" s="30"/>
      <c r="X352" s="30"/>
      <c r="Y352" s="30"/>
      <c r="Z352" s="30"/>
      <c r="AA352" s="30"/>
      <c r="AB352" s="30"/>
      <c r="AC352" s="30"/>
      <c r="AD352" s="30"/>
      <c r="AE352" s="30"/>
    </row>
    <row r="353" spans="1:31" x14ac:dyDescent="0.25">
      <c r="A353" s="28"/>
      <c r="B353" s="30"/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  <c r="S353" s="30"/>
      <c r="T353" s="30"/>
      <c r="U353" s="30"/>
      <c r="V353" s="30"/>
      <c r="W353" s="30"/>
      <c r="X353" s="30"/>
      <c r="Y353" s="30"/>
      <c r="Z353" s="30"/>
      <c r="AA353" s="30"/>
      <c r="AB353" s="30"/>
      <c r="AC353" s="30"/>
      <c r="AD353" s="30"/>
      <c r="AE353" s="30"/>
    </row>
    <row r="354" spans="1:31" x14ac:dyDescent="0.25">
      <c r="A354" s="28"/>
      <c r="B354" s="30"/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  <c r="S354" s="30"/>
      <c r="T354" s="30"/>
      <c r="U354" s="30"/>
      <c r="V354" s="30"/>
      <c r="W354" s="30"/>
      <c r="X354" s="30"/>
      <c r="Y354" s="30"/>
      <c r="Z354" s="30"/>
      <c r="AA354" s="30"/>
      <c r="AB354" s="30"/>
      <c r="AC354" s="30"/>
      <c r="AD354" s="30"/>
      <c r="AE354" s="30"/>
    </row>
    <row r="355" spans="1:31" x14ac:dyDescent="0.25">
      <c r="A355" s="28"/>
      <c r="B355" s="30"/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  <c r="S355" s="30"/>
      <c r="T355" s="30"/>
      <c r="U355" s="30"/>
      <c r="V355" s="30"/>
      <c r="W355" s="30"/>
      <c r="X355" s="30"/>
      <c r="Y355" s="30"/>
      <c r="Z355" s="30"/>
      <c r="AA355" s="30"/>
      <c r="AB355" s="30"/>
      <c r="AC355" s="30"/>
      <c r="AD355" s="30"/>
      <c r="AE355" s="30"/>
    </row>
    <row r="356" spans="1:31" x14ac:dyDescent="0.25">
      <c r="A356" s="28"/>
      <c r="B356" s="30"/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  <c r="S356" s="30"/>
      <c r="T356" s="30"/>
      <c r="U356" s="30"/>
      <c r="V356" s="30"/>
      <c r="W356" s="30"/>
      <c r="X356" s="30"/>
      <c r="Y356" s="30"/>
      <c r="Z356" s="30"/>
      <c r="AA356" s="30"/>
      <c r="AB356" s="30"/>
      <c r="AC356" s="30"/>
      <c r="AD356" s="30"/>
      <c r="AE356" s="30"/>
    </row>
    <row r="357" spans="1:31" x14ac:dyDescent="0.25">
      <c r="A357" s="28"/>
      <c r="B357" s="30"/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  <c r="S357" s="30"/>
      <c r="T357" s="30"/>
      <c r="U357" s="30"/>
      <c r="V357" s="30"/>
      <c r="W357" s="30"/>
      <c r="X357" s="30"/>
      <c r="Y357" s="30"/>
      <c r="Z357" s="30"/>
      <c r="AA357" s="30"/>
      <c r="AB357" s="30"/>
      <c r="AC357" s="30"/>
      <c r="AD357" s="30"/>
      <c r="AE357" s="30"/>
    </row>
    <row r="358" spans="1:31" x14ac:dyDescent="0.25">
      <c r="A358" s="28"/>
      <c r="B358" s="30"/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  <c r="S358" s="30"/>
      <c r="T358" s="30"/>
      <c r="U358" s="30"/>
      <c r="V358" s="30"/>
      <c r="W358" s="30"/>
      <c r="X358" s="30"/>
      <c r="Y358" s="30"/>
      <c r="Z358" s="30"/>
      <c r="AA358" s="30"/>
      <c r="AB358" s="30"/>
      <c r="AC358" s="30"/>
      <c r="AD358" s="30"/>
      <c r="AE358" s="30"/>
    </row>
    <row r="359" spans="1:31" x14ac:dyDescent="0.25">
      <c r="A359" s="28"/>
      <c r="B359" s="30"/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  <c r="S359" s="30"/>
      <c r="T359" s="30"/>
      <c r="U359" s="30"/>
      <c r="V359" s="30"/>
      <c r="W359" s="30"/>
      <c r="X359" s="30"/>
      <c r="Y359" s="30"/>
      <c r="Z359" s="30"/>
      <c r="AA359" s="30"/>
      <c r="AB359" s="30"/>
      <c r="AC359" s="30"/>
      <c r="AD359" s="30"/>
      <c r="AE359" s="30"/>
    </row>
    <row r="360" spans="1:31" x14ac:dyDescent="0.25">
      <c r="A360" s="28"/>
      <c r="B360" s="30"/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  <c r="S360" s="30"/>
      <c r="T360" s="30"/>
      <c r="U360" s="30"/>
      <c r="V360" s="30"/>
      <c r="W360" s="30"/>
      <c r="X360" s="30"/>
      <c r="Y360" s="30"/>
      <c r="Z360" s="30"/>
      <c r="AA360" s="30"/>
      <c r="AB360" s="30"/>
      <c r="AC360" s="30"/>
      <c r="AD360" s="30"/>
      <c r="AE360" s="30"/>
    </row>
    <row r="361" spans="1:31" x14ac:dyDescent="0.25">
      <c r="A361" s="28"/>
      <c r="B361" s="30"/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  <c r="S361" s="30"/>
      <c r="T361" s="30"/>
      <c r="U361" s="30"/>
      <c r="V361" s="30"/>
      <c r="W361" s="30"/>
      <c r="X361" s="30"/>
      <c r="Y361" s="30"/>
      <c r="Z361" s="30"/>
      <c r="AA361" s="30"/>
      <c r="AB361" s="30"/>
      <c r="AC361" s="30"/>
      <c r="AD361" s="30"/>
      <c r="AE361" s="30"/>
    </row>
    <row r="362" spans="1:31" x14ac:dyDescent="0.25">
      <c r="A362" s="28"/>
      <c r="B362" s="30"/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  <c r="S362" s="30"/>
      <c r="T362" s="30"/>
      <c r="U362" s="30"/>
      <c r="V362" s="30"/>
      <c r="W362" s="30"/>
      <c r="X362" s="30"/>
      <c r="Y362" s="30"/>
      <c r="Z362" s="30"/>
      <c r="AA362" s="30"/>
      <c r="AB362" s="30"/>
      <c r="AC362" s="30"/>
      <c r="AD362" s="30"/>
      <c r="AE362" s="30"/>
    </row>
    <row r="363" spans="1:31" x14ac:dyDescent="0.25">
      <c r="A363" s="28"/>
      <c r="B363" s="30"/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  <c r="S363" s="30"/>
      <c r="T363" s="30"/>
      <c r="U363" s="30"/>
      <c r="V363" s="30"/>
      <c r="W363" s="30"/>
      <c r="X363" s="30"/>
      <c r="Y363" s="30"/>
      <c r="Z363" s="30"/>
      <c r="AA363" s="30"/>
      <c r="AB363" s="30"/>
      <c r="AC363" s="30"/>
      <c r="AD363" s="30"/>
      <c r="AE363" s="30"/>
    </row>
    <row r="364" spans="1:31" x14ac:dyDescent="0.25">
      <c r="A364" s="28"/>
      <c r="B364" s="30"/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  <c r="S364" s="30"/>
      <c r="T364" s="30"/>
      <c r="U364" s="30"/>
      <c r="V364" s="30"/>
      <c r="W364" s="30"/>
      <c r="X364" s="30"/>
      <c r="Y364" s="30"/>
      <c r="Z364" s="30"/>
      <c r="AA364" s="30"/>
      <c r="AB364" s="30"/>
      <c r="AC364" s="30"/>
      <c r="AD364" s="30"/>
      <c r="AE364" s="30"/>
    </row>
    <row r="365" spans="1:31" x14ac:dyDescent="0.25">
      <c r="A365" s="28"/>
      <c r="B365" s="30"/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  <c r="S365" s="30"/>
      <c r="T365" s="30"/>
      <c r="U365" s="30"/>
      <c r="V365" s="30"/>
      <c r="W365" s="30"/>
      <c r="X365" s="30"/>
      <c r="Y365" s="30"/>
      <c r="Z365" s="30"/>
      <c r="AA365" s="30"/>
      <c r="AB365" s="30"/>
      <c r="AC365" s="30"/>
      <c r="AD365" s="30"/>
      <c r="AE365" s="30"/>
    </row>
    <row r="366" spans="1:31" x14ac:dyDescent="0.25">
      <c r="A366" s="28"/>
      <c r="B366" s="30"/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  <c r="S366" s="30"/>
      <c r="T366" s="30"/>
      <c r="U366" s="30"/>
      <c r="V366" s="30"/>
      <c r="W366" s="30"/>
      <c r="X366" s="30"/>
      <c r="Y366" s="30"/>
      <c r="Z366" s="30"/>
      <c r="AA366" s="30"/>
      <c r="AB366" s="30"/>
      <c r="AC366" s="30"/>
      <c r="AD366" s="30"/>
      <c r="AE366" s="30"/>
    </row>
    <row r="367" spans="1:31" x14ac:dyDescent="0.25">
      <c r="A367" s="28"/>
      <c r="B367" s="30"/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  <c r="S367" s="30"/>
      <c r="T367" s="30"/>
      <c r="U367" s="30"/>
      <c r="V367" s="30"/>
      <c r="W367" s="30"/>
      <c r="X367" s="30"/>
      <c r="Y367" s="30"/>
      <c r="Z367" s="30"/>
      <c r="AA367" s="30"/>
      <c r="AB367" s="30"/>
      <c r="AC367" s="30"/>
      <c r="AD367" s="30"/>
      <c r="AE367" s="30"/>
    </row>
    <row r="368" spans="1:31" x14ac:dyDescent="0.25">
      <c r="A368" s="28"/>
      <c r="B368" s="30"/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  <c r="S368" s="30"/>
      <c r="T368" s="30"/>
      <c r="U368" s="30"/>
      <c r="V368" s="30"/>
      <c r="W368" s="30"/>
      <c r="X368" s="30"/>
      <c r="Y368" s="30"/>
      <c r="Z368" s="30"/>
      <c r="AA368" s="30"/>
      <c r="AB368" s="30"/>
      <c r="AC368" s="30"/>
      <c r="AD368" s="30"/>
      <c r="AE368" s="30"/>
    </row>
    <row r="369" spans="1:31" x14ac:dyDescent="0.25">
      <c r="A369" s="28"/>
      <c r="B369" s="30"/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  <c r="S369" s="30"/>
      <c r="T369" s="30"/>
      <c r="U369" s="30"/>
      <c r="V369" s="30"/>
      <c r="W369" s="30"/>
      <c r="X369" s="30"/>
      <c r="Y369" s="30"/>
      <c r="Z369" s="30"/>
      <c r="AA369" s="30"/>
      <c r="AB369" s="30"/>
      <c r="AC369" s="30"/>
      <c r="AD369" s="30"/>
      <c r="AE369" s="30"/>
    </row>
    <row r="370" spans="1:31" x14ac:dyDescent="0.25">
      <c r="A370" s="28"/>
      <c r="B370" s="30"/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  <c r="S370" s="30"/>
      <c r="T370" s="30"/>
      <c r="U370" s="30"/>
      <c r="V370" s="30"/>
      <c r="W370" s="30"/>
      <c r="X370" s="30"/>
      <c r="Y370" s="30"/>
      <c r="Z370" s="30"/>
      <c r="AA370" s="30"/>
      <c r="AB370" s="30"/>
      <c r="AC370" s="30"/>
      <c r="AD370" s="30"/>
      <c r="AE370" s="30"/>
    </row>
    <row r="371" spans="1:31" x14ac:dyDescent="0.25">
      <c r="A371" s="28"/>
      <c r="B371" s="30"/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  <c r="S371" s="30"/>
      <c r="T371" s="30"/>
      <c r="U371" s="30"/>
      <c r="V371" s="30"/>
      <c r="W371" s="30"/>
      <c r="X371" s="30"/>
      <c r="Y371" s="30"/>
      <c r="Z371" s="30"/>
      <c r="AA371" s="30"/>
      <c r="AB371" s="30"/>
      <c r="AC371" s="30"/>
      <c r="AD371" s="30"/>
      <c r="AE371" s="30"/>
    </row>
    <row r="372" spans="1:31" x14ac:dyDescent="0.25">
      <c r="A372" s="28"/>
      <c r="B372" s="30"/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  <c r="S372" s="30"/>
      <c r="T372" s="30"/>
      <c r="U372" s="30"/>
      <c r="V372" s="30"/>
      <c r="W372" s="30"/>
      <c r="X372" s="30"/>
      <c r="Y372" s="30"/>
      <c r="Z372" s="30"/>
      <c r="AA372" s="30"/>
      <c r="AB372" s="30"/>
      <c r="AC372" s="30"/>
      <c r="AD372" s="30"/>
      <c r="AE372" s="30"/>
    </row>
    <row r="373" spans="1:31" x14ac:dyDescent="0.25">
      <c r="A373" s="28"/>
      <c r="B373" s="30"/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  <c r="S373" s="30"/>
      <c r="T373" s="30"/>
      <c r="U373" s="30"/>
      <c r="V373" s="30"/>
      <c r="W373" s="30"/>
      <c r="X373" s="30"/>
      <c r="Y373" s="30"/>
      <c r="Z373" s="30"/>
      <c r="AA373" s="30"/>
      <c r="AB373" s="30"/>
      <c r="AC373" s="30"/>
      <c r="AD373" s="30"/>
      <c r="AE373" s="30"/>
    </row>
    <row r="374" spans="1:31" x14ac:dyDescent="0.25">
      <c r="A374" s="28"/>
      <c r="B374" s="30"/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  <c r="S374" s="30"/>
      <c r="T374" s="30"/>
      <c r="U374" s="30"/>
      <c r="V374" s="30"/>
      <c r="W374" s="30"/>
      <c r="X374" s="30"/>
      <c r="Y374" s="30"/>
      <c r="Z374" s="30"/>
      <c r="AA374" s="30"/>
      <c r="AB374" s="30"/>
      <c r="AC374" s="30"/>
      <c r="AD374" s="30"/>
      <c r="AE374" s="30"/>
    </row>
    <row r="375" spans="1:31" x14ac:dyDescent="0.25">
      <c r="A375" s="28"/>
      <c r="B375" s="30"/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  <c r="S375" s="30"/>
      <c r="T375" s="30"/>
      <c r="U375" s="30"/>
      <c r="V375" s="30"/>
      <c r="W375" s="30"/>
      <c r="X375" s="30"/>
      <c r="Y375" s="30"/>
      <c r="Z375" s="30"/>
      <c r="AA375" s="30"/>
      <c r="AB375" s="30"/>
      <c r="AC375" s="30"/>
      <c r="AD375" s="30"/>
      <c r="AE375" s="30"/>
    </row>
    <row r="376" spans="1:31" x14ac:dyDescent="0.25">
      <c r="A376" s="28"/>
      <c r="B376" s="30"/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  <c r="S376" s="30"/>
      <c r="T376" s="30"/>
      <c r="U376" s="30"/>
      <c r="V376" s="30"/>
      <c r="W376" s="30"/>
      <c r="X376" s="30"/>
      <c r="Y376" s="30"/>
      <c r="Z376" s="30"/>
      <c r="AA376" s="30"/>
      <c r="AB376" s="30"/>
      <c r="AC376" s="30"/>
      <c r="AD376" s="30"/>
      <c r="AE376" s="30"/>
    </row>
    <row r="377" spans="1:31" x14ac:dyDescent="0.25">
      <c r="A377" s="28"/>
      <c r="B377" s="30"/>
      <c r="C377" s="30"/>
      <c r="D377" s="30"/>
      <c r="E377" s="30"/>
      <c r="F377" s="30"/>
      <c r="G377" s="30"/>
      <c r="H377" s="30"/>
      <c r="I377" s="30"/>
      <c r="J377" s="30"/>
      <c r="K377" s="30"/>
      <c r="L377" s="30"/>
      <c r="M377" s="30"/>
      <c r="N377" s="30"/>
      <c r="O377" s="30"/>
      <c r="P377" s="30"/>
      <c r="Q377" s="30"/>
      <c r="R377" s="30"/>
      <c r="S377" s="30"/>
      <c r="T377" s="30"/>
      <c r="U377" s="30"/>
      <c r="V377" s="30"/>
      <c r="W377" s="30"/>
      <c r="X377" s="30"/>
      <c r="Y377" s="30"/>
      <c r="Z377" s="30"/>
      <c r="AA377" s="30"/>
      <c r="AB377" s="30"/>
      <c r="AC377" s="30"/>
      <c r="AD377" s="30"/>
      <c r="AE377" s="30"/>
    </row>
    <row r="378" spans="1:31" x14ac:dyDescent="0.25">
      <c r="A378" s="28"/>
      <c r="B378" s="30"/>
      <c r="C378" s="30"/>
      <c r="D378" s="30"/>
      <c r="E378" s="30"/>
      <c r="F378" s="30"/>
      <c r="G378" s="30"/>
      <c r="H378" s="30"/>
      <c r="I378" s="30"/>
      <c r="J378" s="30"/>
      <c r="K378" s="30"/>
      <c r="L378" s="30"/>
      <c r="M378" s="30"/>
      <c r="N378" s="30"/>
      <c r="O378" s="30"/>
      <c r="P378" s="30"/>
      <c r="Q378" s="30"/>
      <c r="R378" s="30"/>
      <c r="S378" s="30"/>
      <c r="T378" s="30"/>
      <c r="U378" s="30"/>
      <c r="V378" s="30"/>
      <c r="W378" s="30"/>
      <c r="X378" s="30"/>
      <c r="Y378" s="30"/>
      <c r="Z378" s="30"/>
      <c r="AA378" s="30"/>
      <c r="AB378" s="30"/>
      <c r="AC378" s="30"/>
      <c r="AD378" s="30"/>
      <c r="AE378" s="30"/>
    </row>
    <row r="379" spans="1:31" x14ac:dyDescent="0.25">
      <c r="A379" s="28"/>
      <c r="B379" s="30"/>
      <c r="C379" s="30"/>
      <c r="D379" s="30"/>
      <c r="E379" s="30"/>
      <c r="F379" s="30"/>
      <c r="G379" s="30"/>
      <c r="H379" s="30"/>
      <c r="I379" s="30"/>
      <c r="J379" s="30"/>
      <c r="K379" s="30"/>
      <c r="L379" s="30"/>
      <c r="M379" s="30"/>
      <c r="N379" s="30"/>
      <c r="O379" s="30"/>
      <c r="P379" s="30"/>
      <c r="Q379" s="30"/>
      <c r="R379" s="30"/>
      <c r="S379" s="30"/>
      <c r="T379" s="30"/>
      <c r="U379" s="30"/>
      <c r="V379" s="30"/>
      <c r="W379" s="30"/>
      <c r="X379" s="30"/>
      <c r="Y379" s="30"/>
      <c r="Z379" s="30"/>
      <c r="AA379" s="30"/>
      <c r="AB379" s="30"/>
      <c r="AC379" s="30"/>
      <c r="AD379" s="30"/>
      <c r="AE379" s="30"/>
    </row>
    <row r="380" spans="1:31" x14ac:dyDescent="0.25">
      <c r="A380" s="28"/>
      <c r="B380" s="30"/>
      <c r="C380" s="30"/>
      <c r="D380" s="30"/>
      <c r="E380" s="30"/>
      <c r="F380" s="30"/>
      <c r="G380" s="30"/>
      <c r="H380" s="30"/>
      <c r="I380" s="30"/>
      <c r="J380" s="30"/>
      <c r="K380" s="30"/>
      <c r="L380" s="30"/>
      <c r="M380" s="30"/>
      <c r="N380" s="30"/>
      <c r="O380" s="30"/>
      <c r="P380" s="30"/>
      <c r="Q380" s="30"/>
      <c r="R380" s="30"/>
      <c r="S380" s="30"/>
      <c r="T380" s="30"/>
      <c r="U380" s="30"/>
      <c r="V380" s="30"/>
      <c r="W380" s="30"/>
      <c r="X380" s="30"/>
      <c r="Y380" s="30"/>
      <c r="Z380" s="30"/>
      <c r="AA380" s="30"/>
      <c r="AB380" s="30"/>
      <c r="AC380" s="30"/>
      <c r="AD380" s="30"/>
      <c r="AE380" s="30"/>
    </row>
    <row r="381" spans="1:31" x14ac:dyDescent="0.25">
      <c r="A381" s="28"/>
      <c r="B381" s="30"/>
      <c r="C381" s="30"/>
      <c r="D381" s="30"/>
      <c r="E381" s="30"/>
      <c r="F381" s="30"/>
      <c r="G381" s="30"/>
      <c r="H381" s="30"/>
      <c r="I381" s="30"/>
      <c r="J381" s="30"/>
      <c r="K381" s="30"/>
      <c r="L381" s="30"/>
      <c r="M381" s="30"/>
      <c r="N381" s="30"/>
      <c r="O381" s="30"/>
      <c r="P381" s="30"/>
      <c r="Q381" s="30"/>
      <c r="R381" s="30"/>
      <c r="S381" s="30"/>
      <c r="T381" s="30"/>
      <c r="U381" s="30"/>
      <c r="V381" s="30"/>
      <c r="W381" s="30"/>
      <c r="X381" s="30"/>
      <c r="Y381" s="30"/>
      <c r="Z381" s="30"/>
      <c r="AA381" s="30"/>
      <c r="AB381" s="30"/>
      <c r="AC381" s="30"/>
      <c r="AD381" s="30"/>
      <c r="AE381" s="30"/>
    </row>
    <row r="382" spans="1:31" x14ac:dyDescent="0.25">
      <c r="A382" s="28"/>
      <c r="B382" s="30"/>
      <c r="C382" s="30"/>
      <c r="D382" s="30"/>
      <c r="E382" s="30"/>
      <c r="F382" s="30"/>
      <c r="G382" s="30"/>
      <c r="H382" s="30"/>
      <c r="I382" s="30"/>
      <c r="J382" s="30"/>
      <c r="K382" s="30"/>
      <c r="L382" s="30"/>
      <c r="M382" s="30"/>
      <c r="N382" s="30"/>
      <c r="O382" s="30"/>
      <c r="P382" s="30"/>
      <c r="Q382" s="30"/>
      <c r="R382" s="30"/>
      <c r="S382" s="30"/>
      <c r="T382" s="30"/>
      <c r="U382" s="30"/>
      <c r="V382" s="30"/>
      <c r="W382" s="30"/>
      <c r="X382" s="30"/>
      <c r="Y382" s="30"/>
      <c r="Z382" s="30"/>
      <c r="AA382" s="30"/>
      <c r="AB382" s="30"/>
      <c r="AC382" s="30"/>
      <c r="AD382" s="30"/>
      <c r="AE382" s="30"/>
    </row>
    <row r="383" spans="1:31" x14ac:dyDescent="0.25">
      <c r="A383" s="28"/>
      <c r="B383" s="30"/>
      <c r="C383" s="30"/>
      <c r="D383" s="30"/>
      <c r="E383" s="30"/>
      <c r="F383" s="30"/>
      <c r="G383" s="30"/>
      <c r="H383" s="30"/>
      <c r="I383" s="30"/>
      <c r="J383" s="30"/>
      <c r="K383" s="30"/>
      <c r="L383" s="30"/>
      <c r="M383" s="30"/>
      <c r="N383" s="30"/>
      <c r="O383" s="30"/>
      <c r="P383" s="30"/>
      <c r="Q383" s="30"/>
      <c r="R383" s="30"/>
      <c r="S383" s="30"/>
      <c r="T383" s="30"/>
      <c r="U383" s="30"/>
      <c r="V383" s="30"/>
      <c r="W383" s="30"/>
      <c r="X383" s="30"/>
      <c r="Y383" s="30"/>
      <c r="Z383" s="30"/>
      <c r="AA383" s="30"/>
      <c r="AB383" s="30"/>
      <c r="AC383" s="30"/>
      <c r="AD383" s="30"/>
      <c r="AE383" s="30"/>
    </row>
    <row r="384" spans="1:31" x14ac:dyDescent="0.25">
      <c r="A384" s="28"/>
      <c r="B384" s="30"/>
      <c r="C384" s="30"/>
      <c r="D384" s="30"/>
      <c r="E384" s="30"/>
      <c r="F384" s="30"/>
      <c r="G384" s="30"/>
      <c r="H384" s="30"/>
      <c r="I384" s="30"/>
      <c r="J384" s="30"/>
      <c r="K384" s="30"/>
      <c r="L384" s="30"/>
      <c r="M384" s="30"/>
      <c r="N384" s="30"/>
      <c r="O384" s="30"/>
      <c r="P384" s="30"/>
      <c r="Q384" s="30"/>
      <c r="R384" s="30"/>
      <c r="S384" s="30"/>
      <c r="T384" s="30"/>
      <c r="U384" s="30"/>
      <c r="V384" s="30"/>
      <c r="W384" s="30"/>
      <c r="X384" s="30"/>
      <c r="Y384" s="30"/>
      <c r="Z384" s="30"/>
      <c r="AA384" s="30"/>
      <c r="AB384" s="30"/>
      <c r="AC384" s="30"/>
      <c r="AD384" s="30"/>
      <c r="AE384" s="30"/>
    </row>
    <row r="385" spans="1:31" x14ac:dyDescent="0.25">
      <c r="A385" s="28"/>
      <c r="B385" s="30"/>
      <c r="C385" s="30"/>
      <c r="D385" s="30"/>
      <c r="E385" s="30"/>
      <c r="F385" s="30"/>
      <c r="G385" s="30"/>
      <c r="H385" s="30"/>
      <c r="I385" s="30"/>
      <c r="J385" s="30"/>
      <c r="K385" s="30"/>
      <c r="L385" s="30"/>
      <c r="M385" s="30"/>
      <c r="N385" s="30"/>
      <c r="O385" s="30"/>
      <c r="P385" s="30"/>
      <c r="Q385" s="30"/>
      <c r="R385" s="30"/>
      <c r="S385" s="30"/>
      <c r="T385" s="30"/>
      <c r="U385" s="30"/>
      <c r="V385" s="30"/>
      <c r="W385" s="30"/>
      <c r="X385" s="30"/>
      <c r="Y385" s="30"/>
      <c r="Z385" s="30"/>
      <c r="AA385" s="30"/>
      <c r="AB385" s="30"/>
      <c r="AC385" s="30"/>
      <c r="AD385" s="30"/>
      <c r="AE385" s="30"/>
    </row>
    <row r="386" spans="1:31" x14ac:dyDescent="0.25">
      <c r="A386" s="28"/>
      <c r="B386" s="30"/>
      <c r="C386" s="30"/>
      <c r="D386" s="30"/>
      <c r="E386" s="30"/>
      <c r="F386" s="30"/>
      <c r="G386" s="30"/>
      <c r="H386" s="30"/>
      <c r="I386" s="30"/>
      <c r="J386" s="30"/>
      <c r="K386" s="30"/>
      <c r="L386" s="30"/>
      <c r="M386" s="30"/>
      <c r="N386" s="30"/>
      <c r="O386" s="30"/>
      <c r="P386" s="30"/>
      <c r="Q386" s="30"/>
      <c r="R386" s="30"/>
      <c r="S386" s="30"/>
      <c r="T386" s="30"/>
      <c r="U386" s="30"/>
      <c r="V386" s="30"/>
      <c r="W386" s="30"/>
      <c r="X386" s="30"/>
      <c r="Y386" s="30"/>
      <c r="Z386" s="30"/>
      <c r="AA386" s="30"/>
      <c r="AB386" s="30"/>
      <c r="AC386" s="30"/>
      <c r="AD386" s="30"/>
      <c r="AE386" s="30"/>
    </row>
    <row r="387" spans="1:31" x14ac:dyDescent="0.25">
      <c r="A387" s="28"/>
      <c r="B387" s="30"/>
      <c r="C387" s="30"/>
      <c r="D387" s="30"/>
      <c r="E387" s="30"/>
      <c r="F387" s="30"/>
      <c r="G387" s="30"/>
      <c r="H387" s="30"/>
      <c r="I387" s="30"/>
      <c r="J387" s="30"/>
      <c r="K387" s="30"/>
      <c r="L387" s="30"/>
      <c r="M387" s="30"/>
      <c r="N387" s="30"/>
      <c r="O387" s="30"/>
      <c r="P387" s="30"/>
      <c r="Q387" s="30"/>
      <c r="R387" s="30"/>
      <c r="S387" s="30"/>
      <c r="T387" s="30"/>
      <c r="U387" s="30"/>
      <c r="V387" s="30"/>
      <c r="W387" s="30"/>
      <c r="X387" s="30"/>
      <c r="Y387" s="30"/>
      <c r="Z387" s="30"/>
      <c r="AA387" s="30"/>
      <c r="AB387" s="30"/>
      <c r="AC387" s="30"/>
      <c r="AD387" s="30"/>
      <c r="AE387" s="30"/>
    </row>
    <row r="388" spans="1:31" x14ac:dyDescent="0.25">
      <c r="A388" s="28"/>
      <c r="B388" s="30"/>
      <c r="C388" s="30"/>
      <c r="D388" s="30"/>
      <c r="E388" s="30"/>
      <c r="F388" s="30"/>
      <c r="G388" s="30"/>
      <c r="H388" s="30"/>
      <c r="I388" s="30"/>
      <c r="J388" s="30"/>
      <c r="K388" s="30"/>
      <c r="L388" s="30"/>
      <c r="M388" s="30"/>
      <c r="N388" s="30"/>
      <c r="O388" s="30"/>
      <c r="P388" s="30"/>
      <c r="Q388" s="30"/>
      <c r="R388" s="30"/>
      <c r="S388" s="30"/>
      <c r="T388" s="30"/>
      <c r="U388" s="30"/>
      <c r="V388" s="30"/>
      <c r="W388" s="30"/>
      <c r="X388" s="30"/>
      <c r="Y388" s="30"/>
      <c r="Z388" s="30"/>
      <c r="AA388" s="30"/>
      <c r="AB388" s="30"/>
      <c r="AC388" s="30"/>
      <c r="AD388" s="30"/>
      <c r="AE388" s="30"/>
    </row>
    <row r="389" spans="1:31" x14ac:dyDescent="0.25">
      <c r="A389" s="28"/>
      <c r="B389" s="30"/>
      <c r="C389" s="30"/>
      <c r="D389" s="30"/>
      <c r="E389" s="30"/>
      <c r="F389" s="30"/>
      <c r="G389" s="30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  <c r="S389" s="30"/>
      <c r="T389" s="30"/>
      <c r="U389" s="30"/>
      <c r="V389" s="30"/>
      <c r="W389" s="30"/>
      <c r="X389" s="30"/>
      <c r="Y389" s="30"/>
      <c r="Z389" s="30"/>
      <c r="AA389" s="30"/>
      <c r="AB389" s="30"/>
      <c r="AC389" s="30"/>
      <c r="AD389" s="30"/>
      <c r="AE389" s="30"/>
    </row>
    <row r="390" spans="1:31" x14ac:dyDescent="0.25">
      <c r="A390" s="28"/>
      <c r="B390" s="30"/>
      <c r="C390" s="30"/>
      <c r="D390" s="30"/>
      <c r="E390" s="30"/>
      <c r="F390" s="30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  <c r="S390" s="30"/>
      <c r="T390" s="30"/>
      <c r="U390" s="30"/>
      <c r="V390" s="30"/>
      <c r="W390" s="30"/>
      <c r="X390" s="30"/>
      <c r="Y390" s="30"/>
      <c r="Z390" s="30"/>
      <c r="AA390" s="30"/>
      <c r="AB390" s="30"/>
      <c r="AC390" s="30"/>
      <c r="AD390" s="30"/>
      <c r="AE390" s="30"/>
    </row>
    <row r="391" spans="1:31" x14ac:dyDescent="0.25">
      <c r="A391" s="28"/>
      <c r="B391" s="30"/>
      <c r="C391" s="30"/>
      <c r="D391" s="30"/>
      <c r="E391" s="30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  <c r="S391" s="30"/>
      <c r="T391" s="30"/>
      <c r="U391" s="30"/>
      <c r="V391" s="30"/>
      <c r="W391" s="30"/>
      <c r="X391" s="30"/>
      <c r="Y391" s="30"/>
      <c r="Z391" s="30"/>
      <c r="AA391" s="30"/>
      <c r="AB391" s="30"/>
      <c r="AC391" s="30"/>
      <c r="AD391" s="30"/>
      <c r="AE391" s="30"/>
    </row>
    <row r="392" spans="1:31" x14ac:dyDescent="0.25">
      <c r="A392" s="28"/>
      <c r="B392" s="30"/>
      <c r="C392" s="30"/>
      <c r="D392" s="30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  <c r="S392" s="30"/>
      <c r="T392" s="30"/>
      <c r="U392" s="30"/>
      <c r="V392" s="30"/>
      <c r="W392" s="30"/>
      <c r="X392" s="30"/>
      <c r="Y392" s="30"/>
      <c r="Z392" s="30"/>
      <c r="AA392" s="30"/>
      <c r="AB392" s="30"/>
      <c r="AC392" s="30"/>
      <c r="AD392" s="30"/>
      <c r="AE392" s="30"/>
    </row>
    <row r="393" spans="1:31" x14ac:dyDescent="0.25">
      <c r="A393" s="28"/>
      <c r="B393" s="30"/>
      <c r="C393" s="30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  <c r="S393" s="30"/>
      <c r="T393" s="30"/>
      <c r="U393" s="30"/>
      <c r="V393" s="30"/>
      <c r="W393" s="30"/>
      <c r="X393" s="30"/>
      <c r="Y393" s="30"/>
      <c r="Z393" s="30"/>
      <c r="AA393" s="30"/>
      <c r="AB393" s="30"/>
      <c r="AC393" s="30"/>
      <c r="AD393" s="30"/>
      <c r="AE393" s="30"/>
    </row>
    <row r="394" spans="1:31" x14ac:dyDescent="0.25">
      <c r="A394" s="28"/>
      <c r="B394" s="30"/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  <c r="S394" s="30"/>
      <c r="T394" s="30"/>
      <c r="U394" s="30"/>
      <c r="V394" s="30"/>
      <c r="W394" s="30"/>
      <c r="X394" s="30"/>
      <c r="Y394" s="30"/>
      <c r="Z394" s="30"/>
      <c r="AA394" s="30"/>
      <c r="AB394" s="30"/>
      <c r="AC394" s="30"/>
      <c r="AD394" s="30"/>
      <c r="AE394" s="30"/>
    </row>
    <row r="395" spans="1:31" x14ac:dyDescent="0.25">
      <c r="A395" s="28"/>
      <c r="B395" s="30"/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  <c r="S395" s="30"/>
      <c r="T395" s="30"/>
      <c r="U395" s="30"/>
      <c r="V395" s="30"/>
      <c r="W395" s="30"/>
      <c r="X395" s="30"/>
      <c r="Y395" s="30"/>
      <c r="Z395" s="30"/>
      <c r="AA395" s="30"/>
      <c r="AB395" s="30"/>
      <c r="AC395" s="30"/>
      <c r="AD395" s="30"/>
      <c r="AE395" s="30"/>
    </row>
    <row r="396" spans="1:31" x14ac:dyDescent="0.25">
      <c r="A396" s="28"/>
      <c r="B396" s="30"/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  <c r="S396" s="30"/>
      <c r="T396" s="30"/>
      <c r="U396" s="30"/>
      <c r="V396" s="30"/>
      <c r="W396" s="30"/>
      <c r="X396" s="30"/>
      <c r="Y396" s="30"/>
      <c r="Z396" s="30"/>
      <c r="AA396" s="30"/>
      <c r="AB396" s="30"/>
      <c r="AC396" s="30"/>
      <c r="AD396" s="30"/>
      <c r="AE396" s="30"/>
    </row>
    <row r="397" spans="1:31" x14ac:dyDescent="0.25">
      <c r="A397" s="28"/>
      <c r="B397" s="30"/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  <c r="S397" s="30"/>
      <c r="T397" s="30"/>
      <c r="U397" s="30"/>
      <c r="V397" s="30"/>
      <c r="W397" s="30"/>
      <c r="X397" s="30"/>
      <c r="Y397" s="30"/>
      <c r="Z397" s="30"/>
      <c r="AA397" s="30"/>
      <c r="AB397" s="30"/>
      <c r="AC397" s="30"/>
      <c r="AD397" s="30"/>
      <c r="AE397" s="30"/>
    </row>
    <row r="398" spans="1:31" x14ac:dyDescent="0.25">
      <c r="A398" s="28"/>
      <c r="B398" s="30"/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  <c r="S398" s="30"/>
      <c r="T398" s="30"/>
      <c r="U398" s="30"/>
      <c r="V398" s="30"/>
      <c r="W398" s="30"/>
      <c r="X398" s="30"/>
      <c r="Y398" s="30"/>
      <c r="Z398" s="30"/>
      <c r="AA398" s="30"/>
      <c r="AB398" s="30"/>
      <c r="AC398" s="30"/>
      <c r="AD398" s="30"/>
      <c r="AE398" s="30"/>
    </row>
    <row r="399" spans="1:31" x14ac:dyDescent="0.25">
      <c r="A399" s="28"/>
      <c r="B399" s="30"/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  <c r="S399" s="30"/>
      <c r="T399" s="30"/>
      <c r="U399" s="30"/>
      <c r="V399" s="30"/>
      <c r="W399" s="30"/>
      <c r="X399" s="30"/>
      <c r="Y399" s="30"/>
      <c r="Z399" s="30"/>
      <c r="AA399" s="30"/>
      <c r="AB399" s="30"/>
      <c r="AC399" s="30"/>
      <c r="AD399" s="30"/>
      <c r="AE399" s="30"/>
    </row>
    <row r="400" spans="1:31" x14ac:dyDescent="0.25">
      <c r="A400" s="28"/>
      <c r="B400" s="30"/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  <c r="S400" s="30"/>
      <c r="T400" s="30"/>
      <c r="U400" s="30"/>
      <c r="V400" s="30"/>
      <c r="W400" s="30"/>
      <c r="X400" s="30"/>
      <c r="Y400" s="30"/>
      <c r="Z400" s="30"/>
      <c r="AA400" s="30"/>
      <c r="AB400" s="30"/>
      <c r="AC400" s="30"/>
      <c r="AD400" s="30"/>
      <c r="AE400" s="30"/>
    </row>
    <row r="401" spans="1:31" x14ac:dyDescent="0.25">
      <c r="A401" s="28"/>
      <c r="B401" s="30"/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  <c r="S401" s="30"/>
      <c r="T401" s="30"/>
      <c r="U401" s="30"/>
      <c r="V401" s="30"/>
      <c r="W401" s="30"/>
      <c r="X401" s="30"/>
      <c r="Y401" s="30"/>
      <c r="Z401" s="30"/>
      <c r="AA401" s="30"/>
      <c r="AB401" s="30"/>
      <c r="AC401" s="30"/>
      <c r="AD401" s="30"/>
      <c r="AE401" s="30"/>
    </row>
    <row r="402" spans="1:31" x14ac:dyDescent="0.25">
      <c r="A402" s="28"/>
      <c r="B402" s="30"/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  <c r="S402" s="30"/>
      <c r="T402" s="30"/>
      <c r="U402" s="30"/>
      <c r="V402" s="30"/>
      <c r="W402" s="30"/>
      <c r="X402" s="30"/>
      <c r="Y402" s="30"/>
      <c r="Z402" s="30"/>
      <c r="AA402" s="30"/>
      <c r="AB402" s="30"/>
      <c r="AC402" s="30"/>
      <c r="AD402" s="30"/>
      <c r="AE402" s="30"/>
    </row>
    <row r="403" spans="1:31" x14ac:dyDescent="0.25">
      <c r="A403" s="28"/>
      <c r="B403" s="30"/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  <c r="S403" s="30"/>
      <c r="T403" s="30"/>
      <c r="U403" s="30"/>
      <c r="V403" s="30"/>
      <c r="W403" s="30"/>
      <c r="X403" s="30"/>
      <c r="Y403" s="30"/>
      <c r="Z403" s="30"/>
      <c r="AA403" s="30"/>
      <c r="AB403" s="30"/>
      <c r="AC403" s="30"/>
      <c r="AD403" s="30"/>
      <c r="AE403" s="30"/>
    </row>
    <row r="404" spans="1:31" x14ac:dyDescent="0.25">
      <c r="A404" s="28"/>
      <c r="B404" s="30"/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  <c r="S404" s="30"/>
      <c r="T404" s="30"/>
      <c r="U404" s="30"/>
      <c r="V404" s="30"/>
      <c r="W404" s="30"/>
      <c r="X404" s="30"/>
      <c r="Y404" s="30"/>
      <c r="Z404" s="30"/>
      <c r="AA404" s="30"/>
      <c r="AB404" s="30"/>
      <c r="AC404" s="30"/>
      <c r="AD404" s="30"/>
      <c r="AE404" s="30"/>
    </row>
    <row r="405" spans="1:31" x14ac:dyDescent="0.25">
      <c r="A405" s="28"/>
      <c r="B405" s="30"/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  <c r="S405" s="30"/>
      <c r="T405" s="30"/>
      <c r="U405" s="30"/>
      <c r="V405" s="30"/>
      <c r="W405" s="30"/>
      <c r="X405" s="30"/>
      <c r="Y405" s="30"/>
      <c r="Z405" s="30"/>
      <c r="AA405" s="30"/>
      <c r="AB405" s="30"/>
      <c r="AC405" s="30"/>
      <c r="AD405" s="30"/>
      <c r="AE405" s="30"/>
    </row>
    <row r="406" spans="1:31" x14ac:dyDescent="0.25">
      <c r="A406" s="28"/>
      <c r="B406" s="30"/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  <c r="S406" s="30"/>
      <c r="T406" s="30"/>
      <c r="U406" s="30"/>
      <c r="V406" s="30"/>
      <c r="W406" s="30"/>
      <c r="X406" s="30"/>
      <c r="Y406" s="30"/>
      <c r="Z406" s="30"/>
      <c r="AA406" s="30"/>
      <c r="AB406" s="30"/>
      <c r="AC406" s="30"/>
      <c r="AD406" s="30"/>
      <c r="AE406" s="30"/>
    </row>
    <row r="407" spans="1:31" x14ac:dyDescent="0.25">
      <c r="A407" s="28"/>
      <c r="B407" s="30"/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  <c r="S407" s="30"/>
      <c r="T407" s="30"/>
      <c r="U407" s="30"/>
      <c r="V407" s="30"/>
      <c r="W407" s="30"/>
      <c r="X407" s="30"/>
      <c r="Y407" s="30"/>
      <c r="Z407" s="30"/>
      <c r="AA407" s="30"/>
      <c r="AB407" s="30"/>
      <c r="AC407" s="30"/>
      <c r="AD407" s="30"/>
      <c r="AE407" s="30"/>
    </row>
    <row r="408" spans="1:31" x14ac:dyDescent="0.25">
      <c r="A408" s="28"/>
      <c r="B408" s="30"/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  <c r="S408" s="30"/>
      <c r="T408" s="30"/>
      <c r="U408" s="30"/>
      <c r="V408" s="30"/>
      <c r="W408" s="30"/>
      <c r="X408" s="30"/>
      <c r="Y408" s="30"/>
      <c r="Z408" s="30"/>
      <c r="AA408" s="30"/>
      <c r="AB408" s="30"/>
      <c r="AC408" s="30"/>
      <c r="AD408" s="30"/>
      <c r="AE408" s="30"/>
    </row>
    <row r="409" spans="1:31" x14ac:dyDescent="0.25">
      <c r="A409" s="28"/>
      <c r="B409" s="30"/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  <c r="S409" s="30"/>
      <c r="T409" s="30"/>
      <c r="U409" s="30"/>
      <c r="V409" s="30"/>
      <c r="W409" s="30"/>
      <c r="X409" s="30"/>
      <c r="Y409" s="30"/>
      <c r="Z409" s="30"/>
      <c r="AA409" s="30"/>
      <c r="AB409" s="30"/>
      <c r="AC409" s="30"/>
      <c r="AD409" s="30"/>
      <c r="AE409" s="30"/>
    </row>
    <row r="410" spans="1:31" x14ac:dyDescent="0.25">
      <c r="A410" s="28"/>
      <c r="B410" s="30"/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  <c r="S410" s="30"/>
      <c r="T410" s="30"/>
      <c r="U410" s="30"/>
      <c r="V410" s="30"/>
      <c r="W410" s="30"/>
      <c r="X410" s="30"/>
      <c r="Y410" s="30"/>
      <c r="Z410" s="30"/>
      <c r="AA410" s="30"/>
      <c r="AB410" s="30"/>
      <c r="AC410" s="30"/>
      <c r="AD410" s="30"/>
      <c r="AE410" s="30"/>
    </row>
    <row r="411" spans="1:31" x14ac:dyDescent="0.25">
      <c r="A411" s="28"/>
      <c r="B411" s="30"/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  <c r="S411" s="30"/>
      <c r="T411" s="30"/>
      <c r="U411" s="30"/>
      <c r="V411" s="30"/>
      <c r="W411" s="30"/>
      <c r="X411" s="30"/>
      <c r="Y411" s="30"/>
      <c r="Z411" s="30"/>
      <c r="AA411" s="30"/>
      <c r="AB411" s="30"/>
      <c r="AC411" s="30"/>
      <c r="AD411" s="30"/>
      <c r="AE411" s="30"/>
    </row>
    <row r="412" spans="1:31" x14ac:dyDescent="0.25">
      <c r="A412" s="28"/>
      <c r="B412" s="30"/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  <c r="S412" s="30"/>
      <c r="T412" s="30"/>
      <c r="U412" s="30"/>
      <c r="V412" s="30"/>
      <c r="W412" s="30"/>
      <c r="X412" s="30"/>
      <c r="Y412" s="30"/>
      <c r="Z412" s="30"/>
      <c r="AA412" s="30"/>
      <c r="AB412" s="30"/>
      <c r="AC412" s="30"/>
      <c r="AD412" s="30"/>
      <c r="AE412" s="30"/>
    </row>
    <row r="413" spans="1:31" x14ac:dyDescent="0.25">
      <c r="A413" s="28"/>
      <c r="B413" s="30"/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  <c r="S413" s="30"/>
      <c r="T413" s="30"/>
      <c r="U413" s="30"/>
      <c r="V413" s="30"/>
      <c r="W413" s="30"/>
      <c r="X413" s="30"/>
      <c r="Y413" s="30"/>
      <c r="Z413" s="30"/>
      <c r="AA413" s="30"/>
      <c r="AB413" s="30"/>
      <c r="AC413" s="30"/>
      <c r="AD413" s="30"/>
      <c r="AE413" s="30"/>
    </row>
    <row r="414" spans="1:31" x14ac:dyDescent="0.25">
      <c r="A414" s="28"/>
      <c r="B414" s="30"/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  <c r="S414" s="30"/>
      <c r="T414" s="30"/>
      <c r="U414" s="30"/>
      <c r="V414" s="30"/>
      <c r="W414" s="30"/>
      <c r="X414" s="30"/>
      <c r="Y414" s="30"/>
      <c r="Z414" s="30"/>
      <c r="AA414" s="30"/>
      <c r="AB414" s="30"/>
      <c r="AC414" s="30"/>
      <c r="AD414" s="30"/>
      <c r="AE414" s="30"/>
    </row>
    <row r="415" spans="1:31" x14ac:dyDescent="0.25">
      <c r="A415" s="28"/>
      <c r="B415" s="30"/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  <c r="S415" s="30"/>
      <c r="T415" s="30"/>
      <c r="U415" s="30"/>
      <c r="V415" s="30"/>
      <c r="W415" s="30"/>
      <c r="X415" s="30"/>
      <c r="Y415" s="30"/>
      <c r="Z415" s="30"/>
      <c r="AA415" s="30"/>
      <c r="AB415" s="30"/>
      <c r="AC415" s="30"/>
      <c r="AD415" s="30"/>
      <c r="AE415" s="30"/>
    </row>
    <row r="416" spans="1:31" x14ac:dyDescent="0.25">
      <c r="A416" s="28"/>
      <c r="B416" s="30"/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  <c r="S416" s="30"/>
      <c r="T416" s="30"/>
      <c r="U416" s="30"/>
      <c r="V416" s="30"/>
      <c r="W416" s="30"/>
      <c r="X416" s="30"/>
      <c r="Y416" s="30"/>
      <c r="Z416" s="30"/>
      <c r="AA416" s="30"/>
      <c r="AB416" s="30"/>
      <c r="AC416" s="30"/>
      <c r="AD416" s="30"/>
      <c r="AE416" s="30"/>
    </row>
    <row r="417" spans="1:31" x14ac:dyDescent="0.25">
      <c r="A417" s="28"/>
      <c r="B417" s="30"/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  <c r="S417" s="30"/>
      <c r="T417" s="30"/>
      <c r="U417" s="30"/>
      <c r="V417" s="30"/>
      <c r="W417" s="30"/>
      <c r="X417" s="30"/>
      <c r="Y417" s="30"/>
      <c r="Z417" s="30"/>
      <c r="AA417" s="30"/>
      <c r="AB417" s="30"/>
      <c r="AC417" s="30"/>
      <c r="AD417" s="30"/>
      <c r="AE417" s="30"/>
    </row>
    <row r="418" spans="1:31" x14ac:dyDescent="0.25">
      <c r="A418" s="28"/>
      <c r="B418" s="30"/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  <c r="S418" s="30"/>
      <c r="T418" s="30"/>
      <c r="U418" s="30"/>
      <c r="V418" s="30"/>
      <c r="W418" s="30"/>
      <c r="X418" s="30"/>
      <c r="Y418" s="30"/>
      <c r="Z418" s="30"/>
      <c r="AA418" s="30"/>
      <c r="AB418" s="30"/>
      <c r="AC418" s="30"/>
      <c r="AD418" s="30"/>
      <c r="AE418" s="30"/>
    </row>
    <row r="419" spans="1:31" x14ac:dyDescent="0.25">
      <c r="A419" s="28"/>
      <c r="B419" s="30"/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  <c r="S419" s="30"/>
      <c r="T419" s="30"/>
      <c r="U419" s="30"/>
      <c r="V419" s="30"/>
      <c r="W419" s="30"/>
      <c r="X419" s="30"/>
      <c r="Y419" s="30"/>
      <c r="Z419" s="30"/>
      <c r="AA419" s="30"/>
      <c r="AB419" s="30"/>
      <c r="AC419" s="30"/>
      <c r="AD419" s="30"/>
      <c r="AE419" s="30"/>
    </row>
    <row r="420" spans="1:31" x14ac:dyDescent="0.25">
      <c r="A420" s="28"/>
      <c r="B420" s="30"/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  <c r="S420" s="30"/>
      <c r="T420" s="30"/>
      <c r="U420" s="30"/>
      <c r="V420" s="30"/>
      <c r="W420" s="30"/>
      <c r="X420" s="30"/>
      <c r="Y420" s="30"/>
      <c r="Z420" s="30"/>
      <c r="AA420" s="30"/>
      <c r="AB420" s="30"/>
      <c r="AC420" s="30"/>
      <c r="AD420" s="30"/>
      <c r="AE420" s="30"/>
    </row>
    <row r="421" spans="1:31" x14ac:dyDescent="0.25">
      <c r="A421" s="28"/>
      <c r="B421" s="30"/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  <c r="S421" s="30"/>
      <c r="T421" s="30"/>
      <c r="U421" s="30"/>
      <c r="V421" s="30"/>
      <c r="W421" s="30"/>
      <c r="X421" s="30"/>
      <c r="Y421" s="30"/>
      <c r="Z421" s="30"/>
      <c r="AA421" s="30"/>
      <c r="AB421" s="30"/>
      <c r="AC421" s="30"/>
      <c r="AD421" s="30"/>
      <c r="AE421" s="30"/>
    </row>
    <row r="422" spans="1:31" x14ac:dyDescent="0.25">
      <c r="A422" s="28"/>
      <c r="B422" s="30"/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  <c r="S422" s="30"/>
      <c r="T422" s="30"/>
      <c r="U422" s="30"/>
      <c r="V422" s="30"/>
      <c r="W422" s="30"/>
      <c r="X422" s="30"/>
      <c r="Y422" s="30"/>
      <c r="Z422" s="30"/>
      <c r="AA422" s="30"/>
      <c r="AB422" s="30"/>
      <c r="AC422" s="30"/>
      <c r="AD422" s="30"/>
      <c r="AE422" s="30"/>
    </row>
    <row r="423" spans="1:31" x14ac:dyDescent="0.25">
      <c r="A423" s="28"/>
      <c r="B423" s="30"/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  <c r="S423" s="30"/>
      <c r="T423" s="30"/>
      <c r="U423" s="30"/>
      <c r="V423" s="30"/>
      <c r="W423" s="30"/>
      <c r="X423" s="30"/>
      <c r="Y423" s="30"/>
      <c r="Z423" s="30"/>
      <c r="AA423" s="30"/>
      <c r="AB423" s="30"/>
      <c r="AC423" s="30"/>
      <c r="AD423" s="30"/>
      <c r="AE423" s="30"/>
    </row>
    <row r="424" spans="1:31" x14ac:dyDescent="0.25">
      <c r="A424" s="28"/>
      <c r="B424" s="30"/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  <c r="S424" s="30"/>
      <c r="T424" s="30"/>
      <c r="U424" s="30"/>
      <c r="V424" s="30"/>
      <c r="W424" s="30"/>
      <c r="X424" s="30"/>
      <c r="Y424" s="30"/>
      <c r="Z424" s="30"/>
      <c r="AA424" s="30"/>
      <c r="AB424" s="30"/>
      <c r="AC424" s="30"/>
      <c r="AD424" s="30"/>
      <c r="AE424" s="30"/>
    </row>
    <row r="425" spans="1:31" x14ac:dyDescent="0.25">
      <c r="A425" s="28"/>
      <c r="B425" s="30"/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  <c r="S425" s="30"/>
      <c r="T425" s="30"/>
      <c r="U425" s="30"/>
      <c r="V425" s="30"/>
      <c r="W425" s="30"/>
      <c r="X425" s="30"/>
      <c r="Y425" s="30"/>
      <c r="Z425" s="30"/>
      <c r="AA425" s="30"/>
      <c r="AB425" s="30"/>
      <c r="AC425" s="30"/>
      <c r="AD425" s="30"/>
      <c r="AE425" s="30"/>
    </row>
    <row r="426" spans="1:31" x14ac:dyDescent="0.25">
      <c r="A426" s="28"/>
      <c r="B426" s="30"/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  <c r="S426" s="30"/>
      <c r="T426" s="30"/>
      <c r="U426" s="30"/>
      <c r="V426" s="30"/>
      <c r="W426" s="30"/>
      <c r="X426" s="30"/>
      <c r="Y426" s="30"/>
      <c r="Z426" s="30"/>
      <c r="AA426" s="30"/>
      <c r="AB426" s="30"/>
      <c r="AC426" s="30"/>
      <c r="AD426" s="30"/>
      <c r="AE426" s="30"/>
    </row>
    <row r="427" spans="1:31" x14ac:dyDescent="0.25">
      <c r="A427" s="28"/>
      <c r="B427" s="30"/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  <c r="S427" s="30"/>
      <c r="T427" s="30"/>
      <c r="U427" s="30"/>
      <c r="V427" s="30"/>
      <c r="W427" s="30"/>
      <c r="X427" s="30"/>
      <c r="Y427" s="30"/>
      <c r="Z427" s="30"/>
      <c r="AA427" s="30"/>
      <c r="AB427" s="30"/>
      <c r="AC427" s="30"/>
      <c r="AD427" s="30"/>
      <c r="AE427" s="30"/>
    </row>
    <row r="428" spans="1:31" x14ac:dyDescent="0.25">
      <c r="A428" s="28"/>
      <c r="B428" s="30"/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  <c r="S428" s="30"/>
      <c r="T428" s="30"/>
      <c r="U428" s="30"/>
      <c r="V428" s="30"/>
      <c r="W428" s="30"/>
      <c r="X428" s="30"/>
      <c r="Y428" s="30"/>
      <c r="Z428" s="30"/>
      <c r="AA428" s="30"/>
      <c r="AB428" s="30"/>
      <c r="AC428" s="30"/>
      <c r="AD428" s="30"/>
      <c r="AE428" s="30"/>
    </row>
    <row r="429" spans="1:31" x14ac:dyDescent="0.25">
      <c r="A429" s="28"/>
      <c r="B429" s="30"/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  <c r="S429" s="30"/>
      <c r="T429" s="30"/>
      <c r="U429" s="30"/>
      <c r="V429" s="30"/>
      <c r="W429" s="30"/>
      <c r="X429" s="30"/>
      <c r="Y429" s="30"/>
      <c r="Z429" s="30"/>
      <c r="AA429" s="30"/>
      <c r="AB429" s="30"/>
      <c r="AC429" s="30"/>
      <c r="AD429" s="30"/>
      <c r="AE429" s="30"/>
    </row>
    <row r="430" spans="1:31" x14ac:dyDescent="0.25">
      <c r="A430" s="28"/>
      <c r="B430" s="30"/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  <c r="S430" s="30"/>
      <c r="T430" s="30"/>
      <c r="U430" s="30"/>
      <c r="V430" s="30"/>
      <c r="W430" s="30"/>
      <c r="X430" s="30"/>
      <c r="Y430" s="30"/>
      <c r="Z430" s="30"/>
      <c r="AA430" s="30"/>
      <c r="AB430" s="30"/>
      <c r="AC430" s="30"/>
      <c r="AD430" s="30"/>
      <c r="AE430" s="30"/>
    </row>
    <row r="431" spans="1:31" x14ac:dyDescent="0.25">
      <c r="A431" s="28"/>
      <c r="B431" s="30"/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  <c r="S431" s="30"/>
      <c r="T431" s="30"/>
      <c r="U431" s="30"/>
      <c r="V431" s="30"/>
      <c r="W431" s="30"/>
      <c r="X431" s="30"/>
      <c r="Y431" s="30"/>
      <c r="Z431" s="30"/>
      <c r="AA431" s="30"/>
      <c r="AB431" s="30"/>
      <c r="AC431" s="30"/>
      <c r="AD431" s="30"/>
      <c r="AE431" s="30"/>
    </row>
    <row r="432" spans="1:31" x14ac:dyDescent="0.25">
      <c r="A432" s="28"/>
      <c r="B432" s="30"/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  <c r="S432" s="30"/>
      <c r="T432" s="30"/>
      <c r="U432" s="30"/>
      <c r="V432" s="30"/>
      <c r="W432" s="30"/>
      <c r="X432" s="30"/>
      <c r="Y432" s="30"/>
      <c r="Z432" s="30"/>
      <c r="AA432" s="30"/>
      <c r="AB432" s="30"/>
      <c r="AC432" s="30"/>
      <c r="AD432" s="30"/>
      <c r="AE432" s="30"/>
    </row>
    <row r="433" spans="1:31" x14ac:dyDescent="0.25">
      <c r="A433" s="28"/>
      <c r="B433" s="30"/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  <c r="S433" s="30"/>
      <c r="T433" s="30"/>
      <c r="U433" s="30"/>
      <c r="V433" s="30"/>
      <c r="W433" s="30"/>
      <c r="X433" s="30"/>
      <c r="Y433" s="30"/>
      <c r="Z433" s="30"/>
      <c r="AA433" s="30"/>
      <c r="AB433" s="30"/>
      <c r="AC433" s="30"/>
      <c r="AD433" s="30"/>
      <c r="AE433" s="30"/>
    </row>
    <row r="434" spans="1:31" x14ac:dyDescent="0.25">
      <c r="A434" s="28"/>
      <c r="B434" s="30"/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  <c r="S434" s="30"/>
      <c r="T434" s="30"/>
      <c r="U434" s="30"/>
      <c r="V434" s="30"/>
      <c r="W434" s="30"/>
      <c r="X434" s="30"/>
      <c r="Y434" s="30"/>
      <c r="Z434" s="30"/>
      <c r="AA434" s="30"/>
      <c r="AB434" s="30"/>
      <c r="AC434" s="30"/>
      <c r="AD434" s="30"/>
      <c r="AE434" s="30"/>
    </row>
    <row r="435" spans="1:31" x14ac:dyDescent="0.25">
      <c r="A435" s="28"/>
      <c r="B435" s="30"/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  <c r="S435" s="30"/>
      <c r="T435" s="30"/>
      <c r="U435" s="30"/>
      <c r="V435" s="30"/>
      <c r="W435" s="30"/>
      <c r="X435" s="30"/>
      <c r="Y435" s="30"/>
      <c r="Z435" s="30"/>
      <c r="AA435" s="30"/>
      <c r="AB435" s="30"/>
      <c r="AC435" s="30"/>
      <c r="AD435" s="30"/>
      <c r="AE435" s="30"/>
    </row>
    <row r="436" spans="1:31" x14ac:dyDescent="0.25">
      <c r="A436" s="28"/>
      <c r="B436" s="30"/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  <c r="S436" s="30"/>
      <c r="T436" s="30"/>
      <c r="U436" s="30"/>
      <c r="V436" s="30"/>
      <c r="W436" s="30"/>
      <c r="X436" s="30"/>
      <c r="Y436" s="30"/>
      <c r="Z436" s="30"/>
      <c r="AA436" s="30"/>
      <c r="AB436" s="30"/>
      <c r="AC436" s="30"/>
      <c r="AD436" s="30"/>
      <c r="AE436" s="30"/>
    </row>
    <row r="437" spans="1:31" x14ac:dyDescent="0.25">
      <c r="A437" s="28"/>
      <c r="B437" s="30"/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  <c r="S437" s="30"/>
      <c r="T437" s="30"/>
      <c r="U437" s="30"/>
      <c r="V437" s="30"/>
      <c r="W437" s="30"/>
      <c r="X437" s="30"/>
      <c r="Y437" s="30"/>
      <c r="Z437" s="30"/>
      <c r="AA437" s="30"/>
      <c r="AB437" s="30"/>
      <c r="AC437" s="30"/>
      <c r="AD437" s="30"/>
      <c r="AE437" s="30"/>
    </row>
    <row r="438" spans="1:31" x14ac:dyDescent="0.25">
      <c r="A438" s="28"/>
      <c r="B438" s="30"/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  <c r="S438" s="30"/>
      <c r="T438" s="30"/>
      <c r="U438" s="30"/>
      <c r="V438" s="30"/>
      <c r="W438" s="30"/>
      <c r="X438" s="30"/>
      <c r="Y438" s="30"/>
      <c r="Z438" s="30"/>
      <c r="AA438" s="30"/>
      <c r="AB438" s="30"/>
      <c r="AC438" s="30"/>
      <c r="AD438" s="30"/>
      <c r="AE438" s="30"/>
    </row>
    <row r="439" spans="1:31" x14ac:dyDescent="0.25">
      <c r="A439" s="28"/>
      <c r="B439" s="30"/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  <c r="S439" s="30"/>
      <c r="T439" s="30"/>
      <c r="U439" s="30"/>
      <c r="V439" s="30"/>
      <c r="W439" s="30"/>
      <c r="X439" s="30"/>
      <c r="Y439" s="30"/>
      <c r="Z439" s="30"/>
      <c r="AA439" s="30"/>
      <c r="AB439" s="30"/>
      <c r="AC439" s="30"/>
      <c r="AD439" s="30"/>
      <c r="AE439" s="30"/>
    </row>
    <row r="440" spans="1:31" x14ac:dyDescent="0.25">
      <c r="A440" s="28"/>
      <c r="B440" s="30"/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  <c r="S440" s="30"/>
      <c r="T440" s="30"/>
      <c r="U440" s="30"/>
      <c r="V440" s="30"/>
      <c r="W440" s="30"/>
      <c r="X440" s="30"/>
      <c r="Y440" s="30"/>
      <c r="Z440" s="30"/>
      <c r="AA440" s="30"/>
      <c r="AB440" s="30"/>
      <c r="AC440" s="30"/>
      <c r="AD440" s="30"/>
      <c r="AE440" s="30"/>
    </row>
    <row r="441" spans="1:31" x14ac:dyDescent="0.25">
      <c r="A441" s="28"/>
      <c r="B441" s="30"/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  <c r="S441" s="30"/>
      <c r="T441" s="30"/>
      <c r="U441" s="30"/>
      <c r="V441" s="30"/>
      <c r="W441" s="30"/>
      <c r="X441" s="30"/>
      <c r="Y441" s="30"/>
      <c r="Z441" s="30"/>
      <c r="AA441" s="30"/>
      <c r="AB441" s="30"/>
      <c r="AC441" s="30"/>
      <c r="AD441" s="30"/>
      <c r="AE441" s="30"/>
    </row>
    <row r="442" spans="1:31" x14ac:dyDescent="0.25">
      <c r="A442" s="28"/>
      <c r="B442" s="30"/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  <c r="S442" s="30"/>
      <c r="T442" s="30"/>
      <c r="U442" s="30"/>
      <c r="V442" s="30"/>
      <c r="W442" s="30"/>
      <c r="X442" s="30"/>
      <c r="Y442" s="30"/>
      <c r="Z442" s="30"/>
      <c r="AA442" s="30"/>
      <c r="AB442" s="30"/>
      <c r="AC442" s="30"/>
      <c r="AD442" s="30"/>
      <c r="AE442" s="30"/>
    </row>
    <row r="443" spans="1:31" x14ac:dyDescent="0.25">
      <c r="A443" s="28"/>
      <c r="B443" s="30"/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  <c r="S443" s="30"/>
      <c r="T443" s="30"/>
      <c r="U443" s="30"/>
      <c r="V443" s="30"/>
      <c r="W443" s="30"/>
      <c r="X443" s="30"/>
      <c r="Y443" s="30"/>
      <c r="Z443" s="30"/>
      <c r="AA443" s="30"/>
      <c r="AB443" s="30"/>
      <c r="AC443" s="30"/>
      <c r="AD443" s="30"/>
      <c r="AE443" s="30"/>
    </row>
    <row r="444" spans="1:31" x14ac:dyDescent="0.25">
      <c r="A444" s="28"/>
      <c r="B444" s="30"/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  <c r="S444" s="30"/>
      <c r="T444" s="30"/>
      <c r="U444" s="30"/>
      <c r="V444" s="30"/>
      <c r="W444" s="30"/>
      <c r="X444" s="30"/>
      <c r="Y444" s="30"/>
      <c r="Z444" s="30"/>
      <c r="AA444" s="30"/>
      <c r="AB444" s="30"/>
      <c r="AC444" s="30"/>
      <c r="AD444" s="30"/>
      <c r="AE444" s="30"/>
    </row>
    <row r="445" spans="1:31" x14ac:dyDescent="0.25">
      <c r="A445" s="28"/>
      <c r="B445" s="30"/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  <c r="S445" s="30"/>
      <c r="T445" s="30"/>
      <c r="U445" s="30"/>
      <c r="V445" s="30"/>
      <c r="W445" s="30"/>
      <c r="X445" s="30"/>
      <c r="Y445" s="30"/>
      <c r="Z445" s="30"/>
      <c r="AA445" s="30"/>
      <c r="AB445" s="30"/>
      <c r="AC445" s="30"/>
      <c r="AD445" s="30"/>
      <c r="AE445" s="30"/>
    </row>
    <row r="446" spans="1:31" x14ac:dyDescent="0.25">
      <c r="A446" s="28"/>
      <c r="B446" s="30"/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  <c r="S446" s="30"/>
      <c r="T446" s="30"/>
      <c r="U446" s="30"/>
      <c r="V446" s="30"/>
      <c r="W446" s="30"/>
      <c r="X446" s="30"/>
      <c r="Y446" s="30"/>
      <c r="Z446" s="30"/>
      <c r="AA446" s="30"/>
      <c r="AB446" s="30"/>
      <c r="AC446" s="30"/>
      <c r="AD446" s="30"/>
      <c r="AE446" s="30"/>
    </row>
    <row r="447" spans="1:31" x14ac:dyDescent="0.25">
      <c r="A447" s="28"/>
      <c r="B447" s="30"/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  <c r="S447" s="30"/>
      <c r="T447" s="30"/>
      <c r="U447" s="30"/>
      <c r="V447" s="30"/>
      <c r="W447" s="30"/>
      <c r="X447" s="30"/>
      <c r="Y447" s="30"/>
      <c r="Z447" s="30"/>
      <c r="AA447" s="30"/>
      <c r="AB447" s="30"/>
      <c r="AC447" s="30"/>
      <c r="AD447" s="30"/>
      <c r="AE447" s="30"/>
    </row>
    <row r="448" spans="1:31" x14ac:dyDescent="0.25">
      <c r="A448" s="28"/>
      <c r="B448" s="30"/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  <c r="S448" s="30"/>
      <c r="T448" s="30"/>
      <c r="U448" s="30"/>
      <c r="V448" s="30"/>
      <c r="W448" s="30"/>
      <c r="X448" s="30"/>
      <c r="Y448" s="30"/>
      <c r="Z448" s="30"/>
      <c r="AA448" s="30"/>
      <c r="AB448" s="30"/>
      <c r="AC448" s="30"/>
      <c r="AD448" s="30"/>
      <c r="AE448" s="30"/>
    </row>
    <row r="449" spans="1:31" x14ac:dyDescent="0.25">
      <c r="A449" s="28"/>
      <c r="B449" s="30"/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  <c r="S449" s="30"/>
      <c r="T449" s="30"/>
      <c r="U449" s="30"/>
      <c r="V449" s="30"/>
      <c r="W449" s="30"/>
      <c r="X449" s="30"/>
      <c r="Y449" s="30"/>
      <c r="Z449" s="30"/>
      <c r="AA449" s="30"/>
      <c r="AB449" s="30"/>
      <c r="AC449" s="30"/>
      <c r="AD449" s="30"/>
      <c r="AE449" s="30"/>
    </row>
    <row r="450" spans="1:31" x14ac:dyDescent="0.25">
      <c r="A450" s="28"/>
      <c r="B450" s="30"/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  <c r="S450" s="30"/>
      <c r="T450" s="30"/>
      <c r="U450" s="30"/>
      <c r="V450" s="30"/>
      <c r="W450" s="30"/>
      <c r="X450" s="30"/>
      <c r="Y450" s="30"/>
      <c r="Z450" s="30"/>
      <c r="AA450" s="30"/>
      <c r="AB450" s="30"/>
      <c r="AC450" s="30"/>
      <c r="AD450" s="30"/>
      <c r="AE450" s="30"/>
    </row>
    <row r="451" spans="1:31" x14ac:dyDescent="0.25">
      <c r="A451" s="28"/>
      <c r="B451" s="30"/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  <c r="S451" s="30"/>
      <c r="T451" s="30"/>
      <c r="U451" s="30"/>
      <c r="V451" s="30"/>
      <c r="W451" s="30"/>
      <c r="X451" s="30"/>
      <c r="Y451" s="30"/>
      <c r="Z451" s="30"/>
      <c r="AA451" s="30"/>
      <c r="AB451" s="30"/>
      <c r="AC451" s="30"/>
      <c r="AD451" s="30"/>
      <c r="AE451" s="30"/>
    </row>
    <row r="452" spans="1:31" x14ac:dyDescent="0.25">
      <c r="A452" s="28"/>
      <c r="B452" s="30"/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  <c r="S452" s="30"/>
      <c r="T452" s="30"/>
      <c r="U452" s="30"/>
      <c r="V452" s="30"/>
      <c r="W452" s="30"/>
      <c r="X452" s="30"/>
      <c r="Y452" s="30"/>
      <c r="Z452" s="30"/>
      <c r="AA452" s="30"/>
      <c r="AB452" s="30"/>
      <c r="AC452" s="30"/>
      <c r="AD452" s="30"/>
      <c r="AE452" s="30"/>
    </row>
    <row r="453" spans="1:31" x14ac:dyDescent="0.25">
      <c r="A453" s="28"/>
      <c r="B453" s="30"/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  <c r="S453" s="30"/>
      <c r="T453" s="30"/>
      <c r="U453" s="30"/>
      <c r="V453" s="30"/>
      <c r="W453" s="30"/>
      <c r="X453" s="30"/>
      <c r="Y453" s="30"/>
      <c r="Z453" s="30"/>
      <c r="AA453" s="30"/>
      <c r="AB453" s="30"/>
      <c r="AC453" s="30"/>
      <c r="AD453" s="30"/>
      <c r="AE453" s="30"/>
    </row>
    <row r="454" spans="1:31" x14ac:dyDescent="0.25">
      <c r="A454" s="28"/>
      <c r="B454" s="30"/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  <c r="S454" s="30"/>
      <c r="T454" s="30"/>
      <c r="U454" s="30"/>
      <c r="V454" s="30"/>
      <c r="W454" s="30"/>
      <c r="X454" s="30"/>
      <c r="Y454" s="30"/>
      <c r="Z454" s="30"/>
      <c r="AA454" s="30"/>
      <c r="AB454" s="30"/>
      <c r="AC454" s="30"/>
      <c r="AD454" s="30"/>
      <c r="AE454" s="30"/>
    </row>
    <row r="455" spans="1:31" x14ac:dyDescent="0.25">
      <c r="A455" s="28"/>
      <c r="B455" s="30"/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  <c r="S455" s="30"/>
      <c r="T455" s="30"/>
      <c r="U455" s="30"/>
      <c r="V455" s="30"/>
      <c r="W455" s="30"/>
      <c r="X455" s="30"/>
      <c r="Y455" s="30"/>
      <c r="Z455" s="30"/>
      <c r="AA455" s="30"/>
      <c r="AB455" s="30"/>
      <c r="AC455" s="30"/>
      <c r="AD455" s="30"/>
      <c r="AE455" s="30"/>
    </row>
    <row r="456" spans="1:31" x14ac:dyDescent="0.25">
      <c r="A456" s="28"/>
      <c r="B456" s="30"/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  <c r="S456" s="30"/>
      <c r="T456" s="30"/>
      <c r="U456" s="30"/>
      <c r="V456" s="30"/>
      <c r="W456" s="30"/>
      <c r="X456" s="30"/>
      <c r="Y456" s="30"/>
      <c r="Z456" s="30"/>
      <c r="AA456" s="30"/>
      <c r="AB456" s="30"/>
      <c r="AC456" s="30"/>
      <c r="AD456" s="30"/>
      <c r="AE456" s="30"/>
    </row>
    <row r="457" spans="1:31" x14ac:dyDescent="0.25">
      <c r="A457" s="28"/>
      <c r="B457" s="30"/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  <c r="S457" s="30"/>
      <c r="T457" s="30"/>
      <c r="U457" s="30"/>
      <c r="V457" s="30"/>
      <c r="W457" s="30"/>
      <c r="X457" s="30"/>
      <c r="Y457" s="30"/>
      <c r="Z457" s="30"/>
      <c r="AA457" s="30"/>
      <c r="AB457" s="30"/>
      <c r="AC457" s="30"/>
      <c r="AD457" s="30"/>
      <c r="AE457" s="30"/>
    </row>
    <row r="458" spans="1:31" x14ac:dyDescent="0.25">
      <c r="A458" s="28"/>
      <c r="B458" s="30"/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  <c r="S458" s="30"/>
      <c r="T458" s="30"/>
      <c r="U458" s="30"/>
      <c r="V458" s="30"/>
      <c r="W458" s="30"/>
      <c r="X458" s="30"/>
      <c r="Y458" s="30"/>
      <c r="Z458" s="30"/>
      <c r="AA458" s="30"/>
      <c r="AB458" s="30"/>
      <c r="AC458" s="30"/>
      <c r="AD458" s="30"/>
      <c r="AE458" s="30"/>
    </row>
    <row r="459" spans="1:31" x14ac:dyDescent="0.25">
      <c r="A459" s="28"/>
      <c r="B459" s="30"/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  <c r="S459" s="30"/>
      <c r="T459" s="30"/>
      <c r="U459" s="30"/>
      <c r="V459" s="30"/>
      <c r="W459" s="30"/>
      <c r="X459" s="30"/>
      <c r="Y459" s="30"/>
      <c r="Z459" s="30"/>
      <c r="AA459" s="30"/>
      <c r="AB459" s="30"/>
      <c r="AC459" s="30"/>
      <c r="AD459" s="30"/>
      <c r="AE459" s="30"/>
    </row>
    <row r="460" spans="1:31" x14ac:dyDescent="0.25">
      <c r="A460" s="28"/>
      <c r="B460" s="30"/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  <c r="S460" s="30"/>
      <c r="T460" s="30"/>
      <c r="U460" s="30"/>
      <c r="V460" s="30"/>
      <c r="W460" s="30"/>
      <c r="X460" s="30"/>
      <c r="Y460" s="30"/>
      <c r="Z460" s="30"/>
      <c r="AA460" s="30"/>
      <c r="AB460" s="30"/>
      <c r="AC460" s="30"/>
      <c r="AD460" s="30"/>
      <c r="AE460" s="30"/>
    </row>
    <row r="461" spans="1:31" x14ac:dyDescent="0.25">
      <c r="A461" s="28"/>
      <c r="B461" s="30"/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  <c r="S461" s="30"/>
      <c r="T461" s="30"/>
      <c r="U461" s="30"/>
      <c r="V461" s="30"/>
      <c r="W461" s="30"/>
      <c r="X461" s="30"/>
      <c r="Y461" s="30"/>
      <c r="Z461" s="30"/>
      <c r="AA461" s="30"/>
      <c r="AB461" s="30"/>
      <c r="AC461" s="30"/>
      <c r="AD461" s="30"/>
      <c r="AE461" s="30"/>
    </row>
    <row r="462" spans="1:31" x14ac:dyDescent="0.25">
      <c r="A462" s="28"/>
      <c r="B462" s="30"/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  <c r="S462" s="30"/>
      <c r="T462" s="30"/>
      <c r="U462" s="30"/>
      <c r="V462" s="30"/>
      <c r="W462" s="30"/>
      <c r="X462" s="30"/>
      <c r="Y462" s="30"/>
      <c r="Z462" s="30"/>
      <c r="AA462" s="30"/>
      <c r="AB462" s="30"/>
      <c r="AC462" s="30"/>
      <c r="AD462" s="30"/>
      <c r="AE462" s="30"/>
    </row>
    <row r="463" spans="1:31" x14ac:dyDescent="0.25">
      <c r="A463" s="28"/>
      <c r="B463" s="30"/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  <c r="S463" s="30"/>
      <c r="T463" s="30"/>
      <c r="U463" s="30"/>
      <c r="V463" s="30"/>
      <c r="W463" s="30"/>
      <c r="X463" s="30"/>
      <c r="Y463" s="30"/>
      <c r="Z463" s="30"/>
      <c r="AA463" s="30"/>
      <c r="AB463" s="30"/>
      <c r="AC463" s="30"/>
      <c r="AD463" s="30"/>
      <c r="AE463" s="30"/>
    </row>
    <row r="464" spans="1:31" x14ac:dyDescent="0.25">
      <c r="A464" s="28"/>
      <c r="B464" s="30"/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  <c r="S464" s="30"/>
      <c r="T464" s="30"/>
      <c r="U464" s="30"/>
      <c r="V464" s="30"/>
      <c r="W464" s="30"/>
      <c r="X464" s="30"/>
      <c r="Y464" s="30"/>
      <c r="Z464" s="30"/>
      <c r="AA464" s="30"/>
      <c r="AB464" s="30"/>
      <c r="AC464" s="30"/>
      <c r="AD464" s="30"/>
      <c r="AE464" s="30"/>
    </row>
    <row r="465" spans="1:31" x14ac:dyDescent="0.25">
      <c r="A465" s="28"/>
      <c r="B465" s="30"/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  <c r="S465" s="30"/>
      <c r="T465" s="30"/>
      <c r="U465" s="30"/>
      <c r="V465" s="30"/>
      <c r="W465" s="30"/>
      <c r="X465" s="30"/>
      <c r="Y465" s="30"/>
      <c r="Z465" s="30"/>
      <c r="AA465" s="30"/>
      <c r="AB465" s="30"/>
      <c r="AC465" s="30"/>
      <c r="AD465" s="30"/>
      <c r="AE465" s="30"/>
    </row>
    <row r="466" spans="1:31" x14ac:dyDescent="0.25">
      <c r="A466" s="28"/>
      <c r="B466" s="30"/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  <c r="S466" s="30"/>
      <c r="T466" s="30"/>
      <c r="U466" s="30"/>
      <c r="V466" s="30"/>
      <c r="W466" s="30"/>
      <c r="X466" s="30"/>
      <c r="Y466" s="30"/>
      <c r="Z466" s="30"/>
      <c r="AA466" s="30"/>
      <c r="AB466" s="30"/>
      <c r="AC466" s="30"/>
      <c r="AD466" s="30"/>
      <c r="AE466" s="30"/>
    </row>
    <row r="467" spans="1:31" x14ac:dyDescent="0.25">
      <c r="A467" s="28"/>
      <c r="B467" s="30"/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  <c r="S467" s="30"/>
      <c r="T467" s="30"/>
      <c r="U467" s="30"/>
      <c r="V467" s="30"/>
      <c r="W467" s="30"/>
      <c r="X467" s="30"/>
      <c r="Y467" s="30"/>
      <c r="Z467" s="30"/>
      <c r="AA467" s="30"/>
      <c r="AB467" s="30"/>
      <c r="AC467" s="30"/>
      <c r="AD467" s="30"/>
      <c r="AE467" s="30"/>
    </row>
    <row r="468" spans="1:31" x14ac:dyDescent="0.25">
      <c r="A468" s="28"/>
      <c r="B468" s="30"/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  <c r="S468" s="30"/>
      <c r="T468" s="30"/>
      <c r="U468" s="30"/>
      <c r="V468" s="30"/>
      <c r="W468" s="30"/>
      <c r="X468" s="30"/>
      <c r="Y468" s="30"/>
      <c r="Z468" s="30"/>
      <c r="AA468" s="30"/>
      <c r="AB468" s="30"/>
      <c r="AC468" s="30"/>
      <c r="AD468" s="30"/>
      <c r="AE468" s="30"/>
    </row>
    <row r="469" spans="1:31" x14ac:dyDescent="0.25">
      <c r="A469" s="28"/>
      <c r="B469" s="30"/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  <c r="S469" s="30"/>
      <c r="T469" s="30"/>
      <c r="U469" s="30"/>
      <c r="V469" s="30"/>
      <c r="W469" s="30"/>
      <c r="X469" s="30"/>
      <c r="Y469" s="30"/>
      <c r="Z469" s="30"/>
      <c r="AA469" s="30"/>
      <c r="AB469" s="30"/>
      <c r="AC469" s="30"/>
      <c r="AD469" s="30"/>
      <c r="AE469" s="30"/>
    </row>
    <row r="470" spans="1:31" x14ac:dyDescent="0.25">
      <c r="A470" s="28"/>
      <c r="B470" s="30"/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  <c r="S470" s="30"/>
      <c r="T470" s="30"/>
      <c r="U470" s="30"/>
      <c r="V470" s="30"/>
      <c r="W470" s="30"/>
      <c r="X470" s="30"/>
      <c r="Y470" s="30"/>
      <c r="Z470" s="30"/>
      <c r="AA470" s="30"/>
      <c r="AB470" s="30"/>
      <c r="AC470" s="30"/>
      <c r="AD470" s="30"/>
      <c r="AE470" s="30"/>
    </row>
    <row r="471" spans="1:31" x14ac:dyDescent="0.25">
      <c r="A471" s="28"/>
      <c r="B471" s="30"/>
      <c r="C471" s="30"/>
      <c r="D471" s="30"/>
      <c r="E471" s="30"/>
      <c r="F471" s="30"/>
      <c r="G471" s="30"/>
      <c r="H471" s="30"/>
      <c r="I471" s="30"/>
      <c r="J471" s="30"/>
      <c r="K471" s="30"/>
      <c r="L471" s="30"/>
      <c r="M471" s="30"/>
      <c r="N471" s="30"/>
      <c r="O471" s="30"/>
      <c r="P471" s="30"/>
      <c r="Q471" s="30"/>
      <c r="R471" s="30"/>
      <c r="S471" s="30"/>
      <c r="T471" s="30"/>
      <c r="U471" s="30"/>
      <c r="V471" s="30"/>
      <c r="W471" s="30"/>
      <c r="X471" s="30"/>
      <c r="Y471" s="30"/>
      <c r="Z471" s="30"/>
      <c r="AA471" s="30"/>
      <c r="AB471" s="30"/>
      <c r="AC471" s="30"/>
      <c r="AD471" s="30"/>
      <c r="AE471" s="30"/>
    </row>
    <row r="472" spans="1:31" x14ac:dyDescent="0.25">
      <c r="A472" s="28"/>
      <c r="B472" s="30"/>
      <c r="C472" s="30"/>
      <c r="D472" s="30"/>
      <c r="E472" s="30"/>
      <c r="F472" s="30"/>
      <c r="G472" s="30"/>
      <c r="H472" s="30"/>
      <c r="I472" s="30"/>
      <c r="J472" s="30"/>
      <c r="K472" s="30"/>
      <c r="L472" s="30"/>
      <c r="M472" s="30"/>
      <c r="N472" s="30"/>
      <c r="O472" s="30"/>
      <c r="P472" s="30"/>
      <c r="Q472" s="30"/>
      <c r="R472" s="30"/>
      <c r="S472" s="30"/>
      <c r="T472" s="30"/>
      <c r="U472" s="30"/>
      <c r="V472" s="30"/>
      <c r="W472" s="30"/>
      <c r="X472" s="30"/>
      <c r="Y472" s="30"/>
      <c r="Z472" s="30"/>
      <c r="AA472" s="30"/>
      <c r="AB472" s="30"/>
      <c r="AC472" s="30"/>
      <c r="AD472" s="30"/>
      <c r="AE472" s="30"/>
    </row>
    <row r="473" spans="1:31" x14ac:dyDescent="0.25">
      <c r="A473" s="28"/>
      <c r="B473" s="30"/>
      <c r="C473" s="30"/>
      <c r="D473" s="30"/>
      <c r="E473" s="30"/>
      <c r="F473" s="30"/>
      <c r="G473" s="30"/>
      <c r="H473" s="30"/>
      <c r="I473" s="30"/>
      <c r="J473" s="30"/>
      <c r="K473" s="30"/>
      <c r="L473" s="30"/>
      <c r="M473" s="30"/>
      <c r="N473" s="30"/>
      <c r="O473" s="30"/>
      <c r="P473" s="30"/>
      <c r="Q473" s="30"/>
      <c r="R473" s="30"/>
      <c r="S473" s="30"/>
      <c r="T473" s="30"/>
      <c r="U473" s="30"/>
      <c r="V473" s="30"/>
      <c r="W473" s="30"/>
      <c r="X473" s="30"/>
      <c r="Y473" s="30"/>
      <c r="Z473" s="30"/>
      <c r="AA473" s="30"/>
      <c r="AB473" s="30"/>
      <c r="AC473" s="30"/>
      <c r="AD473" s="30"/>
      <c r="AE473" s="30"/>
    </row>
    <row r="474" spans="1:31" x14ac:dyDescent="0.25">
      <c r="A474" s="28"/>
      <c r="B474" s="30"/>
      <c r="C474" s="30"/>
      <c r="D474" s="30"/>
      <c r="E474" s="30"/>
      <c r="F474" s="30"/>
      <c r="G474" s="30"/>
      <c r="H474" s="30"/>
      <c r="I474" s="30"/>
      <c r="J474" s="30"/>
      <c r="K474" s="30"/>
      <c r="L474" s="30"/>
      <c r="M474" s="30"/>
      <c r="N474" s="30"/>
      <c r="O474" s="30"/>
      <c r="P474" s="30"/>
      <c r="Q474" s="30"/>
      <c r="R474" s="30"/>
      <c r="S474" s="30"/>
      <c r="T474" s="30"/>
      <c r="U474" s="30"/>
      <c r="V474" s="30"/>
      <c r="W474" s="30"/>
      <c r="X474" s="30"/>
      <c r="Y474" s="30"/>
      <c r="Z474" s="30"/>
      <c r="AA474" s="30"/>
      <c r="AB474" s="30"/>
      <c r="AC474" s="30"/>
      <c r="AD474" s="30"/>
      <c r="AE474" s="30"/>
    </row>
    <row r="475" spans="1:31" x14ac:dyDescent="0.25">
      <c r="A475" s="28"/>
      <c r="B475" s="30"/>
      <c r="C475" s="30"/>
      <c r="D475" s="30"/>
      <c r="E475" s="30"/>
      <c r="F475" s="30"/>
      <c r="G475" s="30"/>
      <c r="H475" s="30"/>
      <c r="I475" s="30"/>
      <c r="J475" s="30"/>
      <c r="K475" s="30"/>
      <c r="L475" s="30"/>
      <c r="M475" s="30"/>
      <c r="N475" s="30"/>
      <c r="O475" s="30"/>
      <c r="P475" s="30"/>
      <c r="Q475" s="30"/>
      <c r="R475" s="30"/>
      <c r="S475" s="30"/>
      <c r="T475" s="30"/>
      <c r="U475" s="30"/>
      <c r="V475" s="30"/>
      <c r="W475" s="30"/>
      <c r="X475" s="30"/>
      <c r="Y475" s="30"/>
      <c r="Z475" s="30"/>
      <c r="AA475" s="30"/>
      <c r="AB475" s="30"/>
      <c r="AC475" s="30"/>
      <c r="AD475" s="30"/>
      <c r="AE475" s="30"/>
    </row>
    <row r="476" spans="1:31" x14ac:dyDescent="0.25">
      <c r="A476" s="28"/>
      <c r="B476" s="30"/>
      <c r="C476" s="30"/>
      <c r="D476" s="30"/>
      <c r="E476" s="30"/>
      <c r="F476" s="30"/>
      <c r="G476" s="30"/>
      <c r="H476" s="30"/>
      <c r="I476" s="30"/>
      <c r="J476" s="30"/>
      <c r="K476" s="30"/>
      <c r="L476" s="30"/>
      <c r="M476" s="30"/>
      <c r="N476" s="30"/>
      <c r="O476" s="30"/>
      <c r="P476" s="30"/>
      <c r="Q476" s="30"/>
      <c r="R476" s="30"/>
      <c r="S476" s="30"/>
      <c r="T476" s="30"/>
      <c r="U476" s="30"/>
      <c r="V476" s="30"/>
      <c r="W476" s="30"/>
      <c r="X476" s="30"/>
      <c r="Y476" s="30"/>
      <c r="Z476" s="30"/>
      <c r="AA476" s="30"/>
      <c r="AB476" s="30"/>
      <c r="AC476" s="30"/>
      <c r="AD476" s="30"/>
      <c r="AE476" s="30"/>
    </row>
    <row r="477" spans="1:31" x14ac:dyDescent="0.25">
      <c r="A477" s="28"/>
      <c r="B477" s="30"/>
      <c r="C477" s="30"/>
      <c r="D477" s="30"/>
      <c r="E477" s="30"/>
      <c r="F477" s="30"/>
      <c r="G477" s="30"/>
      <c r="H477" s="30"/>
      <c r="I477" s="30"/>
      <c r="J477" s="30"/>
      <c r="K477" s="30"/>
      <c r="L477" s="30"/>
      <c r="M477" s="30"/>
      <c r="N477" s="30"/>
      <c r="O477" s="30"/>
      <c r="P477" s="30"/>
      <c r="Q477" s="30"/>
      <c r="R477" s="30"/>
      <c r="S477" s="30"/>
      <c r="T477" s="30"/>
      <c r="U477" s="30"/>
      <c r="V477" s="30"/>
      <c r="W477" s="30"/>
      <c r="X477" s="30"/>
      <c r="Y477" s="30"/>
      <c r="Z477" s="30"/>
      <c r="AA477" s="30"/>
      <c r="AB477" s="30"/>
      <c r="AC477" s="30"/>
      <c r="AD477" s="30"/>
      <c r="AE477" s="30"/>
    </row>
    <row r="478" spans="1:31" x14ac:dyDescent="0.25">
      <c r="A478" s="28"/>
      <c r="B478" s="30"/>
      <c r="C478" s="30"/>
      <c r="D478" s="30"/>
      <c r="E478" s="30"/>
      <c r="F478" s="30"/>
      <c r="G478" s="30"/>
      <c r="H478" s="30"/>
      <c r="I478" s="30"/>
      <c r="J478" s="30"/>
      <c r="K478" s="30"/>
      <c r="L478" s="30"/>
      <c r="M478" s="30"/>
      <c r="N478" s="30"/>
      <c r="O478" s="30"/>
      <c r="P478" s="30"/>
      <c r="Q478" s="30"/>
      <c r="R478" s="30"/>
      <c r="S478" s="30"/>
      <c r="T478" s="30"/>
      <c r="U478" s="30"/>
      <c r="V478" s="30"/>
      <c r="W478" s="30"/>
      <c r="X478" s="30"/>
      <c r="Y478" s="30"/>
      <c r="Z478" s="30"/>
      <c r="AA478" s="30"/>
      <c r="AB478" s="30"/>
      <c r="AC478" s="30"/>
      <c r="AD478" s="30"/>
      <c r="AE478" s="30"/>
    </row>
    <row r="479" spans="1:31" x14ac:dyDescent="0.25">
      <c r="A479" s="28"/>
      <c r="B479" s="30"/>
      <c r="C479" s="30"/>
      <c r="D479" s="30"/>
      <c r="E479" s="30"/>
      <c r="F479" s="30"/>
      <c r="G479" s="30"/>
      <c r="H479" s="30"/>
      <c r="I479" s="30"/>
      <c r="J479" s="30"/>
      <c r="K479" s="30"/>
      <c r="L479" s="30"/>
      <c r="M479" s="30"/>
      <c r="N479" s="30"/>
      <c r="O479" s="30"/>
      <c r="P479" s="30"/>
      <c r="Q479" s="30"/>
      <c r="R479" s="30"/>
      <c r="S479" s="30"/>
      <c r="T479" s="30"/>
      <c r="U479" s="30"/>
      <c r="V479" s="30"/>
      <c r="W479" s="30"/>
      <c r="X479" s="30"/>
      <c r="Y479" s="30"/>
      <c r="Z479" s="30"/>
      <c r="AA479" s="30"/>
      <c r="AB479" s="30"/>
      <c r="AC479" s="30"/>
      <c r="AD479" s="30"/>
      <c r="AE479" s="30"/>
    </row>
    <row r="480" spans="1:31" x14ac:dyDescent="0.25">
      <c r="A480" s="28"/>
      <c r="B480" s="30"/>
      <c r="C480" s="30"/>
      <c r="D480" s="30"/>
      <c r="E480" s="30"/>
      <c r="F480" s="30"/>
      <c r="G480" s="30"/>
      <c r="H480" s="30"/>
      <c r="I480" s="30"/>
      <c r="J480" s="30"/>
      <c r="K480" s="30"/>
      <c r="L480" s="30"/>
      <c r="M480" s="30"/>
      <c r="N480" s="30"/>
      <c r="O480" s="30"/>
      <c r="P480" s="30"/>
      <c r="Q480" s="30"/>
      <c r="R480" s="30"/>
      <c r="S480" s="30"/>
      <c r="T480" s="30"/>
      <c r="U480" s="30"/>
      <c r="V480" s="30"/>
      <c r="W480" s="30"/>
      <c r="X480" s="30"/>
      <c r="Y480" s="30"/>
      <c r="Z480" s="30"/>
      <c r="AA480" s="30"/>
      <c r="AB480" s="30"/>
      <c r="AC480" s="30"/>
      <c r="AD480" s="30"/>
      <c r="AE480" s="30"/>
    </row>
    <row r="481" spans="1:31" x14ac:dyDescent="0.25">
      <c r="A481" s="28"/>
      <c r="B481" s="30"/>
      <c r="C481" s="30"/>
      <c r="D481" s="30"/>
      <c r="E481" s="30"/>
      <c r="F481" s="30"/>
      <c r="G481" s="30"/>
      <c r="H481" s="30"/>
      <c r="I481" s="30"/>
      <c r="J481" s="30"/>
      <c r="K481" s="30"/>
      <c r="L481" s="30"/>
      <c r="M481" s="30"/>
      <c r="N481" s="30"/>
      <c r="O481" s="30"/>
      <c r="P481" s="30"/>
      <c r="Q481" s="30"/>
      <c r="R481" s="30"/>
      <c r="S481" s="30"/>
      <c r="T481" s="30"/>
      <c r="U481" s="30"/>
      <c r="V481" s="30"/>
      <c r="W481" s="30"/>
      <c r="X481" s="30"/>
      <c r="Y481" s="30"/>
      <c r="Z481" s="30"/>
      <c r="AA481" s="30"/>
      <c r="AB481" s="30"/>
      <c r="AC481" s="30"/>
      <c r="AD481" s="30"/>
      <c r="AE481" s="30"/>
    </row>
    <row r="482" spans="1:31" x14ac:dyDescent="0.25">
      <c r="A482" s="28"/>
      <c r="B482" s="30"/>
      <c r="C482" s="30"/>
      <c r="D482" s="30"/>
      <c r="E482" s="30"/>
      <c r="F482" s="30"/>
      <c r="G482" s="30"/>
      <c r="H482" s="30"/>
      <c r="I482" s="30"/>
      <c r="J482" s="30"/>
      <c r="K482" s="30"/>
      <c r="L482" s="30"/>
      <c r="M482" s="30"/>
      <c r="N482" s="30"/>
      <c r="O482" s="30"/>
      <c r="P482" s="30"/>
      <c r="Q482" s="30"/>
      <c r="R482" s="30"/>
      <c r="S482" s="30"/>
      <c r="T482" s="30"/>
      <c r="U482" s="30"/>
      <c r="V482" s="30"/>
      <c r="W482" s="30"/>
      <c r="X482" s="30"/>
      <c r="Y482" s="30"/>
      <c r="Z482" s="30"/>
      <c r="AA482" s="30"/>
      <c r="AB482" s="30"/>
      <c r="AC482" s="30"/>
      <c r="AD482" s="30"/>
      <c r="AE482" s="30"/>
    </row>
    <row r="483" spans="1:31" x14ac:dyDescent="0.25">
      <c r="A483" s="28"/>
      <c r="B483" s="30"/>
      <c r="C483" s="30"/>
      <c r="D483" s="30"/>
      <c r="E483" s="30"/>
      <c r="F483" s="30"/>
      <c r="G483" s="30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  <c r="S483" s="30"/>
      <c r="T483" s="30"/>
      <c r="U483" s="30"/>
      <c r="V483" s="30"/>
      <c r="W483" s="30"/>
      <c r="X483" s="30"/>
      <c r="Y483" s="30"/>
      <c r="Z483" s="30"/>
      <c r="AA483" s="30"/>
      <c r="AB483" s="30"/>
      <c r="AC483" s="30"/>
      <c r="AD483" s="30"/>
      <c r="AE483" s="30"/>
    </row>
    <row r="484" spans="1:31" x14ac:dyDescent="0.25">
      <c r="A484" s="28"/>
      <c r="B484" s="30"/>
      <c r="C484" s="30"/>
      <c r="D484" s="30"/>
      <c r="E484" s="30"/>
      <c r="F484" s="30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  <c r="S484" s="30"/>
      <c r="T484" s="30"/>
      <c r="U484" s="30"/>
      <c r="V484" s="30"/>
      <c r="W484" s="30"/>
      <c r="X484" s="30"/>
      <c r="Y484" s="30"/>
      <c r="Z484" s="30"/>
      <c r="AA484" s="30"/>
      <c r="AB484" s="30"/>
      <c r="AC484" s="30"/>
      <c r="AD484" s="30"/>
      <c r="AE484" s="30"/>
    </row>
    <row r="485" spans="1:31" x14ac:dyDescent="0.25">
      <c r="A485" s="28"/>
      <c r="B485" s="30"/>
      <c r="C485" s="30"/>
      <c r="D485" s="30"/>
      <c r="E485" s="30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  <c r="S485" s="30"/>
      <c r="T485" s="30"/>
      <c r="U485" s="30"/>
      <c r="V485" s="30"/>
      <c r="W485" s="30"/>
      <c r="X485" s="30"/>
      <c r="Y485" s="30"/>
      <c r="Z485" s="30"/>
      <c r="AA485" s="30"/>
      <c r="AB485" s="30"/>
      <c r="AC485" s="30"/>
      <c r="AD485" s="30"/>
      <c r="AE485" s="30"/>
    </row>
    <row r="486" spans="1:31" x14ac:dyDescent="0.25">
      <c r="A486" s="28"/>
      <c r="B486" s="30"/>
      <c r="C486" s="30"/>
      <c r="D486" s="30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  <c r="S486" s="30"/>
      <c r="T486" s="30"/>
      <c r="U486" s="30"/>
      <c r="V486" s="30"/>
      <c r="W486" s="30"/>
      <c r="X486" s="30"/>
      <c r="Y486" s="30"/>
      <c r="Z486" s="30"/>
      <c r="AA486" s="30"/>
      <c r="AB486" s="30"/>
      <c r="AC486" s="30"/>
      <c r="AD486" s="30"/>
      <c r="AE486" s="30"/>
    </row>
    <row r="487" spans="1:31" x14ac:dyDescent="0.25">
      <c r="A487" s="28"/>
      <c r="B487" s="30"/>
      <c r="C487" s="30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  <c r="S487" s="30"/>
      <c r="T487" s="30"/>
      <c r="U487" s="30"/>
      <c r="V487" s="30"/>
      <c r="W487" s="30"/>
      <c r="X487" s="30"/>
      <c r="Y487" s="30"/>
      <c r="Z487" s="30"/>
      <c r="AA487" s="30"/>
      <c r="AB487" s="30"/>
      <c r="AC487" s="30"/>
      <c r="AD487" s="30"/>
      <c r="AE487" s="30"/>
    </row>
    <row r="488" spans="1:31" x14ac:dyDescent="0.25">
      <c r="A488" s="28"/>
      <c r="B488" s="30"/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  <c r="S488" s="30"/>
      <c r="T488" s="30"/>
      <c r="U488" s="30"/>
      <c r="V488" s="30"/>
      <c r="W488" s="30"/>
      <c r="X488" s="30"/>
      <c r="Y488" s="30"/>
      <c r="Z488" s="30"/>
      <c r="AA488" s="30"/>
      <c r="AB488" s="30"/>
      <c r="AC488" s="30"/>
      <c r="AD488" s="30"/>
      <c r="AE488" s="30"/>
    </row>
    <row r="489" spans="1:31" x14ac:dyDescent="0.25">
      <c r="A489" s="28"/>
      <c r="B489" s="30"/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  <c r="S489" s="30"/>
      <c r="T489" s="30"/>
      <c r="U489" s="30"/>
      <c r="V489" s="30"/>
      <c r="W489" s="30"/>
      <c r="X489" s="30"/>
      <c r="Y489" s="30"/>
      <c r="Z489" s="30"/>
      <c r="AA489" s="30"/>
      <c r="AB489" s="30"/>
      <c r="AC489" s="30"/>
      <c r="AD489" s="30"/>
      <c r="AE489" s="30"/>
    </row>
    <row r="490" spans="1:31" x14ac:dyDescent="0.25">
      <c r="A490" s="28"/>
      <c r="B490" s="30"/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  <c r="S490" s="30"/>
      <c r="T490" s="30"/>
      <c r="U490" s="30"/>
      <c r="V490" s="30"/>
      <c r="W490" s="30"/>
      <c r="X490" s="30"/>
      <c r="Y490" s="30"/>
      <c r="Z490" s="30"/>
      <c r="AA490" s="30"/>
      <c r="AB490" s="30"/>
      <c r="AC490" s="30"/>
      <c r="AD490" s="30"/>
      <c r="AE490" s="30"/>
    </row>
    <row r="491" spans="1:31" x14ac:dyDescent="0.25">
      <c r="A491" s="28"/>
      <c r="B491" s="30"/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  <c r="S491" s="30"/>
      <c r="T491" s="30"/>
      <c r="U491" s="30"/>
      <c r="V491" s="30"/>
      <c r="W491" s="30"/>
      <c r="X491" s="30"/>
      <c r="Y491" s="30"/>
      <c r="Z491" s="30"/>
      <c r="AA491" s="30"/>
      <c r="AB491" s="30"/>
      <c r="AC491" s="30"/>
      <c r="AD491" s="30"/>
      <c r="AE491" s="30"/>
    </row>
    <row r="492" spans="1:31" x14ac:dyDescent="0.25">
      <c r="A492" s="28"/>
      <c r="B492" s="30"/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  <c r="S492" s="30"/>
      <c r="T492" s="30"/>
      <c r="U492" s="30"/>
      <c r="V492" s="30"/>
      <c r="W492" s="30"/>
      <c r="X492" s="30"/>
      <c r="Y492" s="30"/>
      <c r="Z492" s="30"/>
      <c r="AA492" s="30"/>
      <c r="AB492" s="30"/>
      <c r="AC492" s="30"/>
      <c r="AD492" s="30"/>
      <c r="AE492" s="30"/>
    </row>
    <row r="493" spans="1:31" x14ac:dyDescent="0.25">
      <c r="A493" s="28"/>
      <c r="B493" s="30"/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  <c r="S493" s="30"/>
      <c r="T493" s="30"/>
      <c r="U493" s="30"/>
      <c r="V493" s="30"/>
      <c r="W493" s="30"/>
      <c r="X493" s="30"/>
      <c r="Y493" s="30"/>
      <c r="Z493" s="30"/>
      <c r="AA493" s="30"/>
      <c r="AB493" s="30"/>
      <c r="AC493" s="30"/>
      <c r="AD493" s="30"/>
      <c r="AE493" s="30"/>
    </row>
    <row r="494" spans="1:31" x14ac:dyDescent="0.25">
      <c r="A494" s="28"/>
      <c r="B494" s="30"/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  <c r="S494" s="30"/>
      <c r="T494" s="30"/>
      <c r="U494" s="30"/>
      <c r="V494" s="30"/>
      <c r="W494" s="30"/>
      <c r="X494" s="30"/>
      <c r="Y494" s="30"/>
      <c r="Z494" s="30"/>
      <c r="AA494" s="30"/>
      <c r="AB494" s="30"/>
      <c r="AC494" s="30"/>
      <c r="AD494" s="30"/>
      <c r="AE494" s="30"/>
    </row>
    <row r="495" spans="1:31" x14ac:dyDescent="0.25">
      <c r="A495" s="28"/>
      <c r="B495" s="30"/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  <c r="S495" s="30"/>
      <c r="T495" s="30"/>
      <c r="U495" s="30"/>
      <c r="V495" s="30"/>
      <c r="W495" s="30"/>
      <c r="X495" s="30"/>
      <c r="Y495" s="30"/>
      <c r="Z495" s="30"/>
      <c r="AA495" s="30"/>
      <c r="AB495" s="30"/>
      <c r="AC495" s="30"/>
      <c r="AD495" s="30"/>
      <c r="AE495" s="30"/>
    </row>
    <row r="496" spans="1:31" x14ac:dyDescent="0.25">
      <c r="A496" s="28"/>
      <c r="B496" s="30"/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  <c r="S496" s="30"/>
      <c r="T496" s="30"/>
      <c r="U496" s="30"/>
      <c r="V496" s="30"/>
      <c r="W496" s="30"/>
      <c r="X496" s="30"/>
      <c r="Y496" s="30"/>
      <c r="Z496" s="30"/>
      <c r="AA496" s="30"/>
      <c r="AB496" s="30"/>
      <c r="AC496" s="30"/>
      <c r="AD496" s="30"/>
      <c r="AE496" s="30"/>
    </row>
    <row r="497" spans="1:31" x14ac:dyDescent="0.25">
      <c r="A497" s="28"/>
      <c r="B497" s="30"/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  <c r="S497" s="30"/>
      <c r="T497" s="30"/>
      <c r="U497" s="30"/>
      <c r="V497" s="30"/>
      <c r="W497" s="30"/>
      <c r="X497" s="30"/>
      <c r="Y497" s="30"/>
      <c r="Z497" s="30"/>
      <c r="AA497" s="30"/>
      <c r="AB497" s="30"/>
      <c r="AC497" s="30"/>
      <c r="AD497" s="30"/>
      <c r="AE497" s="30"/>
    </row>
    <row r="498" spans="1:31" x14ac:dyDescent="0.25">
      <c r="A498" s="28"/>
      <c r="B498" s="30"/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  <c r="S498" s="30"/>
      <c r="T498" s="30"/>
      <c r="U498" s="30"/>
      <c r="V498" s="30"/>
      <c r="W498" s="30"/>
      <c r="X498" s="30"/>
      <c r="Y498" s="30"/>
      <c r="Z498" s="30"/>
      <c r="AA498" s="30"/>
      <c r="AB498" s="30"/>
      <c r="AC498" s="30"/>
      <c r="AD498" s="30"/>
      <c r="AE498" s="30"/>
    </row>
    <row r="499" spans="1:31" x14ac:dyDescent="0.25">
      <c r="A499" s="28"/>
      <c r="B499" s="30"/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  <c r="S499" s="30"/>
      <c r="T499" s="30"/>
      <c r="U499" s="30"/>
      <c r="V499" s="30"/>
      <c r="W499" s="30"/>
      <c r="X499" s="30"/>
      <c r="Y499" s="30"/>
      <c r="Z499" s="30"/>
      <c r="AA499" s="30"/>
      <c r="AB499" s="30"/>
      <c r="AC499" s="30"/>
      <c r="AD499" s="30"/>
      <c r="AE499" s="30"/>
    </row>
    <row r="500" spans="1:31" x14ac:dyDescent="0.25">
      <c r="A500" s="28"/>
      <c r="B500" s="30"/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  <c r="S500" s="30"/>
      <c r="T500" s="30"/>
      <c r="U500" s="30"/>
      <c r="V500" s="30"/>
      <c r="W500" s="30"/>
      <c r="X500" s="30"/>
      <c r="Y500" s="30"/>
      <c r="Z500" s="30"/>
      <c r="AA500" s="30"/>
      <c r="AB500" s="30"/>
      <c r="AC500" s="30"/>
      <c r="AD500" s="30"/>
      <c r="AE500" s="30"/>
    </row>
    <row r="501" spans="1:31" x14ac:dyDescent="0.25">
      <c r="A501" s="28"/>
      <c r="B501" s="30"/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  <c r="S501" s="30"/>
      <c r="T501" s="30"/>
      <c r="U501" s="30"/>
      <c r="V501" s="30"/>
      <c r="W501" s="30"/>
      <c r="X501" s="30"/>
      <c r="Y501" s="30"/>
      <c r="Z501" s="30"/>
      <c r="AA501" s="30"/>
      <c r="AB501" s="30"/>
      <c r="AC501" s="30"/>
      <c r="AD501" s="30"/>
      <c r="AE501" s="30"/>
    </row>
    <row r="502" spans="1:31" x14ac:dyDescent="0.25">
      <c r="A502" s="28"/>
      <c r="B502" s="30"/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  <c r="S502" s="30"/>
      <c r="T502" s="30"/>
      <c r="U502" s="30"/>
      <c r="V502" s="30"/>
      <c r="W502" s="30"/>
      <c r="X502" s="30"/>
      <c r="Y502" s="30"/>
      <c r="Z502" s="30"/>
      <c r="AA502" s="30"/>
      <c r="AB502" s="30"/>
      <c r="AC502" s="30"/>
      <c r="AD502" s="30"/>
      <c r="AE502" s="30"/>
    </row>
    <row r="503" spans="1:31" x14ac:dyDescent="0.25">
      <c r="A503" s="28"/>
      <c r="B503" s="30"/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  <c r="S503" s="30"/>
      <c r="T503" s="30"/>
      <c r="U503" s="30"/>
      <c r="V503" s="30"/>
      <c r="W503" s="30"/>
      <c r="X503" s="30"/>
      <c r="Y503" s="30"/>
      <c r="Z503" s="30"/>
      <c r="AA503" s="30"/>
      <c r="AB503" s="30"/>
      <c r="AC503" s="30"/>
      <c r="AD503" s="30"/>
      <c r="AE503" s="30"/>
    </row>
    <row r="504" spans="1:31" x14ac:dyDescent="0.25">
      <c r="A504" s="28"/>
      <c r="B504" s="30"/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  <c r="S504" s="30"/>
      <c r="T504" s="30"/>
      <c r="U504" s="30"/>
      <c r="V504" s="30"/>
      <c r="W504" s="30"/>
      <c r="X504" s="30"/>
      <c r="Y504" s="30"/>
      <c r="Z504" s="30"/>
      <c r="AA504" s="30"/>
      <c r="AB504" s="30"/>
      <c r="AC504" s="30"/>
      <c r="AD504" s="30"/>
      <c r="AE504" s="30"/>
    </row>
    <row r="505" spans="1:31" x14ac:dyDescent="0.25">
      <c r="A505" s="28"/>
      <c r="B505" s="30"/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  <c r="S505" s="30"/>
      <c r="T505" s="30"/>
      <c r="U505" s="30"/>
      <c r="V505" s="30"/>
      <c r="W505" s="30"/>
      <c r="X505" s="30"/>
      <c r="Y505" s="30"/>
      <c r="Z505" s="30"/>
      <c r="AA505" s="30"/>
      <c r="AB505" s="30"/>
      <c r="AC505" s="30"/>
      <c r="AD505" s="30"/>
      <c r="AE505" s="30"/>
    </row>
    <row r="506" spans="1:31" x14ac:dyDescent="0.25">
      <c r="A506" s="28"/>
      <c r="B506" s="30"/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  <c r="S506" s="30"/>
      <c r="T506" s="30"/>
      <c r="U506" s="30"/>
      <c r="V506" s="30"/>
      <c r="W506" s="30"/>
      <c r="X506" s="30"/>
      <c r="Y506" s="30"/>
      <c r="Z506" s="30"/>
      <c r="AA506" s="30"/>
      <c r="AB506" s="30"/>
      <c r="AC506" s="30"/>
      <c r="AD506" s="30"/>
      <c r="AE506" s="30"/>
    </row>
    <row r="507" spans="1:31" x14ac:dyDescent="0.25">
      <c r="A507" s="28"/>
      <c r="B507" s="30"/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  <c r="S507" s="30"/>
      <c r="T507" s="30"/>
      <c r="U507" s="30"/>
      <c r="V507" s="30"/>
      <c r="W507" s="30"/>
      <c r="X507" s="30"/>
      <c r="Y507" s="30"/>
      <c r="Z507" s="30"/>
      <c r="AA507" s="30"/>
      <c r="AB507" s="30"/>
      <c r="AC507" s="30"/>
      <c r="AD507" s="30"/>
      <c r="AE507" s="30"/>
    </row>
    <row r="508" spans="1:31" x14ac:dyDescent="0.25">
      <c r="A508" s="28"/>
      <c r="B508" s="30"/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  <c r="S508" s="30"/>
      <c r="T508" s="30"/>
      <c r="U508" s="30"/>
      <c r="V508" s="30"/>
      <c r="W508" s="30"/>
      <c r="X508" s="30"/>
      <c r="Y508" s="30"/>
      <c r="Z508" s="30"/>
      <c r="AA508" s="30"/>
      <c r="AB508" s="30"/>
      <c r="AC508" s="30"/>
      <c r="AD508" s="30"/>
      <c r="AE508" s="30"/>
    </row>
    <row r="509" spans="1:31" x14ac:dyDescent="0.25">
      <c r="A509" s="28"/>
      <c r="B509" s="30"/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  <c r="S509" s="30"/>
      <c r="T509" s="30"/>
      <c r="U509" s="30"/>
      <c r="V509" s="30"/>
      <c r="W509" s="30"/>
      <c r="X509" s="30"/>
      <c r="Y509" s="30"/>
      <c r="Z509" s="30"/>
      <c r="AA509" s="30"/>
      <c r="AB509" s="30"/>
      <c r="AC509" s="30"/>
      <c r="AD509" s="30"/>
      <c r="AE509" s="30"/>
    </row>
    <row r="510" spans="1:31" x14ac:dyDescent="0.25">
      <c r="A510" s="28"/>
      <c r="B510" s="30"/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  <c r="S510" s="30"/>
      <c r="T510" s="30"/>
      <c r="U510" s="30"/>
      <c r="V510" s="30"/>
      <c r="W510" s="30"/>
      <c r="X510" s="30"/>
      <c r="Y510" s="30"/>
      <c r="Z510" s="30"/>
      <c r="AA510" s="30"/>
      <c r="AB510" s="30"/>
      <c r="AC510" s="30"/>
      <c r="AD510" s="30"/>
      <c r="AE510" s="30"/>
    </row>
    <row r="511" spans="1:31" x14ac:dyDescent="0.25">
      <c r="A511" s="28"/>
      <c r="B511" s="30"/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  <c r="S511" s="30"/>
      <c r="T511" s="30"/>
      <c r="U511" s="30"/>
      <c r="V511" s="30"/>
      <c r="W511" s="30"/>
      <c r="X511" s="30"/>
      <c r="Y511" s="30"/>
      <c r="Z511" s="30"/>
      <c r="AA511" s="30"/>
      <c r="AB511" s="30"/>
      <c r="AC511" s="30"/>
      <c r="AD511" s="30"/>
      <c r="AE511" s="30"/>
    </row>
    <row r="512" spans="1:31" x14ac:dyDescent="0.25">
      <c r="A512" s="28"/>
      <c r="B512" s="30"/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  <c r="S512" s="30"/>
      <c r="T512" s="30"/>
      <c r="U512" s="30"/>
      <c r="V512" s="30"/>
      <c r="W512" s="30"/>
      <c r="X512" s="30"/>
      <c r="Y512" s="30"/>
      <c r="Z512" s="30"/>
      <c r="AA512" s="30"/>
      <c r="AB512" s="30"/>
      <c r="AC512" s="30"/>
      <c r="AD512" s="30"/>
      <c r="AE512" s="30"/>
    </row>
    <row r="513" spans="1:31" x14ac:dyDescent="0.25">
      <c r="A513" s="28"/>
      <c r="B513" s="30"/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  <c r="S513" s="30"/>
      <c r="T513" s="30"/>
      <c r="U513" s="30"/>
      <c r="V513" s="30"/>
      <c r="W513" s="30"/>
      <c r="X513" s="30"/>
      <c r="Y513" s="30"/>
      <c r="Z513" s="30"/>
      <c r="AA513" s="30"/>
      <c r="AB513" s="30"/>
      <c r="AC513" s="30"/>
      <c r="AD513" s="30"/>
      <c r="AE513" s="30"/>
    </row>
    <row r="514" spans="1:31" x14ac:dyDescent="0.25">
      <c r="A514" s="28"/>
      <c r="B514" s="30"/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  <c r="S514" s="30"/>
      <c r="T514" s="30"/>
      <c r="U514" s="30"/>
      <c r="V514" s="30"/>
      <c r="W514" s="30"/>
      <c r="X514" s="30"/>
      <c r="Y514" s="30"/>
      <c r="Z514" s="30"/>
      <c r="AA514" s="30"/>
      <c r="AB514" s="30"/>
      <c r="AC514" s="30"/>
      <c r="AD514" s="30"/>
      <c r="AE514" s="30"/>
    </row>
    <row r="515" spans="1:31" x14ac:dyDescent="0.25">
      <c r="A515" s="28"/>
      <c r="B515" s="30"/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  <c r="S515" s="30"/>
      <c r="T515" s="30"/>
      <c r="U515" s="30"/>
      <c r="V515" s="30"/>
      <c r="W515" s="30"/>
      <c r="X515" s="30"/>
      <c r="Y515" s="30"/>
      <c r="Z515" s="30"/>
      <c r="AA515" s="30"/>
      <c r="AB515" s="30"/>
      <c r="AC515" s="30"/>
      <c r="AD515" s="30"/>
      <c r="AE515" s="30"/>
    </row>
    <row r="516" spans="1:31" x14ac:dyDescent="0.25">
      <c r="A516" s="28"/>
      <c r="B516" s="30"/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  <c r="S516" s="30"/>
      <c r="T516" s="30"/>
      <c r="U516" s="30"/>
      <c r="V516" s="30"/>
      <c r="W516" s="30"/>
      <c r="X516" s="30"/>
      <c r="Y516" s="30"/>
      <c r="Z516" s="30"/>
      <c r="AA516" s="30"/>
      <c r="AB516" s="30"/>
      <c r="AC516" s="30"/>
      <c r="AD516" s="30"/>
      <c r="AE516" s="30"/>
    </row>
    <row r="517" spans="1:31" x14ac:dyDescent="0.25">
      <c r="A517" s="28"/>
      <c r="B517" s="30"/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  <c r="S517" s="30"/>
      <c r="T517" s="30"/>
      <c r="U517" s="30"/>
      <c r="V517" s="30"/>
      <c r="W517" s="30"/>
      <c r="X517" s="30"/>
      <c r="Y517" s="30"/>
      <c r="Z517" s="30"/>
      <c r="AA517" s="30"/>
      <c r="AB517" s="30"/>
      <c r="AC517" s="30"/>
      <c r="AD517" s="30"/>
      <c r="AE517" s="30"/>
    </row>
    <row r="518" spans="1:31" x14ac:dyDescent="0.25">
      <c r="A518" s="28"/>
      <c r="B518" s="30"/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  <c r="S518" s="30"/>
      <c r="T518" s="30"/>
      <c r="U518" s="30"/>
      <c r="V518" s="30"/>
      <c r="W518" s="30"/>
      <c r="X518" s="30"/>
      <c r="Y518" s="30"/>
      <c r="Z518" s="30"/>
      <c r="AA518" s="30"/>
      <c r="AB518" s="30"/>
      <c r="AC518" s="30"/>
      <c r="AD518" s="30"/>
      <c r="AE518" s="30"/>
    </row>
    <row r="519" spans="1:31" x14ac:dyDescent="0.25">
      <c r="A519" s="28"/>
      <c r="B519" s="30"/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  <c r="S519" s="30"/>
      <c r="T519" s="30"/>
      <c r="U519" s="30"/>
      <c r="V519" s="30"/>
      <c r="W519" s="30"/>
      <c r="X519" s="30"/>
      <c r="Y519" s="30"/>
      <c r="Z519" s="30"/>
      <c r="AA519" s="30"/>
      <c r="AB519" s="30"/>
      <c r="AC519" s="30"/>
      <c r="AD519" s="30"/>
      <c r="AE519" s="30"/>
    </row>
    <row r="520" spans="1:31" x14ac:dyDescent="0.25">
      <c r="A520" s="28"/>
      <c r="B520" s="30"/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  <c r="S520" s="30"/>
      <c r="T520" s="30"/>
      <c r="U520" s="30"/>
      <c r="V520" s="30"/>
      <c r="W520" s="30"/>
      <c r="X520" s="30"/>
      <c r="Y520" s="30"/>
      <c r="Z520" s="30"/>
      <c r="AA520" s="30"/>
      <c r="AB520" s="30"/>
      <c r="AC520" s="30"/>
      <c r="AD520" s="30"/>
      <c r="AE520" s="30"/>
    </row>
    <row r="521" spans="1:31" x14ac:dyDescent="0.25">
      <c r="A521" s="28"/>
      <c r="B521" s="30"/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  <c r="S521" s="30"/>
      <c r="T521" s="30"/>
      <c r="U521" s="30"/>
      <c r="V521" s="30"/>
      <c r="W521" s="30"/>
      <c r="X521" s="30"/>
      <c r="Y521" s="30"/>
      <c r="Z521" s="30"/>
      <c r="AA521" s="30"/>
      <c r="AB521" s="30"/>
      <c r="AC521" s="30"/>
      <c r="AD521" s="30"/>
      <c r="AE521" s="30"/>
    </row>
    <row r="522" spans="1:31" x14ac:dyDescent="0.25">
      <c r="A522" s="28"/>
      <c r="B522" s="30"/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  <c r="S522" s="30"/>
      <c r="T522" s="30"/>
      <c r="U522" s="30"/>
      <c r="V522" s="30"/>
      <c r="W522" s="30"/>
      <c r="X522" s="30"/>
      <c r="Y522" s="30"/>
      <c r="Z522" s="30"/>
      <c r="AA522" s="30"/>
      <c r="AB522" s="30"/>
      <c r="AC522" s="30"/>
      <c r="AD522" s="30"/>
      <c r="AE522" s="30"/>
    </row>
    <row r="523" spans="1:31" x14ac:dyDescent="0.25">
      <c r="A523" s="28"/>
      <c r="B523" s="30"/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  <c r="S523" s="30"/>
      <c r="T523" s="30"/>
      <c r="U523" s="30"/>
      <c r="V523" s="30"/>
      <c r="W523" s="30"/>
      <c r="X523" s="30"/>
      <c r="Y523" s="30"/>
      <c r="Z523" s="30"/>
      <c r="AA523" s="30"/>
      <c r="AB523" s="30"/>
      <c r="AC523" s="30"/>
      <c r="AD523" s="30"/>
      <c r="AE523" s="30"/>
    </row>
    <row r="524" spans="1:31" x14ac:dyDescent="0.25">
      <c r="A524" s="28"/>
      <c r="B524" s="30"/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  <c r="S524" s="30"/>
      <c r="T524" s="30"/>
      <c r="U524" s="30"/>
      <c r="V524" s="30"/>
      <c r="W524" s="30"/>
      <c r="X524" s="30"/>
      <c r="Y524" s="30"/>
      <c r="Z524" s="30"/>
      <c r="AA524" s="30"/>
      <c r="AB524" s="30"/>
      <c r="AC524" s="30"/>
      <c r="AD524" s="30"/>
      <c r="AE524" s="30"/>
    </row>
    <row r="525" spans="1:31" x14ac:dyDescent="0.25">
      <c r="A525" s="28"/>
      <c r="B525" s="30"/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  <c r="S525" s="30"/>
      <c r="T525" s="30"/>
      <c r="U525" s="30"/>
      <c r="V525" s="30"/>
      <c r="W525" s="30"/>
      <c r="X525" s="30"/>
      <c r="Y525" s="30"/>
      <c r="Z525" s="30"/>
      <c r="AA525" s="30"/>
      <c r="AB525" s="30"/>
      <c r="AC525" s="30"/>
      <c r="AD525" s="30"/>
      <c r="AE525" s="30"/>
    </row>
    <row r="526" spans="1:31" x14ac:dyDescent="0.25">
      <c r="A526" s="28"/>
      <c r="B526" s="30"/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  <c r="S526" s="30"/>
      <c r="T526" s="30"/>
      <c r="U526" s="30"/>
      <c r="V526" s="30"/>
      <c r="W526" s="30"/>
      <c r="X526" s="30"/>
      <c r="Y526" s="30"/>
      <c r="Z526" s="30"/>
      <c r="AA526" s="30"/>
      <c r="AB526" s="30"/>
      <c r="AC526" s="30"/>
      <c r="AD526" s="30"/>
      <c r="AE526" s="30"/>
    </row>
    <row r="527" spans="1:31" x14ac:dyDescent="0.25">
      <c r="A527" s="28"/>
      <c r="B527" s="30"/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  <c r="S527" s="30"/>
      <c r="T527" s="30"/>
      <c r="U527" s="30"/>
      <c r="V527" s="30"/>
      <c r="W527" s="30"/>
      <c r="X527" s="30"/>
      <c r="Y527" s="30"/>
      <c r="Z527" s="30"/>
      <c r="AA527" s="30"/>
      <c r="AB527" s="30"/>
      <c r="AC527" s="30"/>
      <c r="AD527" s="30"/>
      <c r="AE527" s="30"/>
    </row>
    <row r="528" spans="1:31" x14ac:dyDescent="0.25">
      <c r="A528" s="28"/>
      <c r="B528" s="30"/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  <c r="S528" s="30"/>
      <c r="T528" s="30"/>
      <c r="U528" s="30"/>
      <c r="V528" s="30"/>
      <c r="W528" s="30"/>
      <c r="X528" s="30"/>
      <c r="Y528" s="30"/>
      <c r="Z528" s="30"/>
      <c r="AA528" s="30"/>
      <c r="AB528" s="30"/>
      <c r="AC528" s="30"/>
      <c r="AD528" s="30"/>
      <c r="AE528" s="30"/>
    </row>
    <row r="529" spans="1:31" x14ac:dyDescent="0.25">
      <c r="A529" s="28"/>
      <c r="B529" s="30"/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  <c r="S529" s="30"/>
      <c r="T529" s="30"/>
      <c r="U529" s="30"/>
      <c r="V529" s="30"/>
      <c r="W529" s="30"/>
      <c r="X529" s="30"/>
      <c r="Y529" s="30"/>
      <c r="Z529" s="30"/>
      <c r="AA529" s="30"/>
      <c r="AB529" s="30"/>
      <c r="AC529" s="30"/>
      <c r="AD529" s="30"/>
      <c r="AE529" s="30"/>
    </row>
    <row r="530" spans="1:31" x14ac:dyDescent="0.25">
      <c r="A530" s="28"/>
      <c r="B530" s="30"/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  <c r="S530" s="30"/>
      <c r="T530" s="30"/>
      <c r="U530" s="30"/>
      <c r="V530" s="30"/>
      <c r="W530" s="30"/>
      <c r="X530" s="30"/>
      <c r="Y530" s="30"/>
      <c r="Z530" s="30"/>
      <c r="AA530" s="30"/>
      <c r="AB530" s="30"/>
      <c r="AC530" s="30"/>
      <c r="AD530" s="30"/>
      <c r="AE530" s="30"/>
    </row>
    <row r="531" spans="1:31" x14ac:dyDescent="0.25">
      <c r="A531" s="28"/>
      <c r="B531" s="30"/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  <c r="S531" s="30"/>
      <c r="T531" s="30"/>
      <c r="U531" s="30"/>
      <c r="V531" s="30"/>
      <c r="W531" s="30"/>
      <c r="X531" s="30"/>
      <c r="Y531" s="30"/>
      <c r="Z531" s="30"/>
      <c r="AA531" s="30"/>
      <c r="AB531" s="30"/>
      <c r="AC531" s="30"/>
      <c r="AD531" s="30"/>
      <c r="AE531" s="30"/>
    </row>
    <row r="532" spans="1:31" x14ac:dyDescent="0.25">
      <c r="A532" s="28"/>
      <c r="B532" s="30"/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  <c r="S532" s="30"/>
      <c r="T532" s="30"/>
      <c r="U532" s="30"/>
      <c r="V532" s="30"/>
      <c r="W532" s="30"/>
      <c r="X532" s="30"/>
      <c r="Y532" s="30"/>
      <c r="Z532" s="30"/>
      <c r="AA532" s="30"/>
      <c r="AB532" s="30"/>
      <c r="AC532" s="30"/>
      <c r="AD532" s="30"/>
      <c r="AE532" s="30"/>
    </row>
    <row r="533" spans="1:31" x14ac:dyDescent="0.25">
      <c r="A533" s="28"/>
      <c r="B533" s="30"/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  <c r="S533" s="30"/>
      <c r="T533" s="30"/>
      <c r="U533" s="30"/>
      <c r="V533" s="30"/>
      <c r="W533" s="30"/>
      <c r="X533" s="30"/>
      <c r="Y533" s="30"/>
      <c r="Z533" s="30"/>
      <c r="AA533" s="30"/>
      <c r="AB533" s="30"/>
      <c r="AC533" s="30"/>
      <c r="AD533" s="30"/>
      <c r="AE533" s="30"/>
    </row>
    <row r="534" spans="1:31" x14ac:dyDescent="0.25">
      <c r="A534" s="28"/>
      <c r="B534" s="30"/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  <c r="S534" s="30"/>
      <c r="T534" s="30"/>
      <c r="U534" s="30"/>
      <c r="V534" s="30"/>
      <c r="W534" s="30"/>
      <c r="X534" s="30"/>
      <c r="Y534" s="30"/>
      <c r="Z534" s="30"/>
      <c r="AA534" s="30"/>
      <c r="AB534" s="30"/>
      <c r="AC534" s="30"/>
      <c r="AD534" s="30"/>
      <c r="AE534" s="30"/>
    </row>
    <row r="535" spans="1:31" x14ac:dyDescent="0.25">
      <c r="A535" s="28"/>
      <c r="B535" s="30"/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  <c r="S535" s="30"/>
      <c r="T535" s="30"/>
      <c r="U535" s="30"/>
      <c r="V535" s="30"/>
      <c r="W535" s="30"/>
      <c r="X535" s="30"/>
      <c r="Y535" s="30"/>
      <c r="Z535" s="30"/>
      <c r="AA535" s="30"/>
      <c r="AB535" s="30"/>
      <c r="AC535" s="30"/>
      <c r="AD535" s="30"/>
      <c r="AE535" s="30"/>
    </row>
    <row r="536" spans="1:31" x14ac:dyDescent="0.25">
      <c r="A536" s="28"/>
      <c r="B536" s="30"/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  <c r="S536" s="30"/>
      <c r="T536" s="30"/>
      <c r="U536" s="30"/>
      <c r="V536" s="30"/>
      <c r="W536" s="30"/>
      <c r="X536" s="30"/>
      <c r="Y536" s="30"/>
      <c r="Z536" s="30"/>
      <c r="AA536" s="30"/>
      <c r="AB536" s="30"/>
      <c r="AC536" s="30"/>
      <c r="AD536" s="30"/>
      <c r="AE536" s="30"/>
    </row>
    <row r="537" spans="1:31" x14ac:dyDescent="0.25">
      <c r="A537" s="28"/>
      <c r="B537" s="30"/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  <c r="S537" s="30"/>
      <c r="T537" s="30"/>
      <c r="U537" s="30"/>
      <c r="V537" s="30"/>
      <c r="W537" s="30"/>
      <c r="X537" s="30"/>
      <c r="Y537" s="30"/>
      <c r="Z537" s="30"/>
      <c r="AA537" s="30"/>
      <c r="AB537" s="30"/>
      <c r="AC537" s="30"/>
      <c r="AD537" s="30"/>
      <c r="AE537" s="30"/>
    </row>
    <row r="538" spans="1:31" x14ac:dyDescent="0.25">
      <c r="A538" s="28"/>
      <c r="B538" s="30"/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  <c r="S538" s="30"/>
      <c r="T538" s="30"/>
      <c r="U538" s="30"/>
      <c r="V538" s="30"/>
      <c r="W538" s="30"/>
      <c r="X538" s="30"/>
      <c r="Y538" s="30"/>
      <c r="Z538" s="30"/>
      <c r="AA538" s="30"/>
      <c r="AB538" s="30"/>
      <c r="AC538" s="30"/>
      <c r="AD538" s="30"/>
      <c r="AE538" s="30"/>
    </row>
    <row r="539" spans="1:31" x14ac:dyDescent="0.25">
      <c r="A539" s="28"/>
      <c r="B539" s="30"/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  <c r="S539" s="30"/>
      <c r="T539" s="30"/>
      <c r="U539" s="30"/>
      <c r="V539" s="30"/>
      <c r="W539" s="30"/>
      <c r="X539" s="30"/>
      <c r="Y539" s="30"/>
      <c r="Z539" s="30"/>
      <c r="AA539" s="30"/>
      <c r="AB539" s="30"/>
      <c r="AC539" s="30"/>
      <c r="AD539" s="30"/>
      <c r="AE539" s="30"/>
    </row>
    <row r="540" spans="1:31" x14ac:dyDescent="0.25">
      <c r="A540" s="28"/>
      <c r="B540" s="30"/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  <c r="S540" s="30"/>
      <c r="T540" s="30"/>
      <c r="U540" s="30"/>
      <c r="V540" s="30"/>
      <c r="W540" s="30"/>
      <c r="X540" s="30"/>
      <c r="Y540" s="30"/>
      <c r="Z540" s="30"/>
      <c r="AA540" s="30"/>
      <c r="AB540" s="30"/>
      <c r="AC540" s="30"/>
      <c r="AD540" s="30"/>
      <c r="AE540" s="30"/>
    </row>
    <row r="541" spans="1:31" x14ac:dyDescent="0.25">
      <c r="A541" s="28"/>
      <c r="B541" s="30"/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  <c r="S541" s="30"/>
      <c r="T541" s="30"/>
      <c r="U541" s="30"/>
      <c r="V541" s="30"/>
      <c r="W541" s="30"/>
      <c r="X541" s="30"/>
      <c r="Y541" s="30"/>
      <c r="Z541" s="30"/>
      <c r="AA541" s="30"/>
      <c r="AB541" s="30"/>
      <c r="AC541" s="30"/>
      <c r="AD541" s="30"/>
      <c r="AE541" s="30"/>
    </row>
    <row r="542" spans="1:31" x14ac:dyDescent="0.25">
      <c r="A542" s="28"/>
      <c r="B542" s="30"/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  <c r="S542" s="30"/>
      <c r="T542" s="30"/>
      <c r="U542" s="30"/>
      <c r="V542" s="30"/>
      <c r="W542" s="30"/>
      <c r="X542" s="30"/>
      <c r="Y542" s="30"/>
      <c r="Z542" s="30"/>
      <c r="AA542" s="30"/>
      <c r="AB542" s="30"/>
      <c r="AC542" s="30"/>
      <c r="AD542" s="30"/>
      <c r="AE542" s="30"/>
    </row>
    <row r="543" spans="1:31" x14ac:dyDescent="0.25">
      <c r="A543" s="28"/>
      <c r="B543" s="30"/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  <c r="S543" s="30"/>
      <c r="T543" s="30"/>
      <c r="U543" s="30"/>
      <c r="V543" s="30"/>
      <c r="W543" s="30"/>
      <c r="X543" s="30"/>
      <c r="Y543" s="30"/>
      <c r="Z543" s="30"/>
      <c r="AA543" s="30"/>
      <c r="AB543" s="30"/>
      <c r="AC543" s="30"/>
      <c r="AD543" s="30"/>
      <c r="AE543" s="30"/>
    </row>
    <row r="544" spans="1:31" x14ac:dyDescent="0.25">
      <c r="A544" s="28"/>
      <c r="B544" s="30"/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  <c r="S544" s="30"/>
      <c r="T544" s="30"/>
      <c r="U544" s="30"/>
      <c r="V544" s="30"/>
      <c r="W544" s="30"/>
      <c r="X544" s="30"/>
      <c r="Y544" s="30"/>
      <c r="Z544" s="30"/>
      <c r="AA544" s="30"/>
      <c r="AB544" s="30"/>
      <c r="AC544" s="30"/>
      <c r="AD544" s="30"/>
      <c r="AE544" s="30"/>
    </row>
    <row r="545" spans="1:31" x14ac:dyDescent="0.25">
      <c r="A545" s="28"/>
      <c r="B545" s="30"/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  <c r="S545" s="30"/>
      <c r="T545" s="30"/>
      <c r="U545" s="30"/>
      <c r="V545" s="30"/>
      <c r="W545" s="30"/>
      <c r="X545" s="30"/>
      <c r="Y545" s="30"/>
      <c r="Z545" s="30"/>
      <c r="AA545" s="30"/>
      <c r="AB545" s="30"/>
      <c r="AC545" s="30"/>
      <c r="AD545" s="30"/>
      <c r="AE545" s="30"/>
    </row>
    <row r="546" spans="1:31" x14ac:dyDescent="0.25">
      <c r="A546" s="28"/>
      <c r="B546" s="30"/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  <c r="S546" s="30"/>
      <c r="T546" s="30"/>
      <c r="U546" s="30"/>
      <c r="V546" s="30"/>
      <c r="W546" s="30"/>
      <c r="X546" s="30"/>
      <c r="Y546" s="30"/>
      <c r="Z546" s="30"/>
      <c r="AA546" s="30"/>
      <c r="AB546" s="30"/>
      <c r="AC546" s="30"/>
      <c r="AD546" s="30"/>
      <c r="AE546" s="30"/>
    </row>
    <row r="547" spans="1:31" x14ac:dyDescent="0.25">
      <c r="A547" s="28"/>
      <c r="B547" s="30"/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  <c r="S547" s="30"/>
      <c r="T547" s="30"/>
      <c r="U547" s="30"/>
      <c r="V547" s="30"/>
      <c r="W547" s="30"/>
      <c r="X547" s="30"/>
      <c r="Y547" s="30"/>
      <c r="Z547" s="30"/>
      <c r="AA547" s="30"/>
      <c r="AB547" s="30"/>
      <c r="AC547" s="30"/>
      <c r="AD547" s="30"/>
      <c r="AE547" s="30"/>
    </row>
    <row r="548" spans="1:31" x14ac:dyDescent="0.25">
      <c r="A548" s="28"/>
      <c r="B548" s="30"/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  <c r="S548" s="30"/>
      <c r="T548" s="30"/>
      <c r="U548" s="30"/>
      <c r="V548" s="30"/>
      <c r="W548" s="30"/>
      <c r="X548" s="30"/>
      <c r="Y548" s="30"/>
      <c r="Z548" s="30"/>
      <c r="AA548" s="30"/>
      <c r="AB548" s="30"/>
      <c r="AC548" s="30"/>
      <c r="AD548" s="30"/>
      <c r="AE548" s="30"/>
    </row>
    <row r="549" spans="1:31" x14ac:dyDescent="0.25">
      <c r="A549" s="28"/>
      <c r="B549" s="30"/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  <c r="S549" s="30"/>
      <c r="T549" s="30"/>
      <c r="U549" s="30"/>
      <c r="V549" s="30"/>
      <c r="W549" s="30"/>
      <c r="X549" s="30"/>
      <c r="Y549" s="30"/>
      <c r="Z549" s="30"/>
      <c r="AA549" s="30"/>
      <c r="AB549" s="30"/>
      <c r="AC549" s="30"/>
      <c r="AD549" s="30"/>
      <c r="AE549" s="30"/>
    </row>
    <row r="550" spans="1:31" x14ac:dyDescent="0.25">
      <c r="A550" s="28"/>
      <c r="B550" s="30"/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  <c r="S550" s="30"/>
      <c r="T550" s="30"/>
      <c r="U550" s="30"/>
      <c r="V550" s="30"/>
      <c r="W550" s="30"/>
      <c r="X550" s="30"/>
      <c r="Y550" s="30"/>
      <c r="Z550" s="30"/>
      <c r="AA550" s="30"/>
      <c r="AB550" s="30"/>
      <c r="AC550" s="30"/>
      <c r="AD550" s="30"/>
      <c r="AE550" s="30"/>
    </row>
    <row r="551" spans="1:31" x14ac:dyDescent="0.25">
      <c r="A551" s="28"/>
      <c r="B551" s="30"/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  <c r="S551" s="30"/>
      <c r="T551" s="30"/>
      <c r="U551" s="30"/>
      <c r="V551" s="30"/>
      <c r="W551" s="30"/>
      <c r="X551" s="30"/>
      <c r="Y551" s="30"/>
      <c r="Z551" s="30"/>
      <c r="AA551" s="30"/>
      <c r="AB551" s="30"/>
      <c r="AC551" s="30"/>
      <c r="AD551" s="30"/>
      <c r="AE551" s="30"/>
    </row>
    <row r="552" spans="1:31" x14ac:dyDescent="0.25">
      <c r="A552" s="28"/>
      <c r="B552" s="30"/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  <c r="S552" s="30"/>
      <c r="T552" s="30"/>
      <c r="U552" s="30"/>
      <c r="V552" s="30"/>
      <c r="W552" s="30"/>
      <c r="X552" s="30"/>
      <c r="Y552" s="30"/>
      <c r="Z552" s="30"/>
      <c r="AA552" s="30"/>
      <c r="AB552" s="30"/>
      <c r="AC552" s="30"/>
      <c r="AD552" s="30"/>
      <c r="AE552" s="30"/>
    </row>
    <row r="553" spans="1:31" x14ac:dyDescent="0.25">
      <c r="A553" s="28"/>
      <c r="B553" s="30"/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  <c r="S553" s="30"/>
      <c r="T553" s="30"/>
      <c r="U553" s="30"/>
      <c r="V553" s="30"/>
      <c r="W553" s="30"/>
      <c r="X553" s="30"/>
      <c r="Y553" s="30"/>
      <c r="Z553" s="30"/>
      <c r="AA553" s="30"/>
      <c r="AB553" s="30"/>
      <c r="AC553" s="30"/>
      <c r="AD553" s="30"/>
      <c r="AE553" s="30"/>
    </row>
    <row r="554" spans="1:31" x14ac:dyDescent="0.25">
      <c r="A554" s="28"/>
      <c r="B554" s="30"/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  <c r="S554" s="30"/>
      <c r="T554" s="30"/>
      <c r="U554" s="30"/>
      <c r="V554" s="30"/>
      <c r="W554" s="30"/>
      <c r="X554" s="30"/>
      <c r="Y554" s="30"/>
      <c r="Z554" s="30"/>
      <c r="AA554" s="30"/>
      <c r="AB554" s="30"/>
      <c r="AC554" s="30"/>
      <c r="AD554" s="30"/>
      <c r="AE554" s="30"/>
    </row>
    <row r="555" spans="1:31" x14ac:dyDescent="0.25">
      <c r="A555" s="28"/>
      <c r="B555" s="30"/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  <c r="S555" s="30"/>
      <c r="T555" s="30"/>
      <c r="U555" s="30"/>
      <c r="V555" s="30"/>
      <c r="W555" s="30"/>
      <c r="X555" s="30"/>
      <c r="Y555" s="30"/>
      <c r="Z555" s="30"/>
      <c r="AA555" s="30"/>
      <c r="AB555" s="30"/>
      <c r="AC555" s="30"/>
      <c r="AD555" s="30"/>
      <c r="AE555" s="30"/>
    </row>
    <row r="556" spans="1:31" x14ac:dyDescent="0.25">
      <c r="A556" s="28"/>
      <c r="B556" s="30"/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  <c r="S556" s="30"/>
      <c r="T556" s="30"/>
      <c r="U556" s="30"/>
      <c r="V556" s="30"/>
      <c r="W556" s="30"/>
      <c r="X556" s="30"/>
      <c r="Y556" s="30"/>
      <c r="Z556" s="30"/>
      <c r="AA556" s="30"/>
      <c r="AB556" s="30"/>
      <c r="AC556" s="30"/>
      <c r="AD556" s="30"/>
      <c r="AE556" s="30"/>
    </row>
    <row r="557" spans="1:31" x14ac:dyDescent="0.25">
      <c r="A557" s="28"/>
      <c r="B557" s="30"/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  <c r="S557" s="30"/>
      <c r="T557" s="30"/>
      <c r="U557" s="30"/>
      <c r="V557" s="30"/>
      <c r="W557" s="30"/>
      <c r="X557" s="30"/>
      <c r="Y557" s="30"/>
      <c r="Z557" s="30"/>
      <c r="AA557" s="30"/>
      <c r="AB557" s="30"/>
      <c r="AC557" s="30"/>
      <c r="AD557" s="30"/>
      <c r="AE557" s="30"/>
    </row>
    <row r="558" spans="1:31" x14ac:dyDescent="0.25">
      <c r="A558" s="28"/>
      <c r="B558" s="30"/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  <c r="S558" s="30"/>
      <c r="T558" s="30"/>
      <c r="U558" s="30"/>
      <c r="V558" s="30"/>
      <c r="W558" s="30"/>
      <c r="X558" s="30"/>
      <c r="Y558" s="30"/>
      <c r="Z558" s="30"/>
      <c r="AA558" s="30"/>
      <c r="AB558" s="30"/>
      <c r="AC558" s="30"/>
      <c r="AD558" s="30"/>
      <c r="AE558" s="30"/>
    </row>
    <row r="559" spans="1:31" x14ac:dyDescent="0.25">
      <c r="A559" s="28"/>
      <c r="B559" s="30"/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  <c r="S559" s="30"/>
      <c r="T559" s="30"/>
      <c r="U559" s="30"/>
      <c r="V559" s="30"/>
      <c r="W559" s="30"/>
      <c r="X559" s="30"/>
      <c r="Y559" s="30"/>
      <c r="Z559" s="30"/>
      <c r="AA559" s="30"/>
      <c r="AB559" s="30"/>
      <c r="AC559" s="30"/>
      <c r="AD559" s="30"/>
      <c r="AE559" s="30"/>
    </row>
    <row r="560" spans="1:31" x14ac:dyDescent="0.25">
      <c r="A560" s="28"/>
      <c r="B560" s="30"/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  <c r="S560" s="30"/>
      <c r="T560" s="30"/>
      <c r="U560" s="30"/>
      <c r="V560" s="30"/>
      <c r="W560" s="30"/>
      <c r="X560" s="30"/>
      <c r="Y560" s="30"/>
      <c r="Z560" s="30"/>
      <c r="AA560" s="30"/>
      <c r="AB560" s="30"/>
      <c r="AC560" s="30"/>
      <c r="AD560" s="30"/>
      <c r="AE560" s="30"/>
    </row>
    <row r="561" spans="1:31" x14ac:dyDescent="0.25">
      <c r="A561" s="28"/>
      <c r="B561" s="30"/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  <c r="S561" s="30"/>
      <c r="T561" s="30"/>
      <c r="U561" s="30"/>
      <c r="V561" s="30"/>
      <c r="W561" s="30"/>
      <c r="X561" s="30"/>
      <c r="Y561" s="30"/>
      <c r="Z561" s="30"/>
      <c r="AA561" s="30"/>
      <c r="AB561" s="30"/>
      <c r="AC561" s="30"/>
      <c r="AD561" s="30"/>
      <c r="AE561" s="30"/>
    </row>
    <row r="562" spans="1:31" x14ac:dyDescent="0.25">
      <c r="A562" s="28"/>
      <c r="B562" s="30"/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  <c r="S562" s="30"/>
      <c r="T562" s="30"/>
      <c r="U562" s="30"/>
      <c r="V562" s="30"/>
      <c r="W562" s="30"/>
      <c r="X562" s="30"/>
      <c r="Y562" s="30"/>
      <c r="Z562" s="30"/>
      <c r="AA562" s="30"/>
      <c r="AB562" s="30"/>
      <c r="AC562" s="30"/>
      <c r="AD562" s="30"/>
      <c r="AE562" s="30"/>
    </row>
    <row r="563" spans="1:31" x14ac:dyDescent="0.25">
      <c r="A563" s="28"/>
      <c r="B563" s="30"/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  <c r="S563" s="30"/>
      <c r="T563" s="30"/>
      <c r="U563" s="30"/>
      <c r="V563" s="30"/>
      <c r="W563" s="30"/>
      <c r="X563" s="30"/>
      <c r="Y563" s="30"/>
      <c r="Z563" s="30"/>
      <c r="AA563" s="30"/>
      <c r="AB563" s="30"/>
      <c r="AC563" s="30"/>
      <c r="AD563" s="30"/>
      <c r="AE563" s="30"/>
    </row>
    <row r="564" spans="1:31" x14ac:dyDescent="0.25">
      <c r="A564" s="28"/>
      <c r="B564" s="30"/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  <c r="S564" s="30"/>
      <c r="T564" s="30"/>
      <c r="U564" s="30"/>
      <c r="V564" s="30"/>
      <c r="W564" s="30"/>
      <c r="X564" s="30"/>
      <c r="Y564" s="30"/>
      <c r="Z564" s="30"/>
      <c r="AA564" s="30"/>
      <c r="AB564" s="30"/>
      <c r="AC564" s="30"/>
      <c r="AD564" s="30"/>
      <c r="AE564" s="30"/>
    </row>
    <row r="565" spans="1:31" x14ac:dyDescent="0.25">
      <c r="A565" s="28"/>
      <c r="B565" s="30"/>
      <c r="C565" s="30"/>
      <c r="D565" s="30"/>
      <c r="E565" s="30"/>
      <c r="F565" s="30"/>
      <c r="G565" s="30"/>
      <c r="H565" s="30"/>
      <c r="I565" s="30"/>
      <c r="J565" s="30"/>
      <c r="K565" s="30"/>
      <c r="L565" s="30"/>
      <c r="M565" s="30"/>
      <c r="N565" s="30"/>
      <c r="O565" s="30"/>
      <c r="P565" s="30"/>
      <c r="Q565" s="30"/>
      <c r="R565" s="30"/>
      <c r="S565" s="30"/>
      <c r="T565" s="30"/>
      <c r="U565" s="30"/>
      <c r="V565" s="30"/>
      <c r="W565" s="30"/>
      <c r="X565" s="30"/>
      <c r="Y565" s="30"/>
      <c r="Z565" s="30"/>
      <c r="AA565" s="30"/>
      <c r="AB565" s="30"/>
      <c r="AC565" s="30"/>
      <c r="AD565" s="30"/>
      <c r="AE565" s="30"/>
    </row>
    <row r="566" spans="1:31" x14ac:dyDescent="0.25">
      <c r="A566" s="28"/>
      <c r="B566" s="30"/>
      <c r="C566" s="30"/>
      <c r="D566" s="30"/>
      <c r="E566" s="30"/>
      <c r="F566" s="30"/>
      <c r="G566" s="30"/>
      <c r="H566" s="30"/>
      <c r="I566" s="30"/>
      <c r="J566" s="30"/>
      <c r="K566" s="30"/>
      <c r="L566" s="30"/>
      <c r="M566" s="30"/>
      <c r="N566" s="30"/>
      <c r="O566" s="30"/>
      <c r="P566" s="30"/>
      <c r="Q566" s="30"/>
      <c r="R566" s="30"/>
      <c r="S566" s="30"/>
      <c r="T566" s="30"/>
      <c r="U566" s="30"/>
      <c r="V566" s="30"/>
      <c r="W566" s="30"/>
      <c r="X566" s="30"/>
      <c r="Y566" s="30"/>
      <c r="Z566" s="30"/>
      <c r="AA566" s="30"/>
      <c r="AB566" s="30"/>
      <c r="AC566" s="30"/>
      <c r="AD566" s="30"/>
      <c r="AE566" s="30"/>
    </row>
    <row r="567" spans="1:31" x14ac:dyDescent="0.25">
      <c r="A567" s="28"/>
      <c r="B567" s="30"/>
      <c r="C567" s="30"/>
      <c r="D567" s="30"/>
      <c r="E567" s="30"/>
      <c r="F567" s="30"/>
      <c r="G567" s="30"/>
      <c r="H567" s="30"/>
      <c r="I567" s="30"/>
      <c r="J567" s="30"/>
      <c r="K567" s="30"/>
      <c r="L567" s="30"/>
      <c r="M567" s="30"/>
      <c r="N567" s="30"/>
      <c r="O567" s="30"/>
      <c r="P567" s="30"/>
      <c r="Q567" s="30"/>
      <c r="R567" s="30"/>
      <c r="S567" s="30"/>
      <c r="T567" s="30"/>
      <c r="U567" s="30"/>
      <c r="V567" s="30"/>
      <c r="W567" s="30"/>
      <c r="X567" s="30"/>
      <c r="Y567" s="30"/>
      <c r="Z567" s="30"/>
      <c r="AA567" s="30"/>
      <c r="AB567" s="30"/>
      <c r="AC567" s="30"/>
      <c r="AD567" s="30"/>
      <c r="AE567" s="30"/>
    </row>
    <row r="568" spans="1:31" x14ac:dyDescent="0.25">
      <c r="A568" s="28"/>
      <c r="B568" s="30"/>
      <c r="C568" s="30"/>
      <c r="D568" s="30"/>
      <c r="E568" s="30"/>
      <c r="F568" s="30"/>
      <c r="G568" s="30"/>
      <c r="H568" s="30"/>
      <c r="I568" s="30"/>
      <c r="J568" s="30"/>
      <c r="K568" s="30"/>
      <c r="L568" s="30"/>
      <c r="M568" s="30"/>
      <c r="N568" s="30"/>
      <c r="O568" s="30"/>
      <c r="P568" s="30"/>
      <c r="Q568" s="30"/>
      <c r="R568" s="30"/>
      <c r="S568" s="30"/>
      <c r="T568" s="30"/>
      <c r="U568" s="30"/>
      <c r="V568" s="30"/>
      <c r="W568" s="30"/>
      <c r="X568" s="30"/>
      <c r="Y568" s="30"/>
      <c r="Z568" s="30"/>
      <c r="AA568" s="30"/>
      <c r="AB568" s="30"/>
      <c r="AC568" s="30"/>
      <c r="AD568" s="30"/>
      <c r="AE568" s="30"/>
    </row>
    <row r="569" spans="1:31" x14ac:dyDescent="0.25">
      <c r="A569" s="28"/>
      <c r="B569" s="30"/>
      <c r="C569" s="30"/>
      <c r="D569" s="30"/>
      <c r="E569" s="30"/>
      <c r="F569" s="30"/>
      <c r="G569" s="30"/>
      <c r="H569" s="30"/>
      <c r="I569" s="30"/>
      <c r="J569" s="30"/>
      <c r="K569" s="30"/>
      <c r="L569" s="30"/>
      <c r="M569" s="30"/>
      <c r="N569" s="30"/>
      <c r="O569" s="30"/>
      <c r="P569" s="30"/>
      <c r="Q569" s="30"/>
      <c r="R569" s="30"/>
      <c r="S569" s="30"/>
      <c r="T569" s="30"/>
      <c r="U569" s="30"/>
      <c r="V569" s="30"/>
      <c r="W569" s="30"/>
      <c r="X569" s="30"/>
      <c r="Y569" s="30"/>
      <c r="Z569" s="30"/>
      <c r="AA569" s="30"/>
      <c r="AB569" s="30"/>
      <c r="AC569" s="30"/>
      <c r="AD569" s="30"/>
      <c r="AE569" s="30"/>
    </row>
    <row r="570" spans="1:31" x14ac:dyDescent="0.25">
      <c r="A570" s="28"/>
      <c r="B570" s="30"/>
      <c r="C570" s="30"/>
      <c r="D570" s="30"/>
      <c r="E570" s="30"/>
      <c r="F570" s="30"/>
      <c r="G570" s="30"/>
      <c r="H570" s="30"/>
      <c r="I570" s="30"/>
      <c r="J570" s="30"/>
      <c r="K570" s="30"/>
      <c r="L570" s="30"/>
      <c r="M570" s="30"/>
      <c r="N570" s="30"/>
      <c r="O570" s="30"/>
      <c r="P570" s="30"/>
      <c r="Q570" s="30"/>
      <c r="R570" s="30"/>
      <c r="S570" s="30"/>
      <c r="T570" s="30"/>
      <c r="U570" s="30"/>
      <c r="V570" s="30"/>
      <c r="W570" s="30"/>
      <c r="X570" s="30"/>
      <c r="Y570" s="30"/>
      <c r="Z570" s="30"/>
      <c r="AA570" s="30"/>
      <c r="AB570" s="30"/>
      <c r="AC570" s="30"/>
      <c r="AD570" s="30"/>
      <c r="AE570" s="30"/>
    </row>
    <row r="571" spans="1:31" x14ac:dyDescent="0.25">
      <c r="A571" s="28"/>
      <c r="B571" s="30"/>
      <c r="C571" s="30"/>
      <c r="D571" s="30"/>
      <c r="E571" s="30"/>
      <c r="F571" s="30"/>
      <c r="G571" s="30"/>
      <c r="H571" s="30"/>
      <c r="I571" s="30"/>
      <c r="J571" s="30"/>
      <c r="K571" s="30"/>
      <c r="L571" s="30"/>
      <c r="M571" s="30"/>
      <c r="N571" s="30"/>
      <c r="O571" s="30"/>
      <c r="P571" s="30"/>
      <c r="Q571" s="30"/>
      <c r="R571" s="30"/>
      <c r="S571" s="30"/>
      <c r="T571" s="30"/>
      <c r="U571" s="30"/>
      <c r="V571" s="30"/>
      <c r="W571" s="30"/>
      <c r="X571" s="30"/>
      <c r="Y571" s="30"/>
      <c r="Z571" s="30"/>
      <c r="AA571" s="30"/>
      <c r="AB571" s="30"/>
      <c r="AC571" s="30"/>
      <c r="AD571" s="30"/>
      <c r="AE571" s="30"/>
    </row>
    <row r="572" spans="1:31" x14ac:dyDescent="0.25">
      <c r="A572" s="28"/>
      <c r="B572" s="30"/>
      <c r="C572" s="30"/>
      <c r="D572" s="30"/>
      <c r="E572" s="30"/>
      <c r="F572" s="30"/>
      <c r="G572" s="30"/>
      <c r="H572" s="30"/>
      <c r="I572" s="30"/>
      <c r="J572" s="30"/>
      <c r="K572" s="30"/>
      <c r="L572" s="30"/>
      <c r="M572" s="30"/>
      <c r="N572" s="30"/>
      <c r="O572" s="30"/>
      <c r="P572" s="30"/>
      <c r="Q572" s="30"/>
      <c r="R572" s="30"/>
      <c r="S572" s="30"/>
      <c r="T572" s="30"/>
      <c r="U572" s="30"/>
      <c r="V572" s="30"/>
      <c r="W572" s="30"/>
      <c r="X572" s="30"/>
      <c r="Y572" s="30"/>
      <c r="Z572" s="30"/>
      <c r="AA572" s="30"/>
      <c r="AB572" s="30"/>
      <c r="AC572" s="30"/>
      <c r="AD572" s="30"/>
      <c r="AE572" s="30"/>
    </row>
    <row r="573" spans="1:31" x14ac:dyDescent="0.25">
      <c r="A573" s="28"/>
      <c r="B573" s="30"/>
      <c r="C573" s="30"/>
      <c r="D573" s="30"/>
      <c r="E573" s="30"/>
      <c r="F573" s="30"/>
      <c r="G573" s="30"/>
      <c r="H573" s="30"/>
      <c r="I573" s="30"/>
      <c r="J573" s="30"/>
      <c r="K573" s="30"/>
      <c r="L573" s="30"/>
      <c r="M573" s="30"/>
      <c r="N573" s="30"/>
      <c r="O573" s="30"/>
      <c r="P573" s="30"/>
      <c r="Q573" s="30"/>
      <c r="R573" s="30"/>
      <c r="S573" s="30"/>
      <c r="T573" s="30"/>
      <c r="U573" s="30"/>
      <c r="V573" s="30"/>
      <c r="W573" s="30"/>
      <c r="X573" s="30"/>
      <c r="Y573" s="30"/>
      <c r="Z573" s="30"/>
      <c r="AA573" s="30"/>
      <c r="AB573" s="30"/>
      <c r="AC573" s="30"/>
      <c r="AD573" s="30"/>
      <c r="AE573" s="30"/>
    </row>
    <row r="574" spans="1:31" x14ac:dyDescent="0.25">
      <c r="A574" s="28"/>
      <c r="B574" s="30"/>
      <c r="C574" s="30"/>
      <c r="D574" s="30"/>
      <c r="E574" s="30"/>
      <c r="F574" s="30"/>
      <c r="G574" s="30"/>
      <c r="H574" s="30"/>
      <c r="I574" s="30"/>
      <c r="J574" s="30"/>
      <c r="K574" s="30"/>
      <c r="L574" s="30"/>
      <c r="M574" s="30"/>
      <c r="N574" s="30"/>
      <c r="O574" s="30"/>
      <c r="P574" s="30"/>
      <c r="Q574" s="30"/>
      <c r="R574" s="30"/>
      <c r="S574" s="30"/>
      <c r="T574" s="30"/>
      <c r="U574" s="30"/>
      <c r="V574" s="30"/>
      <c r="W574" s="30"/>
      <c r="X574" s="30"/>
      <c r="Y574" s="30"/>
      <c r="Z574" s="30"/>
      <c r="AA574" s="30"/>
      <c r="AB574" s="30"/>
      <c r="AC574" s="30"/>
      <c r="AD574" s="30"/>
      <c r="AE574" s="30"/>
    </row>
    <row r="575" spans="1:31" x14ac:dyDescent="0.25">
      <c r="A575" s="28"/>
      <c r="B575" s="30"/>
      <c r="C575" s="30"/>
      <c r="D575" s="30"/>
      <c r="E575" s="30"/>
      <c r="F575" s="30"/>
      <c r="G575" s="30"/>
      <c r="H575" s="30"/>
      <c r="I575" s="30"/>
      <c r="J575" s="30"/>
      <c r="K575" s="30"/>
      <c r="L575" s="30"/>
      <c r="M575" s="30"/>
      <c r="N575" s="30"/>
      <c r="O575" s="30"/>
      <c r="P575" s="30"/>
      <c r="Q575" s="30"/>
      <c r="R575" s="30"/>
      <c r="S575" s="30"/>
      <c r="T575" s="30"/>
      <c r="U575" s="30"/>
      <c r="V575" s="30"/>
      <c r="W575" s="30"/>
      <c r="X575" s="30"/>
      <c r="Y575" s="30"/>
      <c r="Z575" s="30"/>
      <c r="AA575" s="30"/>
      <c r="AB575" s="30"/>
      <c r="AC575" s="30"/>
      <c r="AD575" s="30"/>
      <c r="AE575" s="30"/>
    </row>
    <row r="576" spans="1:31" x14ac:dyDescent="0.25">
      <c r="A576" s="28"/>
      <c r="B576" s="30"/>
      <c r="C576" s="30"/>
      <c r="D576" s="30"/>
      <c r="E576" s="30"/>
      <c r="F576" s="30"/>
      <c r="G576" s="30"/>
      <c r="H576" s="30"/>
      <c r="I576" s="30"/>
      <c r="J576" s="30"/>
      <c r="K576" s="30"/>
      <c r="L576" s="30"/>
      <c r="M576" s="30"/>
      <c r="N576" s="30"/>
      <c r="O576" s="30"/>
      <c r="P576" s="30"/>
      <c r="Q576" s="30"/>
      <c r="R576" s="30"/>
      <c r="S576" s="30"/>
      <c r="T576" s="30"/>
      <c r="U576" s="30"/>
      <c r="V576" s="30"/>
      <c r="W576" s="30"/>
      <c r="X576" s="30"/>
      <c r="Y576" s="30"/>
      <c r="Z576" s="30"/>
      <c r="AA576" s="30"/>
      <c r="AB576" s="30"/>
      <c r="AC576" s="30"/>
      <c r="AD576" s="30"/>
      <c r="AE576" s="30"/>
    </row>
    <row r="577" spans="1:31" x14ac:dyDescent="0.25">
      <c r="A577" s="28"/>
      <c r="B577" s="30"/>
      <c r="C577" s="30"/>
      <c r="D577" s="30"/>
      <c r="E577" s="30"/>
      <c r="F577" s="30"/>
      <c r="G577" s="30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  <c r="S577" s="30"/>
      <c r="T577" s="30"/>
      <c r="U577" s="30"/>
      <c r="V577" s="30"/>
      <c r="W577" s="30"/>
      <c r="X577" s="30"/>
      <c r="Y577" s="30"/>
      <c r="Z577" s="30"/>
      <c r="AA577" s="30"/>
      <c r="AB577" s="30"/>
      <c r="AC577" s="30"/>
      <c r="AD577" s="30"/>
      <c r="AE577" s="30"/>
    </row>
    <row r="578" spans="1:31" x14ac:dyDescent="0.25">
      <c r="A578" s="28"/>
      <c r="B578" s="30"/>
      <c r="C578" s="30"/>
      <c r="D578" s="30"/>
      <c r="E578" s="30"/>
      <c r="F578" s="30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  <c r="S578" s="30"/>
      <c r="T578" s="30"/>
      <c r="U578" s="30"/>
      <c r="V578" s="30"/>
      <c r="W578" s="30"/>
      <c r="X578" s="30"/>
      <c r="Y578" s="30"/>
      <c r="Z578" s="30"/>
      <c r="AA578" s="30"/>
      <c r="AB578" s="30"/>
      <c r="AC578" s="30"/>
      <c r="AD578" s="30"/>
      <c r="AE578" s="30"/>
    </row>
    <row r="579" spans="1:31" x14ac:dyDescent="0.25">
      <c r="A579" s="28"/>
      <c r="B579" s="30"/>
      <c r="C579" s="30"/>
      <c r="D579" s="30"/>
      <c r="E579" s="30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  <c r="S579" s="30"/>
      <c r="T579" s="30"/>
      <c r="U579" s="30"/>
      <c r="V579" s="30"/>
      <c r="W579" s="30"/>
      <c r="X579" s="30"/>
      <c r="Y579" s="30"/>
      <c r="Z579" s="30"/>
      <c r="AA579" s="30"/>
      <c r="AB579" s="30"/>
      <c r="AC579" s="30"/>
      <c r="AD579" s="30"/>
      <c r="AE579" s="30"/>
    </row>
    <row r="580" spans="1:31" x14ac:dyDescent="0.25">
      <c r="A580" s="28"/>
      <c r="B580" s="30"/>
      <c r="C580" s="30"/>
      <c r="D580" s="30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  <c r="S580" s="30"/>
      <c r="T580" s="30"/>
      <c r="U580" s="30"/>
      <c r="V580" s="30"/>
      <c r="W580" s="30"/>
      <c r="X580" s="30"/>
      <c r="Y580" s="30"/>
      <c r="Z580" s="30"/>
      <c r="AA580" s="30"/>
      <c r="AB580" s="30"/>
      <c r="AC580" s="30"/>
      <c r="AD580" s="30"/>
      <c r="AE580" s="30"/>
    </row>
    <row r="581" spans="1:31" x14ac:dyDescent="0.25">
      <c r="A581" s="28"/>
      <c r="B581" s="30"/>
      <c r="C581" s="30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  <c r="S581" s="30"/>
      <c r="T581" s="30"/>
      <c r="U581" s="30"/>
      <c r="V581" s="30"/>
      <c r="W581" s="30"/>
      <c r="X581" s="30"/>
      <c r="Y581" s="30"/>
      <c r="Z581" s="30"/>
      <c r="AA581" s="30"/>
      <c r="AB581" s="30"/>
      <c r="AC581" s="30"/>
      <c r="AD581" s="30"/>
      <c r="AE581" s="30"/>
    </row>
    <row r="582" spans="1:31" x14ac:dyDescent="0.25">
      <c r="A582" s="28"/>
      <c r="B582" s="30"/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  <c r="S582" s="30"/>
      <c r="T582" s="30"/>
      <c r="U582" s="30"/>
      <c r="V582" s="30"/>
      <c r="W582" s="30"/>
      <c r="X582" s="30"/>
      <c r="Y582" s="30"/>
      <c r="Z582" s="30"/>
      <c r="AA582" s="30"/>
      <c r="AB582" s="30"/>
      <c r="AC582" s="30"/>
      <c r="AD582" s="30"/>
      <c r="AE582" s="30"/>
    </row>
    <row r="583" spans="1:31" x14ac:dyDescent="0.25">
      <c r="A583" s="28"/>
      <c r="B583" s="30"/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  <c r="S583" s="30"/>
      <c r="T583" s="30"/>
      <c r="U583" s="30"/>
      <c r="V583" s="30"/>
      <c r="W583" s="30"/>
      <c r="X583" s="30"/>
      <c r="Y583" s="30"/>
      <c r="Z583" s="30"/>
      <c r="AA583" s="30"/>
      <c r="AB583" s="30"/>
      <c r="AC583" s="30"/>
      <c r="AD583" s="30"/>
      <c r="AE583" s="30"/>
    </row>
    <row r="584" spans="1:31" x14ac:dyDescent="0.25">
      <c r="A584" s="28"/>
      <c r="B584" s="30"/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  <c r="S584" s="30"/>
      <c r="T584" s="30"/>
      <c r="U584" s="30"/>
      <c r="V584" s="30"/>
      <c r="W584" s="30"/>
      <c r="X584" s="30"/>
      <c r="Y584" s="30"/>
      <c r="Z584" s="30"/>
      <c r="AA584" s="30"/>
      <c r="AB584" s="30"/>
      <c r="AC584" s="30"/>
      <c r="AD584" s="30"/>
      <c r="AE584" s="30"/>
    </row>
    <row r="585" spans="1:31" x14ac:dyDescent="0.25">
      <c r="A585" s="28"/>
      <c r="B585" s="30"/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  <c r="S585" s="30"/>
      <c r="T585" s="30"/>
      <c r="U585" s="30"/>
      <c r="V585" s="30"/>
      <c r="W585" s="30"/>
      <c r="X585" s="30"/>
      <c r="Y585" s="30"/>
      <c r="Z585" s="30"/>
      <c r="AA585" s="30"/>
      <c r="AB585" s="30"/>
      <c r="AC585" s="30"/>
      <c r="AD585" s="30"/>
      <c r="AE585" s="30"/>
    </row>
    <row r="586" spans="1:31" x14ac:dyDescent="0.25">
      <c r="A586" s="28"/>
      <c r="B586" s="30"/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  <c r="S586" s="30"/>
      <c r="T586" s="30"/>
      <c r="U586" s="30"/>
      <c r="V586" s="30"/>
      <c r="W586" s="30"/>
      <c r="X586" s="30"/>
      <c r="Y586" s="30"/>
      <c r="Z586" s="30"/>
      <c r="AA586" s="30"/>
      <c r="AB586" s="30"/>
      <c r="AC586" s="30"/>
      <c r="AD586" s="30"/>
      <c r="AE586" s="30"/>
    </row>
    <row r="587" spans="1:31" x14ac:dyDescent="0.25">
      <c r="A587" s="28"/>
      <c r="B587" s="30"/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  <c r="S587" s="30"/>
      <c r="T587" s="30"/>
      <c r="U587" s="30"/>
      <c r="V587" s="30"/>
      <c r="W587" s="30"/>
      <c r="X587" s="30"/>
      <c r="Y587" s="30"/>
      <c r="Z587" s="30"/>
      <c r="AA587" s="30"/>
      <c r="AB587" s="30"/>
      <c r="AC587" s="30"/>
      <c r="AD587" s="30"/>
      <c r="AE587" s="30"/>
    </row>
    <row r="588" spans="1:31" x14ac:dyDescent="0.25">
      <c r="A588" s="28"/>
      <c r="B588" s="30"/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  <c r="S588" s="30"/>
      <c r="T588" s="30"/>
      <c r="U588" s="30"/>
      <c r="V588" s="30"/>
      <c r="W588" s="30"/>
      <c r="X588" s="30"/>
      <c r="Y588" s="30"/>
      <c r="Z588" s="30"/>
      <c r="AA588" s="30"/>
      <c r="AB588" s="30"/>
      <c r="AC588" s="30"/>
      <c r="AD588" s="30"/>
      <c r="AE588" s="30"/>
    </row>
    <row r="589" spans="1:31" x14ac:dyDescent="0.25">
      <c r="A589" s="28"/>
      <c r="B589" s="30"/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  <c r="S589" s="30"/>
      <c r="T589" s="30"/>
      <c r="U589" s="30"/>
      <c r="V589" s="30"/>
      <c r="W589" s="30"/>
      <c r="X589" s="30"/>
      <c r="Y589" s="30"/>
      <c r="Z589" s="30"/>
      <c r="AA589" s="30"/>
      <c r="AB589" s="30"/>
      <c r="AC589" s="30"/>
      <c r="AD589" s="30"/>
      <c r="AE589" s="30"/>
    </row>
    <row r="590" spans="1:31" x14ac:dyDescent="0.25">
      <c r="A590" s="28"/>
      <c r="B590" s="30"/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  <c r="S590" s="30"/>
      <c r="T590" s="30"/>
      <c r="U590" s="30"/>
      <c r="V590" s="30"/>
      <c r="W590" s="30"/>
      <c r="X590" s="30"/>
      <c r="Y590" s="30"/>
      <c r="Z590" s="30"/>
      <c r="AA590" s="30"/>
      <c r="AB590" s="30"/>
      <c r="AC590" s="30"/>
      <c r="AD590" s="30"/>
      <c r="AE590" s="30"/>
    </row>
    <row r="591" spans="1:31" x14ac:dyDescent="0.25">
      <c r="A591" s="28"/>
      <c r="B591" s="30"/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  <c r="S591" s="30"/>
      <c r="T591" s="30"/>
      <c r="U591" s="30"/>
      <c r="V591" s="30"/>
      <c r="W591" s="30"/>
      <c r="X591" s="30"/>
      <c r="Y591" s="30"/>
      <c r="Z591" s="30"/>
      <c r="AA591" s="30"/>
      <c r="AB591" s="30"/>
      <c r="AC591" s="30"/>
      <c r="AD591" s="30"/>
      <c r="AE591" s="30"/>
    </row>
    <row r="592" spans="1:31" x14ac:dyDescent="0.25">
      <c r="A592" s="28"/>
      <c r="B592" s="30"/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  <c r="S592" s="30"/>
      <c r="T592" s="30"/>
      <c r="U592" s="30"/>
      <c r="V592" s="30"/>
      <c r="W592" s="30"/>
      <c r="X592" s="30"/>
      <c r="Y592" s="30"/>
      <c r="Z592" s="30"/>
      <c r="AA592" s="30"/>
      <c r="AB592" s="30"/>
      <c r="AC592" s="30"/>
      <c r="AD592" s="30"/>
      <c r="AE592" s="30"/>
    </row>
    <row r="593" spans="1:31" x14ac:dyDescent="0.25">
      <c r="A593" s="28"/>
      <c r="B593" s="30"/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  <c r="S593" s="30"/>
      <c r="T593" s="30"/>
      <c r="U593" s="30"/>
      <c r="V593" s="30"/>
      <c r="W593" s="30"/>
      <c r="X593" s="30"/>
      <c r="Y593" s="30"/>
      <c r="Z593" s="30"/>
      <c r="AA593" s="30"/>
      <c r="AB593" s="30"/>
      <c r="AC593" s="30"/>
      <c r="AD593" s="30"/>
      <c r="AE593" s="30"/>
    </row>
    <row r="594" spans="1:31" x14ac:dyDescent="0.25">
      <c r="A594" s="28"/>
      <c r="B594" s="30"/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  <c r="S594" s="30"/>
      <c r="T594" s="30"/>
      <c r="U594" s="30"/>
      <c r="V594" s="30"/>
      <c r="W594" s="30"/>
      <c r="X594" s="30"/>
      <c r="Y594" s="30"/>
      <c r="Z594" s="30"/>
      <c r="AA594" s="30"/>
      <c r="AB594" s="30"/>
      <c r="AC594" s="30"/>
      <c r="AD594" s="30"/>
      <c r="AE594" s="30"/>
    </row>
    <row r="595" spans="1:31" x14ac:dyDescent="0.25">
      <c r="A595" s="28"/>
      <c r="B595" s="30"/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  <c r="S595" s="30"/>
      <c r="T595" s="30"/>
      <c r="U595" s="30"/>
      <c r="V595" s="30"/>
      <c r="W595" s="30"/>
      <c r="X595" s="30"/>
      <c r="Y595" s="30"/>
      <c r="Z595" s="30"/>
      <c r="AA595" s="30"/>
      <c r="AB595" s="30"/>
      <c r="AC595" s="30"/>
      <c r="AD595" s="30"/>
      <c r="AE595" s="30"/>
    </row>
    <row r="596" spans="1:31" x14ac:dyDescent="0.25">
      <c r="A596" s="28"/>
      <c r="B596" s="30"/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  <c r="S596" s="30"/>
      <c r="T596" s="30"/>
      <c r="U596" s="30"/>
      <c r="V596" s="30"/>
      <c r="W596" s="30"/>
      <c r="X596" s="30"/>
      <c r="Y596" s="30"/>
      <c r="Z596" s="30"/>
      <c r="AA596" s="30"/>
      <c r="AB596" s="30"/>
      <c r="AC596" s="30"/>
      <c r="AD596" s="30"/>
      <c r="AE596" s="30"/>
    </row>
    <row r="597" spans="1:31" x14ac:dyDescent="0.25">
      <c r="A597" s="28"/>
      <c r="B597" s="30"/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  <c r="S597" s="30"/>
      <c r="T597" s="30"/>
      <c r="U597" s="30"/>
      <c r="V597" s="30"/>
      <c r="W597" s="30"/>
      <c r="X597" s="30"/>
      <c r="Y597" s="30"/>
      <c r="Z597" s="30"/>
      <c r="AA597" s="30"/>
      <c r="AB597" s="30"/>
      <c r="AC597" s="30"/>
      <c r="AD597" s="30"/>
      <c r="AE597" s="30"/>
    </row>
    <row r="598" spans="1:31" x14ac:dyDescent="0.25">
      <c r="A598" s="28"/>
      <c r="B598" s="30"/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  <c r="S598" s="30"/>
      <c r="T598" s="30"/>
      <c r="U598" s="30"/>
      <c r="V598" s="30"/>
      <c r="W598" s="30"/>
      <c r="X598" s="30"/>
      <c r="Y598" s="30"/>
      <c r="Z598" s="30"/>
      <c r="AA598" s="30"/>
      <c r="AB598" s="30"/>
      <c r="AC598" s="30"/>
      <c r="AD598" s="30"/>
      <c r="AE598" s="30"/>
    </row>
    <row r="599" spans="1:31" x14ac:dyDescent="0.25">
      <c r="A599" s="28"/>
      <c r="B599" s="30"/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  <c r="S599" s="30"/>
      <c r="T599" s="30"/>
      <c r="U599" s="30"/>
      <c r="V599" s="30"/>
      <c r="W599" s="30"/>
      <c r="X599" s="30"/>
      <c r="Y599" s="30"/>
      <c r="Z599" s="30"/>
      <c r="AA599" s="30"/>
      <c r="AB599" s="30"/>
      <c r="AC599" s="30"/>
      <c r="AD599" s="30"/>
      <c r="AE599" s="30"/>
    </row>
    <row r="600" spans="1:31" x14ac:dyDescent="0.25">
      <c r="A600" s="28"/>
      <c r="B600" s="30"/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  <c r="S600" s="30"/>
      <c r="T600" s="30"/>
      <c r="U600" s="30"/>
      <c r="V600" s="30"/>
      <c r="W600" s="30"/>
      <c r="X600" s="30"/>
      <c r="Y600" s="30"/>
      <c r="Z600" s="30"/>
      <c r="AA600" s="30"/>
      <c r="AB600" s="30"/>
      <c r="AC600" s="30"/>
      <c r="AD600" s="30"/>
      <c r="AE600" s="30"/>
    </row>
    <row r="601" spans="1:31" x14ac:dyDescent="0.25">
      <c r="A601" s="28"/>
      <c r="B601" s="30"/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  <c r="S601" s="30"/>
      <c r="T601" s="30"/>
      <c r="U601" s="30"/>
      <c r="V601" s="30"/>
      <c r="W601" s="30"/>
      <c r="X601" s="30"/>
      <c r="Y601" s="30"/>
      <c r="Z601" s="30"/>
      <c r="AA601" s="30"/>
      <c r="AB601" s="30"/>
      <c r="AC601" s="30"/>
      <c r="AD601" s="30"/>
      <c r="AE601" s="30"/>
    </row>
    <row r="602" spans="1:31" x14ac:dyDescent="0.25">
      <c r="A602" s="28"/>
      <c r="B602" s="30"/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  <c r="S602" s="30"/>
      <c r="T602" s="30"/>
      <c r="U602" s="30"/>
      <c r="V602" s="30"/>
      <c r="W602" s="30"/>
      <c r="X602" s="30"/>
      <c r="Y602" s="30"/>
      <c r="Z602" s="30"/>
      <c r="AA602" s="30"/>
      <c r="AB602" s="30"/>
      <c r="AC602" s="30"/>
      <c r="AD602" s="30"/>
      <c r="AE602" s="30"/>
    </row>
    <row r="603" spans="1:31" x14ac:dyDescent="0.25">
      <c r="A603" s="28"/>
      <c r="B603" s="30"/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  <c r="S603" s="30"/>
      <c r="T603" s="30"/>
      <c r="U603" s="30"/>
      <c r="V603" s="30"/>
      <c r="W603" s="30"/>
      <c r="X603" s="30"/>
      <c r="Y603" s="30"/>
      <c r="Z603" s="30"/>
      <c r="AA603" s="30"/>
      <c r="AB603" s="30"/>
      <c r="AC603" s="30"/>
      <c r="AD603" s="30"/>
      <c r="AE603" s="30"/>
    </row>
    <row r="604" spans="1:31" x14ac:dyDescent="0.25">
      <c r="A604" s="28"/>
      <c r="B604" s="30"/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  <c r="S604" s="30"/>
      <c r="T604" s="30"/>
      <c r="U604" s="30"/>
      <c r="V604" s="30"/>
      <c r="W604" s="30"/>
      <c r="X604" s="30"/>
      <c r="Y604" s="30"/>
      <c r="Z604" s="30"/>
      <c r="AA604" s="30"/>
      <c r="AB604" s="30"/>
      <c r="AC604" s="30"/>
      <c r="AD604" s="30"/>
      <c r="AE604" s="30"/>
    </row>
    <row r="605" spans="1:31" x14ac:dyDescent="0.25">
      <c r="A605" s="28"/>
      <c r="B605" s="30"/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  <c r="S605" s="30"/>
      <c r="T605" s="30"/>
      <c r="U605" s="30"/>
      <c r="V605" s="30"/>
      <c r="W605" s="30"/>
      <c r="X605" s="30"/>
      <c r="Y605" s="30"/>
      <c r="Z605" s="30"/>
      <c r="AA605" s="30"/>
      <c r="AB605" s="30"/>
      <c r="AC605" s="30"/>
      <c r="AD605" s="30"/>
      <c r="AE605" s="30"/>
    </row>
    <row r="606" spans="1:31" x14ac:dyDescent="0.25">
      <c r="A606" s="28"/>
      <c r="B606" s="30"/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  <c r="S606" s="30"/>
      <c r="T606" s="30"/>
      <c r="U606" s="30"/>
      <c r="V606" s="30"/>
      <c r="W606" s="30"/>
      <c r="X606" s="30"/>
      <c r="Y606" s="30"/>
      <c r="Z606" s="30"/>
      <c r="AA606" s="30"/>
      <c r="AB606" s="30"/>
      <c r="AC606" s="30"/>
      <c r="AD606" s="30"/>
      <c r="AE606" s="30"/>
    </row>
    <row r="607" spans="1:31" x14ac:dyDescent="0.25">
      <c r="A607" s="28"/>
      <c r="B607" s="30"/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  <c r="S607" s="30"/>
      <c r="T607" s="30"/>
      <c r="U607" s="30"/>
      <c r="V607" s="30"/>
      <c r="W607" s="30"/>
      <c r="X607" s="30"/>
      <c r="Y607" s="30"/>
      <c r="Z607" s="30"/>
      <c r="AA607" s="30"/>
      <c r="AB607" s="30"/>
      <c r="AC607" s="30"/>
      <c r="AD607" s="30"/>
      <c r="AE607" s="30"/>
    </row>
    <row r="608" spans="1:31" x14ac:dyDescent="0.25">
      <c r="A608" s="28"/>
      <c r="B608" s="30"/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  <c r="S608" s="30"/>
      <c r="T608" s="30"/>
      <c r="U608" s="30"/>
      <c r="V608" s="30"/>
      <c r="W608" s="30"/>
      <c r="X608" s="30"/>
      <c r="Y608" s="30"/>
      <c r="Z608" s="30"/>
      <c r="AA608" s="30"/>
      <c r="AB608" s="30"/>
      <c r="AC608" s="30"/>
      <c r="AD608" s="30"/>
      <c r="AE608" s="30"/>
    </row>
    <row r="609" spans="1:31" x14ac:dyDescent="0.25">
      <c r="A609" s="28"/>
      <c r="B609" s="30"/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  <c r="S609" s="30"/>
      <c r="T609" s="30"/>
      <c r="U609" s="30"/>
      <c r="V609" s="30"/>
      <c r="W609" s="30"/>
      <c r="X609" s="30"/>
      <c r="Y609" s="30"/>
      <c r="Z609" s="30"/>
      <c r="AA609" s="30"/>
      <c r="AB609" s="30"/>
      <c r="AC609" s="30"/>
      <c r="AD609" s="30"/>
      <c r="AE609" s="30"/>
    </row>
    <row r="610" spans="1:31" x14ac:dyDescent="0.25">
      <c r="A610" s="28"/>
      <c r="B610" s="30"/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  <c r="S610" s="30"/>
      <c r="T610" s="30"/>
      <c r="U610" s="30"/>
      <c r="V610" s="30"/>
      <c r="W610" s="30"/>
      <c r="X610" s="30"/>
      <c r="Y610" s="30"/>
      <c r="Z610" s="30"/>
      <c r="AA610" s="30"/>
      <c r="AB610" s="30"/>
      <c r="AC610" s="30"/>
      <c r="AD610" s="30"/>
      <c r="AE610" s="30"/>
    </row>
    <row r="611" spans="1:31" x14ac:dyDescent="0.25">
      <c r="A611" s="28"/>
      <c r="B611" s="30"/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  <c r="S611" s="30"/>
      <c r="T611" s="30"/>
      <c r="U611" s="30"/>
      <c r="V611" s="30"/>
      <c r="W611" s="30"/>
      <c r="X611" s="30"/>
      <c r="Y611" s="30"/>
      <c r="Z611" s="30"/>
      <c r="AA611" s="30"/>
      <c r="AB611" s="30"/>
      <c r="AC611" s="30"/>
      <c r="AD611" s="30"/>
      <c r="AE611" s="30"/>
    </row>
    <row r="612" spans="1:31" x14ac:dyDescent="0.25">
      <c r="A612" s="28"/>
      <c r="B612" s="30"/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  <c r="S612" s="30"/>
      <c r="T612" s="30"/>
      <c r="U612" s="30"/>
      <c r="V612" s="30"/>
      <c r="W612" s="30"/>
      <c r="X612" s="30"/>
      <c r="Y612" s="30"/>
      <c r="Z612" s="30"/>
      <c r="AA612" s="30"/>
      <c r="AB612" s="30"/>
      <c r="AC612" s="30"/>
      <c r="AD612" s="30"/>
      <c r="AE612" s="30"/>
    </row>
    <row r="613" spans="1:31" x14ac:dyDescent="0.25">
      <c r="A613" s="28"/>
      <c r="B613" s="30"/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  <c r="S613" s="30"/>
      <c r="T613" s="30"/>
      <c r="U613" s="30"/>
      <c r="V613" s="30"/>
      <c r="W613" s="30"/>
      <c r="X613" s="30"/>
      <c r="Y613" s="30"/>
      <c r="Z613" s="30"/>
      <c r="AA613" s="30"/>
      <c r="AB613" s="30"/>
      <c r="AC613" s="30"/>
      <c r="AD613" s="30"/>
      <c r="AE613" s="30"/>
    </row>
    <row r="614" spans="1:31" x14ac:dyDescent="0.25">
      <c r="A614" s="28"/>
      <c r="B614" s="30"/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  <c r="S614" s="30"/>
      <c r="T614" s="30"/>
      <c r="U614" s="30"/>
      <c r="V614" s="30"/>
      <c r="W614" s="30"/>
      <c r="X614" s="30"/>
      <c r="Y614" s="30"/>
      <c r="Z614" s="30"/>
      <c r="AA614" s="30"/>
      <c r="AB614" s="30"/>
      <c r="AC614" s="30"/>
      <c r="AD614" s="30"/>
      <c r="AE614" s="30"/>
    </row>
    <row r="615" spans="1:31" x14ac:dyDescent="0.25">
      <c r="A615" s="28"/>
      <c r="B615" s="30"/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  <c r="S615" s="30"/>
      <c r="T615" s="30"/>
      <c r="U615" s="30"/>
      <c r="V615" s="30"/>
      <c r="W615" s="30"/>
      <c r="X615" s="30"/>
      <c r="Y615" s="30"/>
      <c r="Z615" s="30"/>
      <c r="AA615" s="30"/>
      <c r="AB615" s="30"/>
      <c r="AC615" s="30"/>
      <c r="AD615" s="30"/>
      <c r="AE615" s="30"/>
    </row>
    <row r="616" spans="1:31" x14ac:dyDescent="0.25">
      <c r="A616" s="28"/>
      <c r="B616" s="30"/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  <c r="S616" s="30"/>
      <c r="T616" s="30"/>
      <c r="U616" s="30"/>
      <c r="V616" s="30"/>
      <c r="W616" s="30"/>
      <c r="X616" s="30"/>
      <c r="Y616" s="30"/>
      <c r="Z616" s="30"/>
      <c r="AA616" s="30"/>
      <c r="AB616" s="30"/>
      <c r="AC616" s="30"/>
      <c r="AD616" s="30"/>
      <c r="AE616" s="30"/>
    </row>
    <row r="617" spans="1:31" x14ac:dyDescent="0.25">
      <c r="A617" s="28"/>
      <c r="B617" s="30"/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  <c r="S617" s="30"/>
      <c r="T617" s="30"/>
      <c r="U617" s="30"/>
      <c r="V617" s="30"/>
      <c r="W617" s="30"/>
      <c r="X617" s="30"/>
      <c r="Y617" s="30"/>
      <c r="Z617" s="30"/>
      <c r="AA617" s="30"/>
      <c r="AB617" s="30"/>
      <c r="AC617" s="30"/>
      <c r="AD617" s="30"/>
      <c r="AE617" s="30"/>
    </row>
    <row r="618" spans="1:31" x14ac:dyDescent="0.25">
      <c r="A618" s="28"/>
      <c r="B618" s="30"/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  <c r="S618" s="30"/>
      <c r="T618" s="30"/>
      <c r="U618" s="30"/>
      <c r="V618" s="30"/>
      <c r="W618" s="30"/>
      <c r="X618" s="30"/>
      <c r="Y618" s="30"/>
      <c r="Z618" s="30"/>
      <c r="AA618" s="30"/>
      <c r="AB618" s="30"/>
      <c r="AC618" s="30"/>
      <c r="AD618" s="30"/>
      <c r="AE618" s="30"/>
    </row>
    <row r="619" spans="1:31" x14ac:dyDescent="0.25">
      <c r="A619" s="28"/>
      <c r="B619" s="30"/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  <c r="S619" s="30"/>
      <c r="T619" s="30"/>
      <c r="U619" s="30"/>
      <c r="V619" s="30"/>
      <c r="W619" s="30"/>
      <c r="X619" s="30"/>
      <c r="Y619" s="30"/>
      <c r="Z619" s="30"/>
      <c r="AA619" s="30"/>
      <c r="AB619" s="30"/>
      <c r="AC619" s="30"/>
      <c r="AD619" s="30"/>
      <c r="AE619" s="30"/>
    </row>
    <row r="620" spans="1:31" x14ac:dyDescent="0.25">
      <c r="A620" s="28"/>
      <c r="B620" s="30"/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  <c r="S620" s="30"/>
      <c r="T620" s="30"/>
      <c r="U620" s="30"/>
      <c r="V620" s="30"/>
      <c r="W620" s="30"/>
      <c r="X620" s="30"/>
      <c r="Y620" s="30"/>
      <c r="Z620" s="30"/>
      <c r="AA620" s="30"/>
      <c r="AB620" s="30"/>
      <c r="AC620" s="30"/>
      <c r="AD620" s="30"/>
      <c r="AE620" s="30"/>
    </row>
    <row r="621" spans="1:31" x14ac:dyDescent="0.25">
      <c r="A621" s="28"/>
      <c r="B621" s="30"/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  <c r="S621" s="30"/>
      <c r="T621" s="30"/>
      <c r="U621" s="30"/>
      <c r="V621" s="30"/>
      <c r="W621" s="30"/>
      <c r="X621" s="30"/>
      <c r="Y621" s="30"/>
      <c r="Z621" s="30"/>
      <c r="AA621" s="30"/>
      <c r="AB621" s="30"/>
      <c r="AC621" s="30"/>
      <c r="AD621" s="30"/>
      <c r="AE621" s="30"/>
    </row>
    <row r="622" spans="1:31" x14ac:dyDescent="0.25">
      <c r="A622" s="28"/>
      <c r="B622" s="30"/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  <c r="S622" s="30"/>
      <c r="T622" s="30"/>
      <c r="U622" s="30"/>
      <c r="V622" s="30"/>
      <c r="W622" s="30"/>
      <c r="X622" s="30"/>
      <c r="Y622" s="30"/>
      <c r="Z622" s="30"/>
      <c r="AA622" s="30"/>
      <c r="AB622" s="30"/>
      <c r="AC622" s="30"/>
      <c r="AD622" s="30"/>
      <c r="AE622" s="30"/>
    </row>
    <row r="623" spans="1:31" x14ac:dyDescent="0.25">
      <c r="A623" s="28"/>
      <c r="B623" s="30"/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  <c r="S623" s="30"/>
      <c r="T623" s="30"/>
      <c r="U623" s="30"/>
      <c r="V623" s="30"/>
      <c r="W623" s="30"/>
      <c r="X623" s="30"/>
      <c r="Y623" s="30"/>
      <c r="Z623" s="30"/>
      <c r="AA623" s="30"/>
      <c r="AB623" s="30"/>
      <c r="AC623" s="30"/>
      <c r="AD623" s="30"/>
      <c r="AE623" s="30"/>
    </row>
    <row r="624" spans="1:31" x14ac:dyDescent="0.25">
      <c r="A624" s="28"/>
      <c r="B624" s="30"/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  <c r="S624" s="30"/>
      <c r="T624" s="30"/>
      <c r="U624" s="30"/>
      <c r="V624" s="30"/>
      <c r="W624" s="30"/>
      <c r="X624" s="30"/>
      <c r="Y624" s="30"/>
      <c r="Z624" s="30"/>
      <c r="AA624" s="30"/>
      <c r="AB624" s="30"/>
      <c r="AC624" s="30"/>
      <c r="AD624" s="30"/>
      <c r="AE624" s="30"/>
    </row>
    <row r="625" spans="1:31" x14ac:dyDescent="0.25">
      <c r="A625" s="28"/>
      <c r="B625" s="30"/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  <c r="S625" s="30"/>
      <c r="T625" s="30"/>
      <c r="U625" s="30"/>
      <c r="V625" s="30"/>
      <c r="W625" s="30"/>
      <c r="X625" s="30"/>
      <c r="Y625" s="30"/>
      <c r="Z625" s="30"/>
      <c r="AA625" s="30"/>
      <c r="AB625" s="30"/>
      <c r="AC625" s="30"/>
      <c r="AD625" s="30"/>
      <c r="AE625" s="30"/>
    </row>
    <row r="626" spans="1:31" x14ac:dyDescent="0.25">
      <c r="A626" s="28"/>
      <c r="B626" s="30"/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  <c r="S626" s="30"/>
      <c r="T626" s="30"/>
      <c r="U626" s="30"/>
      <c r="V626" s="30"/>
      <c r="W626" s="30"/>
      <c r="X626" s="30"/>
      <c r="Y626" s="30"/>
      <c r="Z626" s="30"/>
      <c r="AA626" s="30"/>
      <c r="AB626" s="30"/>
      <c r="AC626" s="30"/>
      <c r="AD626" s="30"/>
      <c r="AE626" s="30"/>
    </row>
    <row r="627" spans="1:31" x14ac:dyDescent="0.25">
      <c r="A627" s="28"/>
      <c r="B627" s="30"/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  <c r="S627" s="30"/>
      <c r="T627" s="30"/>
      <c r="U627" s="30"/>
      <c r="V627" s="30"/>
      <c r="W627" s="30"/>
      <c r="X627" s="30"/>
      <c r="Y627" s="30"/>
      <c r="Z627" s="30"/>
      <c r="AA627" s="30"/>
      <c r="AB627" s="30"/>
      <c r="AC627" s="30"/>
      <c r="AD627" s="30"/>
      <c r="AE627" s="30"/>
    </row>
    <row r="628" spans="1:31" x14ac:dyDescent="0.25">
      <c r="A628" s="28"/>
      <c r="B628" s="30"/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  <c r="S628" s="30"/>
      <c r="T628" s="30"/>
      <c r="U628" s="30"/>
      <c r="V628" s="30"/>
      <c r="W628" s="30"/>
      <c r="X628" s="30"/>
      <c r="Y628" s="30"/>
      <c r="Z628" s="30"/>
      <c r="AA628" s="30"/>
      <c r="AB628" s="30"/>
      <c r="AC628" s="30"/>
      <c r="AD628" s="30"/>
      <c r="AE628" s="30"/>
    </row>
    <row r="629" spans="1:31" x14ac:dyDescent="0.25">
      <c r="A629" s="28"/>
      <c r="B629" s="30"/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  <c r="S629" s="30"/>
      <c r="T629" s="30"/>
      <c r="U629" s="30"/>
      <c r="V629" s="30"/>
      <c r="W629" s="30"/>
      <c r="X629" s="30"/>
      <c r="Y629" s="30"/>
      <c r="Z629" s="30"/>
      <c r="AA629" s="30"/>
      <c r="AB629" s="30"/>
      <c r="AC629" s="30"/>
      <c r="AD629" s="30"/>
      <c r="AE629" s="30"/>
    </row>
    <row r="630" spans="1:31" x14ac:dyDescent="0.25">
      <c r="A630" s="28"/>
      <c r="B630" s="30"/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  <c r="S630" s="30"/>
      <c r="T630" s="30"/>
      <c r="U630" s="30"/>
      <c r="V630" s="30"/>
      <c r="W630" s="30"/>
      <c r="X630" s="30"/>
      <c r="Y630" s="30"/>
      <c r="Z630" s="30"/>
      <c r="AA630" s="30"/>
      <c r="AB630" s="30"/>
      <c r="AC630" s="30"/>
      <c r="AD630" s="30"/>
      <c r="AE630" s="30"/>
    </row>
    <row r="631" spans="1:31" x14ac:dyDescent="0.25">
      <c r="A631" s="28"/>
      <c r="B631" s="30"/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  <c r="S631" s="30"/>
      <c r="T631" s="30"/>
      <c r="U631" s="30"/>
      <c r="V631" s="30"/>
      <c r="W631" s="30"/>
      <c r="X631" s="30"/>
      <c r="Y631" s="30"/>
      <c r="Z631" s="30"/>
      <c r="AA631" s="30"/>
      <c r="AB631" s="30"/>
      <c r="AC631" s="30"/>
      <c r="AD631" s="30"/>
      <c r="AE631" s="30"/>
    </row>
    <row r="632" spans="1:31" x14ac:dyDescent="0.25">
      <c r="A632" s="28"/>
      <c r="B632" s="30"/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  <c r="S632" s="30"/>
      <c r="T632" s="30"/>
      <c r="U632" s="30"/>
      <c r="V632" s="30"/>
      <c r="W632" s="30"/>
      <c r="X632" s="30"/>
      <c r="Y632" s="30"/>
      <c r="Z632" s="30"/>
      <c r="AA632" s="30"/>
      <c r="AB632" s="30"/>
      <c r="AC632" s="30"/>
      <c r="AD632" s="30"/>
      <c r="AE632" s="30"/>
    </row>
    <row r="633" spans="1:31" x14ac:dyDescent="0.25">
      <c r="A633" s="28"/>
      <c r="B633" s="30"/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  <c r="S633" s="30"/>
      <c r="T633" s="30"/>
      <c r="U633" s="30"/>
      <c r="V633" s="30"/>
      <c r="W633" s="30"/>
      <c r="X633" s="30"/>
      <c r="Y633" s="30"/>
      <c r="Z633" s="30"/>
      <c r="AA633" s="30"/>
      <c r="AB633" s="30"/>
      <c r="AC633" s="30"/>
      <c r="AD633" s="30"/>
      <c r="AE633" s="30"/>
    </row>
    <row r="634" spans="1:31" x14ac:dyDescent="0.25">
      <c r="A634" s="28"/>
      <c r="B634" s="30"/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  <c r="S634" s="30"/>
      <c r="T634" s="30"/>
      <c r="U634" s="30"/>
      <c r="V634" s="30"/>
      <c r="W634" s="30"/>
      <c r="X634" s="30"/>
      <c r="Y634" s="30"/>
      <c r="Z634" s="30"/>
      <c r="AA634" s="30"/>
      <c r="AB634" s="30"/>
      <c r="AC634" s="30"/>
      <c r="AD634" s="30"/>
      <c r="AE634" s="30"/>
    </row>
    <row r="635" spans="1:31" x14ac:dyDescent="0.25">
      <c r="A635" s="28"/>
      <c r="B635" s="30"/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  <c r="S635" s="30"/>
      <c r="T635" s="30"/>
      <c r="U635" s="30"/>
      <c r="V635" s="30"/>
      <c r="W635" s="30"/>
      <c r="X635" s="30"/>
      <c r="Y635" s="30"/>
      <c r="Z635" s="30"/>
      <c r="AA635" s="30"/>
      <c r="AB635" s="30"/>
      <c r="AC635" s="30"/>
      <c r="AD635" s="30"/>
      <c r="AE635" s="30"/>
    </row>
    <row r="636" spans="1:31" x14ac:dyDescent="0.25">
      <c r="A636" s="28"/>
      <c r="B636" s="30"/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  <c r="S636" s="30"/>
      <c r="T636" s="30"/>
      <c r="U636" s="30"/>
      <c r="V636" s="30"/>
      <c r="W636" s="30"/>
      <c r="X636" s="30"/>
      <c r="Y636" s="30"/>
      <c r="Z636" s="30"/>
      <c r="AA636" s="30"/>
      <c r="AB636" s="30"/>
      <c r="AC636" s="30"/>
      <c r="AD636" s="30"/>
      <c r="AE636" s="30"/>
    </row>
    <row r="637" spans="1:31" x14ac:dyDescent="0.25">
      <c r="A637" s="28"/>
      <c r="B637" s="30"/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  <c r="S637" s="30"/>
      <c r="T637" s="30"/>
      <c r="U637" s="30"/>
      <c r="V637" s="30"/>
      <c r="W637" s="30"/>
      <c r="X637" s="30"/>
      <c r="Y637" s="30"/>
      <c r="Z637" s="30"/>
      <c r="AA637" s="30"/>
      <c r="AB637" s="30"/>
      <c r="AC637" s="30"/>
      <c r="AD637" s="30"/>
      <c r="AE637" s="30"/>
    </row>
    <row r="638" spans="1:31" x14ac:dyDescent="0.25">
      <c r="A638" s="28"/>
      <c r="B638" s="30"/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  <c r="S638" s="30"/>
      <c r="T638" s="30"/>
      <c r="U638" s="30"/>
      <c r="V638" s="30"/>
      <c r="W638" s="30"/>
      <c r="X638" s="30"/>
      <c r="Y638" s="30"/>
      <c r="Z638" s="30"/>
      <c r="AA638" s="30"/>
      <c r="AB638" s="30"/>
      <c r="AC638" s="30"/>
      <c r="AD638" s="30"/>
      <c r="AE638" s="30"/>
    </row>
    <row r="639" spans="1:31" x14ac:dyDescent="0.25">
      <c r="A639" s="28"/>
      <c r="B639" s="30"/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  <c r="S639" s="30"/>
      <c r="T639" s="30"/>
      <c r="U639" s="30"/>
      <c r="V639" s="30"/>
      <c r="W639" s="30"/>
      <c r="X639" s="30"/>
      <c r="Y639" s="30"/>
      <c r="Z639" s="30"/>
      <c r="AA639" s="30"/>
      <c r="AB639" s="30"/>
      <c r="AC639" s="30"/>
      <c r="AD639" s="30"/>
      <c r="AE639" s="30"/>
    </row>
    <row r="640" spans="1:31" x14ac:dyDescent="0.25">
      <c r="A640" s="28"/>
      <c r="B640" s="30"/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  <c r="S640" s="30"/>
      <c r="T640" s="30"/>
      <c r="U640" s="30"/>
      <c r="V640" s="30"/>
      <c r="W640" s="30"/>
      <c r="X640" s="30"/>
      <c r="Y640" s="30"/>
      <c r="Z640" s="30"/>
      <c r="AA640" s="30"/>
      <c r="AB640" s="30"/>
      <c r="AC640" s="30"/>
      <c r="AD640" s="30"/>
      <c r="AE640" s="30"/>
    </row>
    <row r="641" spans="1:31" x14ac:dyDescent="0.25">
      <c r="A641" s="28"/>
      <c r="B641" s="30"/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  <c r="S641" s="30"/>
      <c r="T641" s="30"/>
      <c r="U641" s="30"/>
      <c r="V641" s="30"/>
      <c r="W641" s="30"/>
      <c r="X641" s="30"/>
      <c r="Y641" s="30"/>
      <c r="Z641" s="30"/>
      <c r="AA641" s="30"/>
      <c r="AB641" s="30"/>
      <c r="AC641" s="30"/>
      <c r="AD641" s="30"/>
      <c r="AE641" s="30"/>
    </row>
    <row r="642" spans="1:31" x14ac:dyDescent="0.25">
      <c r="A642" s="28"/>
      <c r="B642" s="30"/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  <c r="S642" s="30"/>
      <c r="T642" s="30"/>
      <c r="U642" s="30"/>
      <c r="V642" s="30"/>
      <c r="W642" s="30"/>
      <c r="X642" s="30"/>
      <c r="Y642" s="30"/>
      <c r="Z642" s="30"/>
      <c r="AA642" s="30"/>
      <c r="AB642" s="30"/>
      <c r="AC642" s="30"/>
      <c r="AD642" s="30"/>
      <c r="AE642" s="30"/>
    </row>
    <row r="643" spans="1:31" x14ac:dyDescent="0.25">
      <c r="A643" s="28"/>
      <c r="B643" s="30"/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  <c r="S643" s="30"/>
      <c r="T643" s="30"/>
      <c r="U643" s="30"/>
      <c r="V643" s="30"/>
      <c r="W643" s="30"/>
      <c r="X643" s="30"/>
      <c r="Y643" s="30"/>
      <c r="Z643" s="30"/>
      <c r="AA643" s="30"/>
      <c r="AB643" s="30"/>
      <c r="AC643" s="30"/>
      <c r="AD643" s="30"/>
      <c r="AE643" s="30"/>
    </row>
    <row r="644" spans="1:31" x14ac:dyDescent="0.25">
      <c r="A644" s="28"/>
      <c r="B644" s="30"/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  <c r="S644" s="30"/>
      <c r="T644" s="30"/>
      <c r="U644" s="30"/>
      <c r="V644" s="30"/>
      <c r="W644" s="30"/>
      <c r="X644" s="30"/>
      <c r="Y644" s="30"/>
      <c r="Z644" s="30"/>
      <c r="AA644" s="30"/>
      <c r="AB644" s="30"/>
      <c r="AC644" s="30"/>
      <c r="AD644" s="30"/>
      <c r="AE644" s="30"/>
    </row>
    <row r="645" spans="1:31" x14ac:dyDescent="0.25">
      <c r="A645" s="28"/>
      <c r="B645" s="30"/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  <c r="S645" s="30"/>
      <c r="T645" s="30"/>
      <c r="U645" s="30"/>
      <c r="V645" s="30"/>
      <c r="W645" s="30"/>
      <c r="X645" s="30"/>
      <c r="Y645" s="30"/>
      <c r="Z645" s="30"/>
      <c r="AA645" s="30"/>
      <c r="AB645" s="30"/>
      <c r="AC645" s="30"/>
      <c r="AD645" s="30"/>
      <c r="AE645" s="30"/>
    </row>
    <row r="646" spans="1:31" x14ac:dyDescent="0.25">
      <c r="A646" s="28"/>
      <c r="B646" s="30"/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  <c r="S646" s="30"/>
      <c r="T646" s="30"/>
      <c r="U646" s="30"/>
      <c r="V646" s="30"/>
      <c r="W646" s="30"/>
      <c r="X646" s="30"/>
      <c r="Y646" s="30"/>
      <c r="Z646" s="30"/>
      <c r="AA646" s="30"/>
      <c r="AB646" s="30"/>
      <c r="AC646" s="30"/>
      <c r="AD646" s="30"/>
      <c r="AE646" s="30"/>
    </row>
    <row r="647" spans="1:31" x14ac:dyDescent="0.25">
      <c r="A647" s="28"/>
      <c r="B647" s="30"/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  <c r="S647" s="30"/>
      <c r="T647" s="30"/>
      <c r="U647" s="30"/>
      <c r="V647" s="30"/>
      <c r="W647" s="30"/>
      <c r="X647" s="30"/>
      <c r="Y647" s="30"/>
      <c r="Z647" s="30"/>
      <c r="AA647" s="30"/>
      <c r="AB647" s="30"/>
      <c r="AC647" s="30"/>
      <c r="AD647" s="30"/>
      <c r="AE647" s="30"/>
    </row>
    <row r="648" spans="1:31" x14ac:dyDescent="0.25">
      <c r="A648" s="28"/>
      <c r="B648" s="30"/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  <c r="S648" s="30"/>
      <c r="T648" s="30"/>
      <c r="U648" s="30"/>
      <c r="V648" s="30"/>
      <c r="W648" s="30"/>
      <c r="X648" s="30"/>
      <c r="Y648" s="30"/>
      <c r="Z648" s="30"/>
      <c r="AA648" s="30"/>
      <c r="AB648" s="30"/>
      <c r="AC648" s="30"/>
      <c r="AD648" s="30"/>
      <c r="AE648" s="30"/>
    </row>
    <row r="649" spans="1:31" x14ac:dyDescent="0.25">
      <c r="A649" s="28"/>
      <c r="B649" s="30"/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  <c r="S649" s="30"/>
      <c r="T649" s="30"/>
      <c r="U649" s="30"/>
      <c r="V649" s="30"/>
      <c r="W649" s="30"/>
      <c r="X649" s="30"/>
      <c r="Y649" s="30"/>
      <c r="Z649" s="30"/>
      <c r="AA649" s="30"/>
      <c r="AB649" s="30"/>
      <c r="AC649" s="30"/>
      <c r="AD649" s="30"/>
      <c r="AE649" s="30"/>
    </row>
    <row r="650" spans="1:31" x14ac:dyDescent="0.25">
      <c r="A650" s="28"/>
      <c r="B650" s="30"/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  <c r="S650" s="30"/>
      <c r="T650" s="30"/>
      <c r="U650" s="30"/>
      <c r="V650" s="30"/>
      <c r="W650" s="30"/>
      <c r="X650" s="30"/>
      <c r="Y650" s="30"/>
      <c r="Z650" s="30"/>
      <c r="AA650" s="30"/>
      <c r="AB650" s="30"/>
      <c r="AC650" s="30"/>
      <c r="AD650" s="30"/>
      <c r="AE650" s="30"/>
    </row>
    <row r="651" spans="1:31" x14ac:dyDescent="0.25">
      <c r="A651" s="28"/>
      <c r="B651" s="30"/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  <c r="S651" s="30"/>
      <c r="T651" s="30"/>
      <c r="U651" s="30"/>
      <c r="V651" s="30"/>
      <c r="W651" s="30"/>
      <c r="X651" s="30"/>
      <c r="Y651" s="30"/>
      <c r="Z651" s="30"/>
      <c r="AA651" s="30"/>
      <c r="AB651" s="30"/>
      <c r="AC651" s="30"/>
      <c r="AD651" s="30"/>
      <c r="AE651" s="30"/>
    </row>
    <row r="652" spans="1:31" x14ac:dyDescent="0.25">
      <c r="A652" s="28"/>
      <c r="B652" s="30"/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  <c r="S652" s="30"/>
      <c r="T652" s="30"/>
      <c r="U652" s="30"/>
      <c r="V652" s="30"/>
      <c r="W652" s="30"/>
      <c r="X652" s="30"/>
      <c r="Y652" s="30"/>
      <c r="Z652" s="30"/>
      <c r="AA652" s="30"/>
      <c r="AB652" s="30"/>
      <c r="AC652" s="30"/>
      <c r="AD652" s="30"/>
      <c r="AE652" s="30"/>
    </row>
    <row r="653" spans="1:31" x14ac:dyDescent="0.25">
      <c r="A653" s="28"/>
      <c r="B653" s="30"/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  <c r="S653" s="30"/>
      <c r="T653" s="30"/>
      <c r="U653" s="30"/>
      <c r="V653" s="30"/>
      <c r="W653" s="30"/>
      <c r="X653" s="30"/>
      <c r="Y653" s="30"/>
      <c r="Z653" s="30"/>
      <c r="AA653" s="30"/>
      <c r="AB653" s="30"/>
      <c r="AC653" s="30"/>
      <c r="AD653" s="30"/>
      <c r="AE653" s="30"/>
    </row>
    <row r="654" spans="1:31" x14ac:dyDescent="0.25">
      <c r="A654" s="28"/>
      <c r="B654" s="30"/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  <c r="S654" s="30"/>
      <c r="T654" s="30"/>
      <c r="U654" s="30"/>
      <c r="V654" s="30"/>
      <c r="W654" s="30"/>
      <c r="X654" s="30"/>
      <c r="Y654" s="30"/>
      <c r="Z654" s="30"/>
      <c r="AA654" s="30"/>
      <c r="AB654" s="30"/>
      <c r="AC654" s="30"/>
      <c r="AD654" s="30"/>
      <c r="AE654" s="30"/>
    </row>
    <row r="655" spans="1:31" x14ac:dyDescent="0.25">
      <c r="A655" s="28"/>
      <c r="B655" s="30"/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  <c r="S655" s="30"/>
      <c r="T655" s="30"/>
      <c r="U655" s="30"/>
      <c r="V655" s="30"/>
      <c r="W655" s="30"/>
      <c r="X655" s="30"/>
      <c r="Y655" s="30"/>
      <c r="Z655" s="30"/>
      <c r="AA655" s="30"/>
      <c r="AB655" s="30"/>
      <c r="AC655" s="30"/>
      <c r="AD655" s="30"/>
      <c r="AE655" s="30"/>
    </row>
    <row r="656" spans="1:31" x14ac:dyDescent="0.25">
      <c r="A656" s="28"/>
      <c r="B656" s="30"/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  <c r="S656" s="30"/>
      <c r="T656" s="30"/>
      <c r="U656" s="30"/>
      <c r="V656" s="30"/>
      <c r="W656" s="30"/>
      <c r="X656" s="30"/>
      <c r="Y656" s="30"/>
      <c r="Z656" s="30"/>
      <c r="AA656" s="30"/>
      <c r="AB656" s="30"/>
      <c r="AC656" s="30"/>
      <c r="AD656" s="30"/>
      <c r="AE656" s="30"/>
    </row>
    <row r="657" spans="1:31" x14ac:dyDescent="0.25">
      <c r="A657" s="28"/>
      <c r="B657" s="30"/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  <c r="S657" s="30"/>
      <c r="T657" s="30"/>
      <c r="U657" s="30"/>
      <c r="V657" s="30"/>
      <c r="W657" s="30"/>
      <c r="X657" s="30"/>
      <c r="Y657" s="30"/>
      <c r="Z657" s="30"/>
      <c r="AA657" s="30"/>
      <c r="AB657" s="30"/>
      <c r="AC657" s="30"/>
      <c r="AD657" s="30"/>
      <c r="AE657" s="30"/>
    </row>
    <row r="658" spans="1:31" x14ac:dyDescent="0.25">
      <c r="A658" s="28"/>
      <c r="B658" s="30"/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  <c r="S658" s="30"/>
      <c r="T658" s="30"/>
      <c r="U658" s="30"/>
      <c r="V658" s="30"/>
      <c r="W658" s="30"/>
      <c r="X658" s="30"/>
      <c r="Y658" s="30"/>
      <c r="Z658" s="30"/>
      <c r="AA658" s="30"/>
      <c r="AB658" s="30"/>
      <c r="AC658" s="30"/>
      <c r="AD658" s="30"/>
      <c r="AE658" s="30"/>
    </row>
    <row r="659" spans="1:31" x14ac:dyDescent="0.25">
      <c r="A659" s="28"/>
      <c r="B659" s="30"/>
      <c r="C659" s="30"/>
      <c r="D659" s="30"/>
      <c r="E659" s="30"/>
      <c r="F659" s="30"/>
      <c r="G659" s="30"/>
      <c r="H659" s="30"/>
      <c r="I659" s="30"/>
      <c r="J659" s="30"/>
      <c r="K659" s="30"/>
      <c r="L659" s="30"/>
      <c r="M659" s="30"/>
      <c r="N659" s="30"/>
      <c r="O659" s="30"/>
      <c r="P659" s="30"/>
      <c r="Q659" s="30"/>
      <c r="R659" s="30"/>
      <c r="S659" s="30"/>
      <c r="T659" s="30"/>
      <c r="U659" s="30"/>
      <c r="V659" s="30"/>
      <c r="W659" s="30"/>
      <c r="X659" s="30"/>
      <c r="Y659" s="30"/>
      <c r="Z659" s="30"/>
      <c r="AA659" s="30"/>
      <c r="AB659" s="30"/>
      <c r="AC659" s="30"/>
      <c r="AD659" s="30"/>
      <c r="AE659" s="30"/>
    </row>
    <row r="660" spans="1:31" x14ac:dyDescent="0.25">
      <c r="A660" s="28"/>
      <c r="B660" s="30"/>
      <c r="C660" s="30"/>
      <c r="D660" s="30"/>
      <c r="E660" s="30"/>
      <c r="F660" s="30"/>
      <c r="G660" s="30"/>
      <c r="H660" s="30"/>
      <c r="I660" s="30"/>
      <c r="J660" s="30"/>
      <c r="K660" s="30"/>
      <c r="L660" s="30"/>
      <c r="M660" s="30"/>
      <c r="N660" s="30"/>
      <c r="O660" s="30"/>
      <c r="P660" s="30"/>
      <c r="Q660" s="30"/>
      <c r="R660" s="30"/>
      <c r="S660" s="30"/>
      <c r="T660" s="30"/>
      <c r="U660" s="30"/>
      <c r="V660" s="30"/>
      <c r="W660" s="30"/>
      <c r="X660" s="30"/>
      <c r="Y660" s="30"/>
      <c r="Z660" s="30"/>
      <c r="AA660" s="30"/>
      <c r="AB660" s="30"/>
      <c r="AC660" s="30"/>
      <c r="AD660" s="30"/>
      <c r="AE660" s="30"/>
    </row>
    <row r="661" spans="1:31" x14ac:dyDescent="0.25">
      <c r="A661" s="28"/>
      <c r="B661" s="30"/>
      <c r="C661" s="30"/>
      <c r="D661" s="30"/>
      <c r="E661" s="30"/>
      <c r="F661" s="30"/>
      <c r="G661" s="30"/>
      <c r="H661" s="30"/>
      <c r="I661" s="30"/>
      <c r="J661" s="30"/>
      <c r="K661" s="30"/>
      <c r="L661" s="30"/>
      <c r="M661" s="30"/>
      <c r="N661" s="30"/>
      <c r="O661" s="30"/>
      <c r="P661" s="30"/>
      <c r="Q661" s="30"/>
      <c r="R661" s="30"/>
      <c r="S661" s="30"/>
      <c r="T661" s="30"/>
      <c r="U661" s="30"/>
      <c r="V661" s="30"/>
      <c r="W661" s="30"/>
      <c r="X661" s="30"/>
      <c r="Y661" s="30"/>
      <c r="Z661" s="30"/>
      <c r="AA661" s="30"/>
      <c r="AB661" s="30"/>
      <c r="AC661" s="30"/>
      <c r="AD661" s="30"/>
      <c r="AE661" s="30"/>
    </row>
    <row r="662" spans="1:31" x14ac:dyDescent="0.25">
      <c r="A662" s="28"/>
      <c r="B662" s="30"/>
      <c r="C662" s="30"/>
      <c r="D662" s="30"/>
      <c r="E662" s="30"/>
      <c r="F662" s="30"/>
      <c r="G662" s="30"/>
      <c r="H662" s="30"/>
      <c r="I662" s="30"/>
      <c r="J662" s="30"/>
      <c r="K662" s="30"/>
      <c r="L662" s="30"/>
      <c r="M662" s="30"/>
      <c r="N662" s="30"/>
      <c r="O662" s="30"/>
      <c r="P662" s="30"/>
      <c r="Q662" s="30"/>
      <c r="R662" s="30"/>
      <c r="S662" s="30"/>
      <c r="T662" s="30"/>
      <c r="U662" s="30"/>
      <c r="V662" s="30"/>
      <c r="W662" s="30"/>
      <c r="X662" s="30"/>
      <c r="Y662" s="30"/>
      <c r="Z662" s="30"/>
      <c r="AA662" s="30"/>
      <c r="AB662" s="30"/>
      <c r="AC662" s="30"/>
      <c r="AD662" s="30"/>
      <c r="AE662" s="30"/>
    </row>
    <row r="663" spans="1:31" x14ac:dyDescent="0.25">
      <c r="A663" s="28"/>
      <c r="B663" s="30"/>
      <c r="C663" s="30"/>
      <c r="D663" s="30"/>
      <c r="E663" s="30"/>
      <c r="F663" s="30"/>
      <c r="G663" s="30"/>
      <c r="H663" s="30"/>
      <c r="I663" s="30"/>
      <c r="J663" s="30"/>
      <c r="K663" s="30"/>
      <c r="L663" s="30"/>
      <c r="M663" s="30"/>
      <c r="N663" s="30"/>
      <c r="O663" s="30"/>
      <c r="P663" s="30"/>
      <c r="Q663" s="30"/>
      <c r="R663" s="30"/>
      <c r="S663" s="30"/>
      <c r="T663" s="30"/>
      <c r="U663" s="30"/>
      <c r="V663" s="30"/>
      <c r="W663" s="30"/>
      <c r="X663" s="30"/>
      <c r="Y663" s="30"/>
      <c r="Z663" s="30"/>
      <c r="AA663" s="30"/>
      <c r="AB663" s="30"/>
      <c r="AC663" s="30"/>
      <c r="AD663" s="30"/>
      <c r="AE663" s="30"/>
    </row>
    <row r="664" spans="1:31" x14ac:dyDescent="0.25">
      <c r="A664" s="28"/>
      <c r="B664" s="30"/>
      <c r="C664" s="30"/>
      <c r="D664" s="30"/>
      <c r="E664" s="30"/>
      <c r="F664" s="30"/>
      <c r="G664" s="30"/>
      <c r="H664" s="30"/>
      <c r="I664" s="30"/>
      <c r="J664" s="30"/>
      <c r="K664" s="30"/>
      <c r="L664" s="30"/>
      <c r="M664" s="30"/>
      <c r="N664" s="30"/>
      <c r="O664" s="30"/>
      <c r="P664" s="30"/>
      <c r="Q664" s="30"/>
      <c r="R664" s="30"/>
      <c r="S664" s="30"/>
      <c r="T664" s="30"/>
      <c r="U664" s="30"/>
      <c r="V664" s="30"/>
      <c r="W664" s="30"/>
      <c r="X664" s="30"/>
      <c r="Y664" s="30"/>
      <c r="Z664" s="30"/>
      <c r="AA664" s="30"/>
      <c r="AB664" s="30"/>
      <c r="AC664" s="30"/>
      <c r="AD664" s="30"/>
      <c r="AE664" s="30"/>
    </row>
    <row r="665" spans="1:31" x14ac:dyDescent="0.25">
      <c r="A665" s="28"/>
      <c r="B665" s="30"/>
      <c r="C665" s="30"/>
      <c r="D665" s="30"/>
      <c r="E665" s="30"/>
      <c r="F665" s="30"/>
      <c r="G665" s="30"/>
      <c r="H665" s="30"/>
      <c r="I665" s="30"/>
      <c r="J665" s="30"/>
      <c r="K665" s="30"/>
      <c r="L665" s="30"/>
      <c r="M665" s="30"/>
      <c r="N665" s="30"/>
      <c r="O665" s="30"/>
      <c r="P665" s="30"/>
      <c r="Q665" s="30"/>
      <c r="R665" s="30"/>
      <c r="S665" s="30"/>
      <c r="T665" s="30"/>
      <c r="U665" s="30"/>
      <c r="V665" s="30"/>
      <c r="W665" s="30"/>
      <c r="X665" s="30"/>
      <c r="Y665" s="30"/>
      <c r="Z665" s="30"/>
      <c r="AA665" s="30"/>
      <c r="AB665" s="30"/>
      <c r="AC665" s="30"/>
      <c r="AD665" s="30"/>
      <c r="AE665" s="30"/>
    </row>
    <row r="666" spans="1:31" x14ac:dyDescent="0.25">
      <c r="A666" s="28"/>
      <c r="B666" s="30"/>
      <c r="C666" s="30"/>
      <c r="D666" s="30"/>
      <c r="E666" s="30"/>
      <c r="F666" s="30"/>
      <c r="G666" s="30"/>
      <c r="H666" s="30"/>
      <c r="I666" s="30"/>
      <c r="J666" s="30"/>
      <c r="K666" s="30"/>
      <c r="L666" s="30"/>
      <c r="M666" s="30"/>
      <c r="N666" s="30"/>
      <c r="O666" s="30"/>
      <c r="P666" s="30"/>
      <c r="Q666" s="30"/>
      <c r="R666" s="30"/>
      <c r="S666" s="30"/>
      <c r="T666" s="30"/>
      <c r="U666" s="30"/>
      <c r="V666" s="30"/>
      <c r="W666" s="30"/>
      <c r="X666" s="30"/>
      <c r="Y666" s="30"/>
      <c r="Z666" s="30"/>
      <c r="AA666" s="30"/>
      <c r="AB666" s="30"/>
      <c r="AC666" s="30"/>
      <c r="AD666" s="30"/>
      <c r="AE666" s="30"/>
    </row>
    <row r="667" spans="1:31" x14ac:dyDescent="0.25">
      <c r="A667" s="28"/>
      <c r="B667" s="30"/>
      <c r="C667" s="30"/>
      <c r="D667" s="30"/>
      <c r="E667" s="30"/>
      <c r="F667" s="30"/>
      <c r="G667" s="30"/>
      <c r="H667" s="30"/>
      <c r="I667" s="30"/>
      <c r="J667" s="30"/>
      <c r="K667" s="30"/>
      <c r="L667" s="30"/>
      <c r="M667" s="30"/>
      <c r="N667" s="30"/>
      <c r="O667" s="30"/>
      <c r="P667" s="30"/>
      <c r="Q667" s="30"/>
      <c r="R667" s="30"/>
      <c r="S667" s="30"/>
      <c r="T667" s="30"/>
      <c r="U667" s="30"/>
      <c r="V667" s="30"/>
      <c r="W667" s="30"/>
      <c r="X667" s="30"/>
      <c r="Y667" s="30"/>
      <c r="Z667" s="30"/>
      <c r="AA667" s="30"/>
      <c r="AB667" s="30"/>
      <c r="AC667" s="30"/>
      <c r="AD667" s="30"/>
      <c r="AE667" s="30"/>
    </row>
    <row r="668" spans="1:31" x14ac:dyDescent="0.25">
      <c r="A668" s="28"/>
      <c r="B668" s="30"/>
      <c r="C668" s="30"/>
      <c r="D668" s="30"/>
      <c r="E668" s="30"/>
      <c r="F668" s="30"/>
      <c r="G668" s="30"/>
      <c r="H668" s="30"/>
      <c r="I668" s="30"/>
      <c r="J668" s="30"/>
      <c r="K668" s="30"/>
      <c r="L668" s="30"/>
      <c r="M668" s="30"/>
      <c r="N668" s="30"/>
      <c r="O668" s="30"/>
      <c r="P668" s="30"/>
      <c r="Q668" s="30"/>
      <c r="R668" s="30"/>
      <c r="S668" s="30"/>
      <c r="T668" s="30"/>
      <c r="U668" s="30"/>
      <c r="V668" s="30"/>
      <c r="W668" s="30"/>
      <c r="X668" s="30"/>
      <c r="Y668" s="30"/>
      <c r="Z668" s="30"/>
      <c r="AA668" s="30"/>
      <c r="AB668" s="30"/>
      <c r="AC668" s="30"/>
      <c r="AD668" s="30"/>
      <c r="AE668" s="30"/>
    </row>
    <row r="669" spans="1:31" x14ac:dyDescent="0.25">
      <c r="A669" s="28"/>
      <c r="B669" s="30"/>
      <c r="C669" s="30"/>
      <c r="D669" s="30"/>
      <c r="E669" s="30"/>
      <c r="F669" s="30"/>
      <c r="G669" s="30"/>
      <c r="H669" s="30"/>
      <c r="I669" s="30"/>
      <c r="J669" s="30"/>
      <c r="K669" s="30"/>
      <c r="L669" s="30"/>
      <c r="M669" s="30"/>
      <c r="N669" s="30"/>
      <c r="O669" s="30"/>
      <c r="P669" s="30"/>
      <c r="Q669" s="30"/>
      <c r="R669" s="30"/>
      <c r="S669" s="30"/>
      <c r="T669" s="30"/>
      <c r="U669" s="30"/>
      <c r="V669" s="30"/>
      <c r="W669" s="30"/>
      <c r="X669" s="30"/>
      <c r="Y669" s="30"/>
      <c r="Z669" s="30"/>
      <c r="AA669" s="30"/>
      <c r="AB669" s="30"/>
      <c r="AC669" s="30"/>
      <c r="AD669" s="30"/>
      <c r="AE669" s="30"/>
    </row>
    <row r="670" spans="1:31" x14ac:dyDescent="0.25">
      <c r="A670" s="28"/>
      <c r="B670" s="30"/>
      <c r="C670" s="30"/>
      <c r="D670" s="30"/>
      <c r="E670" s="30"/>
      <c r="F670" s="30"/>
      <c r="G670" s="30"/>
      <c r="H670" s="30"/>
      <c r="I670" s="30"/>
      <c r="J670" s="30"/>
      <c r="K670" s="30"/>
      <c r="L670" s="30"/>
      <c r="M670" s="30"/>
      <c r="N670" s="30"/>
      <c r="O670" s="30"/>
      <c r="P670" s="30"/>
      <c r="Q670" s="30"/>
      <c r="R670" s="30"/>
      <c r="S670" s="30"/>
      <c r="T670" s="30"/>
      <c r="U670" s="30"/>
      <c r="V670" s="30"/>
      <c r="W670" s="30"/>
      <c r="X670" s="30"/>
      <c r="Y670" s="30"/>
      <c r="Z670" s="30"/>
      <c r="AA670" s="30"/>
      <c r="AB670" s="30"/>
      <c r="AC670" s="30"/>
      <c r="AD670" s="30"/>
      <c r="AE670" s="30"/>
    </row>
    <row r="671" spans="1:31" x14ac:dyDescent="0.25">
      <c r="A671" s="28"/>
      <c r="B671" s="30"/>
      <c r="C671" s="30"/>
      <c r="D671" s="30"/>
      <c r="E671" s="30"/>
      <c r="F671" s="30"/>
      <c r="G671" s="30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  <c r="S671" s="30"/>
      <c r="T671" s="30"/>
      <c r="U671" s="30"/>
      <c r="V671" s="30"/>
      <c r="W671" s="30"/>
      <c r="X671" s="30"/>
      <c r="Y671" s="30"/>
      <c r="Z671" s="30"/>
      <c r="AA671" s="30"/>
      <c r="AB671" s="30"/>
      <c r="AC671" s="30"/>
      <c r="AD671" s="30"/>
      <c r="AE671" s="30"/>
    </row>
    <row r="672" spans="1:31" x14ac:dyDescent="0.25">
      <c r="A672" s="28"/>
      <c r="B672" s="30"/>
      <c r="C672" s="30"/>
      <c r="D672" s="30"/>
      <c r="E672" s="30"/>
      <c r="F672" s="30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  <c r="S672" s="30"/>
      <c r="T672" s="30"/>
      <c r="U672" s="30"/>
      <c r="V672" s="30"/>
      <c r="W672" s="30"/>
      <c r="X672" s="30"/>
      <c r="Y672" s="30"/>
      <c r="Z672" s="30"/>
      <c r="AA672" s="30"/>
      <c r="AB672" s="30"/>
      <c r="AC672" s="30"/>
      <c r="AD672" s="30"/>
      <c r="AE672" s="30"/>
    </row>
    <row r="673" spans="1:31" x14ac:dyDescent="0.25">
      <c r="A673" s="28"/>
      <c r="B673" s="30"/>
      <c r="C673" s="30"/>
      <c r="D673" s="30"/>
      <c r="E673" s="30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  <c r="S673" s="30"/>
      <c r="T673" s="30"/>
      <c r="U673" s="30"/>
      <c r="V673" s="30"/>
      <c r="W673" s="30"/>
      <c r="X673" s="30"/>
      <c r="Y673" s="30"/>
      <c r="Z673" s="30"/>
      <c r="AA673" s="30"/>
      <c r="AB673" s="30"/>
      <c r="AC673" s="30"/>
      <c r="AD673" s="30"/>
      <c r="AE673" s="30"/>
    </row>
    <row r="674" spans="1:31" x14ac:dyDescent="0.25">
      <c r="A674" s="28"/>
      <c r="B674" s="30"/>
      <c r="C674" s="30"/>
      <c r="D674" s="30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  <c r="S674" s="30"/>
      <c r="T674" s="30"/>
      <c r="U674" s="30"/>
      <c r="V674" s="30"/>
      <c r="W674" s="30"/>
      <c r="X674" s="30"/>
      <c r="Y674" s="30"/>
      <c r="Z674" s="30"/>
      <c r="AA674" s="30"/>
      <c r="AB674" s="30"/>
      <c r="AC674" s="30"/>
      <c r="AD674" s="30"/>
      <c r="AE674" s="30"/>
    </row>
    <row r="675" spans="1:31" x14ac:dyDescent="0.25">
      <c r="A675" s="28"/>
      <c r="B675" s="30"/>
      <c r="C675" s="30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  <c r="S675" s="30"/>
      <c r="T675" s="30"/>
      <c r="U675" s="30"/>
      <c r="V675" s="30"/>
      <c r="W675" s="30"/>
      <c r="X675" s="30"/>
      <c r="Y675" s="30"/>
      <c r="Z675" s="30"/>
      <c r="AA675" s="30"/>
      <c r="AB675" s="30"/>
      <c r="AC675" s="30"/>
      <c r="AD675" s="30"/>
      <c r="AE675" s="30"/>
    </row>
    <row r="676" spans="1:31" x14ac:dyDescent="0.25">
      <c r="A676" s="28"/>
      <c r="B676" s="30"/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  <c r="S676" s="30"/>
      <c r="T676" s="30"/>
      <c r="U676" s="30"/>
      <c r="V676" s="30"/>
      <c r="W676" s="30"/>
      <c r="X676" s="30"/>
      <c r="Y676" s="30"/>
      <c r="Z676" s="30"/>
      <c r="AA676" s="30"/>
      <c r="AB676" s="30"/>
      <c r="AC676" s="30"/>
      <c r="AD676" s="30"/>
      <c r="AE676" s="30"/>
    </row>
    <row r="677" spans="1:31" x14ac:dyDescent="0.25">
      <c r="A677" s="28"/>
      <c r="B677" s="30"/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  <c r="S677" s="30"/>
      <c r="T677" s="30"/>
      <c r="U677" s="30"/>
      <c r="V677" s="30"/>
      <c r="W677" s="30"/>
      <c r="X677" s="30"/>
      <c r="Y677" s="30"/>
      <c r="Z677" s="30"/>
      <c r="AA677" s="30"/>
      <c r="AB677" s="30"/>
      <c r="AC677" s="30"/>
      <c r="AD677" s="30"/>
      <c r="AE677" s="30"/>
    </row>
    <row r="678" spans="1:31" x14ac:dyDescent="0.25">
      <c r="A678" s="28"/>
      <c r="B678" s="30"/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  <c r="S678" s="30"/>
      <c r="T678" s="30"/>
      <c r="U678" s="30"/>
      <c r="V678" s="30"/>
      <c r="W678" s="30"/>
      <c r="X678" s="30"/>
      <c r="Y678" s="30"/>
      <c r="Z678" s="30"/>
      <c r="AA678" s="30"/>
      <c r="AB678" s="30"/>
      <c r="AC678" s="30"/>
      <c r="AD678" s="30"/>
      <c r="AE678" s="30"/>
    </row>
    <row r="679" spans="1:31" x14ac:dyDescent="0.25">
      <c r="A679" s="28"/>
      <c r="B679" s="30"/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  <c r="S679" s="30"/>
      <c r="T679" s="30"/>
      <c r="U679" s="30"/>
      <c r="V679" s="30"/>
      <c r="W679" s="30"/>
      <c r="X679" s="30"/>
      <c r="Y679" s="30"/>
      <c r="Z679" s="30"/>
      <c r="AA679" s="30"/>
      <c r="AB679" s="30"/>
      <c r="AC679" s="30"/>
      <c r="AD679" s="30"/>
      <c r="AE679" s="30"/>
    </row>
    <row r="680" spans="1:31" x14ac:dyDescent="0.25">
      <c r="A680" s="28"/>
      <c r="B680" s="30"/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  <c r="S680" s="30"/>
      <c r="T680" s="30"/>
      <c r="U680" s="30"/>
      <c r="V680" s="30"/>
      <c r="W680" s="30"/>
      <c r="X680" s="30"/>
      <c r="Y680" s="30"/>
      <c r="Z680" s="30"/>
      <c r="AA680" s="30"/>
      <c r="AB680" s="30"/>
      <c r="AC680" s="30"/>
      <c r="AD680" s="30"/>
      <c r="AE680" s="30"/>
    </row>
    <row r="681" spans="1:31" x14ac:dyDescent="0.25">
      <c r="A681" s="28"/>
      <c r="B681" s="30"/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  <c r="S681" s="30"/>
      <c r="T681" s="30"/>
      <c r="U681" s="30"/>
      <c r="V681" s="30"/>
      <c r="W681" s="30"/>
      <c r="X681" s="30"/>
      <c r="Y681" s="30"/>
      <c r="Z681" s="30"/>
      <c r="AA681" s="30"/>
      <c r="AB681" s="30"/>
      <c r="AC681" s="30"/>
      <c r="AD681" s="30"/>
      <c r="AE681" s="30"/>
    </row>
    <row r="682" spans="1:31" x14ac:dyDescent="0.25">
      <c r="A682" s="28"/>
      <c r="B682" s="30"/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  <c r="S682" s="30"/>
      <c r="T682" s="30"/>
      <c r="U682" s="30"/>
      <c r="V682" s="30"/>
      <c r="W682" s="30"/>
      <c r="X682" s="30"/>
      <c r="Y682" s="30"/>
      <c r="Z682" s="30"/>
      <c r="AA682" s="30"/>
      <c r="AB682" s="30"/>
      <c r="AC682" s="30"/>
      <c r="AD682" s="30"/>
      <c r="AE682" s="30"/>
    </row>
    <row r="683" spans="1:31" x14ac:dyDescent="0.25">
      <c r="A683" s="28"/>
      <c r="B683" s="30"/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  <c r="S683" s="30"/>
      <c r="T683" s="30"/>
      <c r="U683" s="30"/>
      <c r="V683" s="30"/>
      <c r="W683" s="30"/>
      <c r="X683" s="30"/>
      <c r="Y683" s="30"/>
      <c r="Z683" s="30"/>
      <c r="AA683" s="30"/>
      <c r="AB683" s="30"/>
      <c r="AC683" s="30"/>
      <c r="AD683" s="30"/>
      <c r="AE683" s="30"/>
    </row>
    <row r="684" spans="1:31" x14ac:dyDescent="0.25">
      <c r="A684" s="28"/>
      <c r="B684" s="30"/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  <c r="S684" s="30"/>
      <c r="T684" s="30"/>
      <c r="U684" s="30"/>
      <c r="V684" s="30"/>
      <c r="W684" s="30"/>
      <c r="X684" s="30"/>
      <c r="Y684" s="30"/>
      <c r="Z684" s="30"/>
      <c r="AA684" s="30"/>
      <c r="AB684" s="30"/>
      <c r="AC684" s="30"/>
      <c r="AD684" s="30"/>
      <c r="AE684" s="30"/>
    </row>
    <row r="685" spans="1:31" x14ac:dyDescent="0.25">
      <c r="A685" s="28"/>
      <c r="B685" s="30"/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  <c r="S685" s="30"/>
      <c r="T685" s="30"/>
      <c r="U685" s="30"/>
      <c r="V685" s="30"/>
      <c r="W685" s="30"/>
      <c r="X685" s="30"/>
      <c r="Y685" s="30"/>
      <c r="Z685" s="30"/>
      <c r="AA685" s="30"/>
      <c r="AB685" s="30"/>
      <c r="AC685" s="30"/>
      <c r="AD685" s="30"/>
      <c r="AE685" s="30"/>
    </row>
    <row r="686" spans="1:31" x14ac:dyDescent="0.25">
      <c r="A686" s="28"/>
      <c r="B686" s="30"/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  <c r="S686" s="30"/>
      <c r="T686" s="30"/>
      <c r="U686" s="30"/>
      <c r="V686" s="30"/>
      <c r="W686" s="30"/>
      <c r="X686" s="30"/>
      <c r="Y686" s="30"/>
      <c r="Z686" s="30"/>
      <c r="AA686" s="30"/>
      <c r="AB686" s="30"/>
      <c r="AC686" s="30"/>
      <c r="AD686" s="30"/>
      <c r="AE686" s="30"/>
    </row>
    <row r="687" spans="1:31" x14ac:dyDescent="0.25">
      <c r="A687" s="28"/>
      <c r="B687" s="30"/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  <c r="S687" s="30"/>
      <c r="T687" s="30"/>
      <c r="U687" s="30"/>
      <c r="V687" s="30"/>
      <c r="W687" s="30"/>
      <c r="X687" s="30"/>
      <c r="Y687" s="30"/>
      <c r="Z687" s="30"/>
      <c r="AA687" s="30"/>
      <c r="AB687" s="30"/>
      <c r="AC687" s="30"/>
      <c r="AD687" s="30"/>
      <c r="AE687" s="30"/>
    </row>
    <row r="688" spans="1:31" x14ac:dyDescent="0.25">
      <c r="A688" s="28"/>
      <c r="B688" s="30"/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  <c r="S688" s="30"/>
      <c r="T688" s="30"/>
      <c r="U688" s="30"/>
      <c r="V688" s="30"/>
      <c r="W688" s="30"/>
      <c r="X688" s="30"/>
      <c r="Y688" s="30"/>
      <c r="Z688" s="30"/>
      <c r="AA688" s="30"/>
      <c r="AB688" s="30"/>
      <c r="AC688" s="30"/>
      <c r="AD688" s="30"/>
      <c r="AE688" s="30"/>
    </row>
    <row r="689" spans="1:31" x14ac:dyDescent="0.25">
      <c r="A689" s="28"/>
      <c r="B689" s="30"/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  <c r="S689" s="30"/>
      <c r="T689" s="30"/>
      <c r="U689" s="30"/>
      <c r="V689" s="30"/>
      <c r="W689" s="30"/>
      <c r="X689" s="30"/>
      <c r="Y689" s="30"/>
      <c r="Z689" s="30"/>
      <c r="AA689" s="30"/>
      <c r="AB689" s="30"/>
      <c r="AC689" s="30"/>
      <c r="AD689" s="30"/>
      <c r="AE689" s="30"/>
    </row>
    <row r="690" spans="1:31" x14ac:dyDescent="0.25">
      <c r="A690" s="28"/>
      <c r="B690" s="30"/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  <c r="S690" s="30"/>
      <c r="T690" s="30"/>
      <c r="U690" s="30"/>
      <c r="V690" s="30"/>
      <c r="W690" s="30"/>
      <c r="X690" s="30"/>
      <c r="Y690" s="30"/>
      <c r="Z690" s="30"/>
      <c r="AA690" s="30"/>
      <c r="AB690" s="30"/>
      <c r="AC690" s="30"/>
      <c r="AD690" s="30"/>
      <c r="AE690" s="30"/>
    </row>
    <row r="691" spans="1:31" x14ac:dyDescent="0.25">
      <c r="A691" s="28"/>
      <c r="B691" s="30"/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  <c r="S691" s="30"/>
      <c r="T691" s="30"/>
      <c r="U691" s="30"/>
      <c r="V691" s="30"/>
      <c r="W691" s="30"/>
      <c r="X691" s="30"/>
      <c r="Y691" s="30"/>
      <c r="Z691" s="30"/>
      <c r="AA691" s="30"/>
      <c r="AB691" s="30"/>
      <c r="AC691" s="30"/>
      <c r="AD691" s="30"/>
      <c r="AE691" s="30"/>
    </row>
    <row r="692" spans="1:31" x14ac:dyDescent="0.25">
      <c r="A692" s="28"/>
      <c r="B692" s="30"/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  <c r="S692" s="30"/>
      <c r="T692" s="30"/>
      <c r="U692" s="30"/>
      <c r="V692" s="30"/>
      <c r="W692" s="30"/>
      <c r="X692" s="30"/>
      <c r="Y692" s="30"/>
      <c r="Z692" s="30"/>
      <c r="AA692" s="30"/>
      <c r="AB692" s="30"/>
      <c r="AC692" s="30"/>
      <c r="AD692" s="30"/>
      <c r="AE692" s="30"/>
    </row>
    <row r="693" spans="1:31" x14ac:dyDescent="0.25">
      <c r="A693" s="28"/>
      <c r="B693" s="30"/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  <c r="S693" s="30"/>
      <c r="T693" s="30"/>
      <c r="U693" s="30"/>
      <c r="V693" s="30"/>
      <c r="W693" s="30"/>
      <c r="X693" s="30"/>
      <c r="Y693" s="30"/>
      <c r="Z693" s="30"/>
      <c r="AA693" s="30"/>
      <c r="AB693" s="30"/>
      <c r="AC693" s="30"/>
      <c r="AD693" s="30"/>
      <c r="AE693" s="30"/>
    </row>
    <row r="694" spans="1:31" x14ac:dyDescent="0.25">
      <c r="A694" s="28"/>
      <c r="B694" s="30"/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  <c r="S694" s="30"/>
      <c r="T694" s="30"/>
      <c r="U694" s="30"/>
      <c r="V694" s="30"/>
      <c r="W694" s="30"/>
      <c r="X694" s="30"/>
      <c r="Y694" s="30"/>
      <c r="Z694" s="30"/>
      <c r="AA694" s="30"/>
      <c r="AB694" s="30"/>
      <c r="AC694" s="30"/>
      <c r="AD694" s="30"/>
      <c r="AE694" s="30"/>
    </row>
    <row r="695" spans="1:31" x14ac:dyDescent="0.25">
      <c r="A695" s="28"/>
      <c r="B695" s="30"/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  <c r="S695" s="30"/>
      <c r="T695" s="30"/>
      <c r="U695" s="30"/>
      <c r="V695" s="30"/>
      <c r="W695" s="30"/>
      <c r="X695" s="30"/>
      <c r="Y695" s="30"/>
      <c r="Z695" s="30"/>
      <c r="AA695" s="30"/>
      <c r="AB695" s="30"/>
      <c r="AC695" s="30"/>
      <c r="AD695" s="30"/>
      <c r="AE695" s="30"/>
    </row>
    <row r="696" spans="1:31" x14ac:dyDescent="0.25">
      <c r="A696" s="28"/>
      <c r="B696" s="30"/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  <c r="S696" s="30"/>
      <c r="T696" s="30"/>
      <c r="U696" s="30"/>
      <c r="V696" s="30"/>
      <c r="W696" s="30"/>
      <c r="X696" s="30"/>
      <c r="Y696" s="30"/>
      <c r="Z696" s="30"/>
      <c r="AA696" s="30"/>
      <c r="AB696" s="30"/>
      <c r="AC696" s="30"/>
      <c r="AD696" s="30"/>
      <c r="AE696" s="30"/>
    </row>
    <row r="697" spans="1:31" x14ac:dyDescent="0.25">
      <c r="A697" s="28"/>
      <c r="B697" s="30"/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  <c r="S697" s="30"/>
      <c r="T697" s="30"/>
      <c r="U697" s="30"/>
      <c r="V697" s="30"/>
      <c r="W697" s="30"/>
      <c r="X697" s="30"/>
      <c r="Y697" s="30"/>
      <c r="Z697" s="30"/>
      <c r="AA697" s="30"/>
      <c r="AB697" s="30"/>
      <c r="AC697" s="30"/>
      <c r="AD697" s="30"/>
      <c r="AE697" s="30"/>
    </row>
    <row r="698" spans="1:31" x14ac:dyDescent="0.25">
      <c r="A698" s="28"/>
      <c r="B698" s="30"/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  <c r="S698" s="30"/>
      <c r="T698" s="30"/>
      <c r="U698" s="30"/>
      <c r="V698" s="30"/>
      <c r="W698" s="30"/>
      <c r="X698" s="30"/>
      <c r="Y698" s="30"/>
      <c r="Z698" s="30"/>
      <c r="AA698" s="30"/>
      <c r="AB698" s="30"/>
      <c r="AC698" s="30"/>
      <c r="AD698" s="30"/>
      <c r="AE698" s="30"/>
    </row>
    <row r="699" spans="1:31" x14ac:dyDescent="0.25">
      <c r="A699" s="28"/>
      <c r="B699" s="30"/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  <c r="S699" s="30"/>
      <c r="T699" s="30"/>
      <c r="U699" s="30"/>
      <c r="V699" s="30"/>
      <c r="W699" s="30"/>
      <c r="X699" s="30"/>
      <c r="Y699" s="30"/>
      <c r="Z699" s="30"/>
      <c r="AA699" s="30"/>
      <c r="AB699" s="30"/>
      <c r="AC699" s="30"/>
      <c r="AD699" s="30"/>
      <c r="AE699" s="30"/>
    </row>
    <row r="700" spans="1:31" x14ac:dyDescent="0.25">
      <c r="A700" s="28"/>
      <c r="B700" s="30"/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  <c r="S700" s="30"/>
      <c r="T700" s="30"/>
      <c r="U700" s="30"/>
      <c r="V700" s="30"/>
      <c r="W700" s="30"/>
      <c r="X700" s="30"/>
      <c r="Y700" s="30"/>
      <c r="Z700" s="30"/>
      <c r="AA700" s="30"/>
      <c r="AB700" s="30"/>
      <c r="AC700" s="30"/>
      <c r="AD700" s="30"/>
      <c r="AE700" s="30"/>
    </row>
    <row r="701" spans="1:31" x14ac:dyDescent="0.25">
      <c r="A701" s="28"/>
      <c r="B701" s="30"/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  <c r="S701" s="30"/>
      <c r="T701" s="30"/>
      <c r="U701" s="30"/>
      <c r="V701" s="30"/>
      <c r="W701" s="30"/>
      <c r="X701" s="30"/>
      <c r="Y701" s="30"/>
      <c r="Z701" s="30"/>
      <c r="AA701" s="30"/>
      <c r="AB701" s="30"/>
      <c r="AC701" s="30"/>
      <c r="AD701" s="30"/>
      <c r="AE701" s="30"/>
    </row>
    <row r="702" spans="1:31" x14ac:dyDescent="0.25">
      <c r="A702" s="28"/>
      <c r="B702" s="30"/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  <c r="S702" s="30"/>
      <c r="T702" s="30"/>
      <c r="U702" s="30"/>
      <c r="V702" s="30"/>
      <c r="W702" s="30"/>
      <c r="X702" s="30"/>
      <c r="Y702" s="30"/>
      <c r="Z702" s="30"/>
      <c r="AA702" s="30"/>
      <c r="AB702" s="30"/>
      <c r="AC702" s="30"/>
      <c r="AD702" s="30"/>
      <c r="AE702" s="30"/>
    </row>
    <row r="703" spans="1:31" x14ac:dyDescent="0.25">
      <c r="A703" s="28"/>
      <c r="B703" s="30"/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  <c r="S703" s="30"/>
      <c r="T703" s="30"/>
      <c r="U703" s="30"/>
      <c r="V703" s="30"/>
      <c r="W703" s="30"/>
      <c r="X703" s="30"/>
      <c r="Y703" s="30"/>
      <c r="Z703" s="30"/>
      <c r="AA703" s="30"/>
      <c r="AB703" s="30"/>
      <c r="AC703" s="30"/>
      <c r="AD703" s="30"/>
      <c r="AE703" s="30"/>
    </row>
    <row r="704" spans="1:31" x14ac:dyDescent="0.25">
      <c r="A704" s="28"/>
      <c r="B704" s="30"/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  <c r="S704" s="30"/>
      <c r="T704" s="30"/>
      <c r="U704" s="30"/>
      <c r="V704" s="30"/>
      <c r="W704" s="30"/>
      <c r="X704" s="30"/>
      <c r="Y704" s="30"/>
      <c r="Z704" s="30"/>
      <c r="AA704" s="30"/>
      <c r="AB704" s="30"/>
      <c r="AC704" s="30"/>
      <c r="AD704" s="30"/>
      <c r="AE704" s="30"/>
    </row>
    <row r="705" spans="1:31" x14ac:dyDescent="0.25">
      <c r="A705" s="28"/>
      <c r="B705" s="30"/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  <c r="S705" s="30"/>
      <c r="T705" s="30"/>
      <c r="U705" s="30"/>
      <c r="V705" s="30"/>
      <c r="W705" s="30"/>
      <c r="X705" s="30"/>
      <c r="Y705" s="30"/>
      <c r="Z705" s="30"/>
      <c r="AA705" s="30"/>
      <c r="AB705" s="30"/>
      <c r="AC705" s="30"/>
      <c r="AD705" s="30"/>
      <c r="AE705" s="30"/>
    </row>
    <row r="706" spans="1:31" x14ac:dyDescent="0.25">
      <c r="A706" s="28"/>
      <c r="B706" s="30"/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  <c r="S706" s="30"/>
      <c r="T706" s="30"/>
      <c r="U706" s="30"/>
      <c r="V706" s="30"/>
      <c r="W706" s="30"/>
      <c r="X706" s="30"/>
      <c r="Y706" s="30"/>
      <c r="Z706" s="30"/>
      <c r="AA706" s="30"/>
      <c r="AB706" s="30"/>
      <c r="AC706" s="30"/>
      <c r="AD706" s="30"/>
      <c r="AE706" s="30"/>
    </row>
    <row r="707" spans="1:31" x14ac:dyDescent="0.25">
      <c r="A707" s="28"/>
      <c r="B707" s="30"/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  <c r="S707" s="30"/>
      <c r="T707" s="30"/>
      <c r="U707" s="30"/>
      <c r="V707" s="30"/>
      <c r="W707" s="30"/>
      <c r="X707" s="30"/>
      <c r="Y707" s="30"/>
      <c r="Z707" s="30"/>
      <c r="AA707" s="30"/>
      <c r="AB707" s="30"/>
      <c r="AC707" s="30"/>
      <c r="AD707" s="30"/>
      <c r="AE707" s="30"/>
    </row>
    <row r="708" spans="1:31" x14ac:dyDescent="0.25">
      <c r="A708" s="28"/>
      <c r="B708" s="30"/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  <c r="S708" s="30"/>
      <c r="T708" s="30"/>
      <c r="U708" s="30"/>
      <c r="V708" s="30"/>
      <c r="W708" s="30"/>
      <c r="X708" s="30"/>
      <c r="Y708" s="30"/>
      <c r="Z708" s="30"/>
      <c r="AA708" s="30"/>
      <c r="AB708" s="30"/>
      <c r="AC708" s="30"/>
      <c r="AD708" s="30"/>
      <c r="AE708" s="30"/>
    </row>
    <row r="709" spans="1:31" x14ac:dyDescent="0.25">
      <c r="A709" s="28"/>
      <c r="B709" s="30"/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  <c r="S709" s="30"/>
      <c r="T709" s="30"/>
      <c r="U709" s="30"/>
      <c r="V709" s="30"/>
      <c r="W709" s="30"/>
      <c r="X709" s="30"/>
      <c r="Y709" s="30"/>
      <c r="Z709" s="30"/>
      <c r="AA709" s="30"/>
      <c r="AB709" s="30"/>
      <c r="AC709" s="30"/>
      <c r="AD709" s="30"/>
      <c r="AE709" s="30"/>
    </row>
    <row r="710" spans="1:31" x14ac:dyDescent="0.25">
      <c r="A710" s="28"/>
      <c r="B710" s="30"/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  <c r="S710" s="30"/>
      <c r="T710" s="30"/>
      <c r="U710" s="30"/>
      <c r="V710" s="30"/>
      <c r="W710" s="30"/>
      <c r="X710" s="30"/>
      <c r="Y710" s="30"/>
      <c r="Z710" s="30"/>
      <c r="AA710" s="30"/>
      <c r="AB710" s="30"/>
      <c r="AC710" s="30"/>
      <c r="AD710" s="30"/>
      <c r="AE710" s="30"/>
    </row>
    <row r="711" spans="1:31" x14ac:dyDescent="0.25">
      <c r="A711" s="28"/>
      <c r="B711" s="30"/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  <c r="S711" s="30"/>
      <c r="T711" s="30"/>
      <c r="U711" s="30"/>
      <c r="V711" s="30"/>
      <c r="W711" s="30"/>
      <c r="X711" s="30"/>
      <c r="Y711" s="30"/>
      <c r="Z711" s="30"/>
      <c r="AA711" s="30"/>
      <c r="AB711" s="30"/>
      <c r="AC711" s="30"/>
      <c r="AD711" s="30"/>
      <c r="AE711" s="30"/>
    </row>
    <row r="712" spans="1:31" x14ac:dyDescent="0.25">
      <c r="A712" s="28"/>
      <c r="B712" s="30"/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  <c r="S712" s="30"/>
      <c r="T712" s="30"/>
      <c r="U712" s="30"/>
      <c r="V712" s="30"/>
      <c r="W712" s="30"/>
      <c r="X712" s="30"/>
      <c r="Y712" s="30"/>
      <c r="Z712" s="30"/>
      <c r="AA712" s="30"/>
      <c r="AB712" s="30"/>
      <c r="AC712" s="30"/>
      <c r="AD712" s="30"/>
      <c r="AE712" s="30"/>
    </row>
    <row r="713" spans="1:31" x14ac:dyDescent="0.25">
      <c r="A713" s="28"/>
      <c r="B713" s="30"/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  <c r="S713" s="30"/>
      <c r="T713" s="30"/>
      <c r="U713" s="30"/>
      <c r="V713" s="30"/>
      <c r="W713" s="30"/>
      <c r="X713" s="30"/>
      <c r="Y713" s="30"/>
      <c r="Z713" s="30"/>
      <c r="AA713" s="30"/>
      <c r="AB713" s="30"/>
      <c r="AC713" s="30"/>
      <c r="AD713" s="30"/>
      <c r="AE713" s="30"/>
    </row>
    <row r="714" spans="1:31" x14ac:dyDescent="0.25">
      <c r="A714" s="28"/>
      <c r="B714" s="30"/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  <c r="S714" s="30"/>
      <c r="T714" s="30"/>
      <c r="U714" s="30"/>
      <c r="V714" s="30"/>
      <c r="W714" s="30"/>
      <c r="X714" s="30"/>
      <c r="Y714" s="30"/>
      <c r="Z714" s="30"/>
      <c r="AA714" s="30"/>
      <c r="AB714" s="30"/>
      <c r="AC714" s="30"/>
      <c r="AD714" s="30"/>
      <c r="AE714" s="30"/>
    </row>
    <row r="715" spans="1:31" x14ac:dyDescent="0.25">
      <c r="A715" s="28"/>
      <c r="B715" s="30"/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  <c r="S715" s="30"/>
      <c r="T715" s="30"/>
      <c r="U715" s="30"/>
      <c r="V715" s="30"/>
      <c r="W715" s="30"/>
      <c r="X715" s="30"/>
      <c r="Y715" s="30"/>
      <c r="Z715" s="30"/>
      <c r="AA715" s="30"/>
      <c r="AB715" s="30"/>
      <c r="AC715" s="30"/>
      <c r="AD715" s="30"/>
      <c r="AE715" s="30"/>
    </row>
    <row r="716" spans="1:31" x14ac:dyDescent="0.25">
      <c r="A716" s="28"/>
      <c r="B716" s="30"/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  <c r="S716" s="30"/>
      <c r="T716" s="30"/>
      <c r="U716" s="30"/>
      <c r="V716" s="30"/>
      <c r="W716" s="30"/>
      <c r="X716" s="30"/>
      <c r="Y716" s="30"/>
      <c r="Z716" s="30"/>
      <c r="AA716" s="30"/>
      <c r="AB716" s="30"/>
      <c r="AC716" s="30"/>
      <c r="AD716" s="30"/>
      <c r="AE716" s="30"/>
    </row>
    <row r="717" spans="1:31" x14ac:dyDescent="0.25">
      <c r="A717" s="28"/>
      <c r="B717" s="30"/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  <c r="S717" s="30"/>
      <c r="T717" s="30"/>
      <c r="U717" s="30"/>
      <c r="V717" s="30"/>
      <c r="W717" s="30"/>
      <c r="X717" s="30"/>
      <c r="Y717" s="30"/>
      <c r="Z717" s="30"/>
      <c r="AA717" s="30"/>
      <c r="AB717" s="30"/>
      <c r="AC717" s="30"/>
      <c r="AD717" s="30"/>
      <c r="AE717" s="30"/>
    </row>
    <row r="718" spans="1:31" x14ac:dyDescent="0.25">
      <c r="A718" s="28"/>
      <c r="B718" s="30"/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  <c r="S718" s="30"/>
      <c r="T718" s="30"/>
      <c r="U718" s="30"/>
      <c r="V718" s="30"/>
      <c r="W718" s="30"/>
      <c r="X718" s="30"/>
      <c r="Y718" s="30"/>
      <c r="Z718" s="30"/>
      <c r="AA718" s="30"/>
      <c r="AB718" s="30"/>
      <c r="AC718" s="30"/>
      <c r="AD718" s="30"/>
      <c r="AE718" s="30"/>
    </row>
    <row r="719" spans="1:31" x14ac:dyDescent="0.25">
      <c r="A719" s="28"/>
      <c r="B719" s="30"/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  <c r="S719" s="30"/>
      <c r="T719" s="30"/>
      <c r="U719" s="30"/>
      <c r="V719" s="30"/>
      <c r="W719" s="30"/>
      <c r="X719" s="30"/>
      <c r="Y719" s="30"/>
      <c r="Z719" s="30"/>
      <c r="AA719" s="30"/>
      <c r="AB719" s="30"/>
      <c r="AC719" s="30"/>
      <c r="AD719" s="30"/>
      <c r="AE719" s="30"/>
    </row>
    <row r="720" spans="1:31" x14ac:dyDescent="0.25">
      <c r="A720" s="28"/>
      <c r="B720" s="30"/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  <c r="S720" s="30"/>
      <c r="T720" s="30"/>
      <c r="U720" s="30"/>
      <c r="V720" s="30"/>
      <c r="W720" s="30"/>
      <c r="X720" s="30"/>
      <c r="Y720" s="30"/>
      <c r="Z720" s="30"/>
      <c r="AA720" s="30"/>
      <c r="AB720" s="30"/>
      <c r="AC720" s="30"/>
      <c r="AD720" s="30"/>
      <c r="AE720" s="30"/>
    </row>
    <row r="721" spans="1:31" x14ac:dyDescent="0.25">
      <c r="A721" s="28"/>
      <c r="B721" s="30"/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  <c r="S721" s="30"/>
      <c r="T721" s="30"/>
      <c r="U721" s="30"/>
      <c r="V721" s="30"/>
      <c r="W721" s="30"/>
      <c r="X721" s="30"/>
      <c r="Y721" s="30"/>
      <c r="Z721" s="30"/>
      <c r="AA721" s="30"/>
      <c r="AB721" s="30"/>
      <c r="AC721" s="30"/>
      <c r="AD721" s="30"/>
      <c r="AE721" s="30"/>
    </row>
    <row r="722" spans="1:31" x14ac:dyDescent="0.25">
      <c r="A722" s="28"/>
      <c r="B722" s="30"/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  <c r="S722" s="30"/>
      <c r="T722" s="30"/>
      <c r="U722" s="30"/>
      <c r="V722" s="30"/>
      <c r="W722" s="30"/>
      <c r="X722" s="30"/>
      <c r="Y722" s="30"/>
      <c r="Z722" s="30"/>
      <c r="AA722" s="30"/>
      <c r="AB722" s="30"/>
      <c r="AC722" s="30"/>
      <c r="AD722" s="30"/>
      <c r="AE722" s="30"/>
    </row>
    <row r="723" spans="1:31" x14ac:dyDescent="0.25">
      <c r="A723" s="28"/>
      <c r="B723" s="30"/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  <c r="S723" s="30"/>
      <c r="T723" s="30"/>
      <c r="U723" s="30"/>
      <c r="V723" s="30"/>
      <c r="W723" s="30"/>
      <c r="X723" s="30"/>
      <c r="Y723" s="30"/>
      <c r="Z723" s="30"/>
      <c r="AA723" s="30"/>
      <c r="AB723" s="30"/>
      <c r="AC723" s="30"/>
      <c r="AD723" s="30"/>
      <c r="AE723" s="30"/>
    </row>
    <row r="724" spans="1:31" x14ac:dyDescent="0.25">
      <c r="A724" s="28"/>
      <c r="B724" s="30"/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  <c r="S724" s="30"/>
      <c r="T724" s="30"/>
      <c r="U724" s="30"/>
      <c r="V724" s="30"/>
      <c r="W724" s="30"/>
      <c r="X724" s="30"/>
      <c r="Y724" s="30"/>
      <c r="Z724" s="30"/>
      <c r="AA724" s="30"/>
      <c r="AB724" s="30"/>
      <c r="AC724" s="30"/>
      <c r="AD724" s="30"/>
      <c r="AE724" s="30"/>
    </row>
    <row r="725" spans="1:31" x14ac:dyDescent="0.25">
      <c r="A725" s="28"/>
      <c r="B725" s="30"/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  <c r="S725" s="30"/>
      <c r="T725" s="30"/>
      <c r="U725" s="30"/>
      <c r="V725" s="30"/>
      <c r="W725" s="30"/>
      <c r="X725" s="30"/>
      <c r="Y725" s="30"/>
      <c r="Z725" s="30"/>
      <c r="AA725" s="30"/>
      <c r="AB725" s="30"/>
      <c r="AC725" s="30"/>
      <c r="AD725" s="30"/>
      <c r="AE725" s="30"/>
    </row>
    <row r="726" spans="1:31" x14ac:dyDescent="0.25">
      <c r="A726" s="28"/>
      <c r="B726" s="30"/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  <c r="S726" s="30"/>
      <c r="T726" s="30"/>
      <c r="U726" s="30"/>
      <c r="V726" s="30"/>
      <c r="W726" s="30"/>
      <c r="X726" s="30"/>
      <c r="Y726" s="30"/>
      <c r="Z726" s="30"/>
      <c r="AA726" s="30"/>
      <c r="AB726" s="30"/>
      <c r="AC726" s="30"/>
      <c r="AD726" s="30"/>
      <c r="AE726" s="30"/>
    </row>
    <row r="727" spans="1:31" x14ac:dyDescent="0.25">
      <c r="A727" s="28"/>
      <c r="B727" s="30"/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  <c r="S727" s="30"/>
      <c r="T727" s="30"/>
      <c r="U727" s="30"/>
      <c r="V727" s="30"/>
      <c r="W727" s="30"/>
      <c r="X727" s="30"/>
      <c r="Y727" s="30"/>
      <c r="Z727" s="30"/>
      <c r="AA727" s="30"/>
      <c r="AB727" s="30"/>
      <c r="AC727" s="30"/>
      <c r="AD727" s="30"/>
      <c r="AE727" s="30"/>
    </row>
    <row r="728" spans="1:31" x14ac:dyDescent="0.25">
      <c r="A728" s="28"/>
      <c r="B728" s="30"/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  <c r="S728" s="30"/>
      <c r="T728" s="30"/>
      <c r="U728" s="30"/>
      <c r="V728" s="30"/>
      <c r="W728" s="30"/>
      <c r="X728" s="30"/>
      <c r="Y728" s="30"/>
      <c r="Z728" s="30"/>
      <c r="AA728" s="30"/>
      <c r="AB728" s="30"/>
      <c r="AC728" s="30"/>
      <c r="AD728" s="30"/>
      <c r="AE728" s="30"/>
    </row>
    <row r="729" spans="1:31" x14ac:dyDescent="0.25">
      <c r="A729" s="28"/>
      <c r="B729" s="30"/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  <c r="S729" s="30"/>
      <c r="T729" s="30"/>
      <c r="U729" s="30"/>
      <c r="V729" s="30"/>
      <c r="W729" s="30"/>
      <c r="X729" s="30"/>
      <c r="Y729" s="30"/>
      <c r="Z729" s="30"/>
      <c r="AA729" s="30"/>
      <c r="AB729" s="30"/>
      <c r="AC729" s="30"/>
      <c r="AD729" s="30"/>
      <c r="AE729" s="30"/>
    </row>
    <row r="730" spans="1:31" x14ac:dyDescent="0.25">
      <c r="A730" s="28"/>
      <c r="B730" s="30"/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  <c r="S730" s="30"/>
      <c r="T730" s="30"/>
      <c r="U730" s="30"/>
      <c r="V730" s="30"/>
      <c r="W730" s="30"/>
      <c r="X730" s="30"/>
      <c r="Y730" s="30"/>
      <c r="Z730" s="30"/>
      <c r="AA730" s="30"/>
      <c r="AB730" s="30"/>
      <c r="AC730" s="30"/>
      <c r="AD730" s="30"/>
      <c r="AE730" s="30"/>
    </row>
    <row r="731" spans="1:31" x14ac:dyDescent="0.25">
      <c r="A731" s="28"/>
      <c r="B731" s="30"/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  <c r="S731" s="30"/>
      <c r="T731" s="30"/>
      <c r="U731" s="30"/>
      <c r="V731" s="30"/>
      <c r="W731" s="30"/>
      <c r="X731" s="30"/>
      <c r="Y731" s="30"/>
      <c r="Z731" s="30"/>
      <c r="AA731" s="30"/>
      <c r="AB731" s="30"/>
      <c r="AC731" s="30"/>
      <c r="AD731" s="30"/>
      <c r="AE731" s="30"/>
    </row>
    <row r="732" spans="1:31" x14ac:dyDescent="0.25">
      <c r="A732" s="28"/>
      <c r="B732" s="30"/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  <c r="S732" s="30"/>
      <c r="T732" s="30"/>
      <c r="U732" s="30"/>
      <c r="V732" s="30"/>
      <c r="W732" s="30"/>
      <c r="X732" s="30"/>
      <c r="Y732" s="30"/>
      <c r="Z732" s="30"/>
      <c r="AA732" s="30"/>
      <c r="AB732" s="30"/>
      <c r="AC732" s="30"/>
      <c r="AD732" s="30"/>
      <c r="AE732" s="30"/>
    </row>
    <row r="733" spans="1:31" x14ac:dyDescent="0.25">
      <c r="A733" s="28"/>
      <c r="B733" s="30"/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  <c r="S733" s="30"/>
      <c r="T733" s="30"/>
      <c r="U733" s="30"/>
      <c r="V733" s="30"/>
      <c r="W733" s="30"/>
      <c r="X733" s="30"/>
      <c r="Y733" s="30"/>
      <c r="Z733" s="30"/>
      <c r="AA733" s="30"/>
      <c r="AB733" s="30"/>
      <c r="AC733" s="30"/>
      <c r="AD733" s="30"/>
      <c r="AE733" s="30"/>
    </row>
    <row r="734" spans="1:31" x14ac:dyDescent="0.25">
      <c r="A734" s="28"/>
      <c r="B734" s="30"/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  <c r="S734" s="30"/>
      <c r="T734" s="30"/>
      <c r="U734" s="30"/>
      <c r="V734" s="30"/>
      <c r="W734" s="30"/>
      <c r="X734" s="30"/>
      <c r="Y734" s="30"/>
      <c r="Z734" s="30"/>
      <c r="AA734" s="30"/>
      <c r="AB734" s="30"/>
      <c r="AC734" s="30"/>
      <c r="AD734" s="30"/>
      <c r="AE734" s="30"/>
    </row>
    <row r="735" spans="1:31" x14ac:dyDescent="0.25">
      <c r="A735" s="28"/>
      <c r="B735" s="30"/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  <c r="S735" s="30"/>
      <c r="T735" s="30"/>
      <c r="U735" s="30"/>
      <c r="V735" s="30"/>
      <c r="W735" s="30"/>
      <c r="X735" s="30"/>
      <c r="Y735" s="30"/>
      <c r="Z735" s="30"/>
      <c r="AA735" s="30"/>
      <c r="AB735" s="30"/>
      <c r="AC735" s="30"/>
      <c r="AD735" s="30"/>
      <c r="AE735" s="30"/>
    </row>
    <row r="736" spans="1:31" x14ac:dyDescent="0.25">
      <c r="A736" s="28"/>
      <c r="B736" s="30"/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  <c r="S736" s="30"/>
      <c r="T736" s="30"/>
      <c r="U736" s="30"/>
      <c r="V736" s="30"/>
      <c r="W736" s="30"/>
      <c r="X736" s="30"/>
      <c r="Y736" s="30"/>
      <c r="Z736" s="30"/>
      <c r="AA736" s="30"/>
      <c r="AB736" s="30"/>
      <c r="AC736" s="30"/>
      <c r="AD736" s="30"/>
      <c r="AE736" s="30"/>
    </row>
    <row r="737" spans="1:31" x14ac:dyDescent="0.25">
      <c r="A737" s="28"/>
      <c r="B737" s="30"/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  <c r="S737" s="30"/>
      <c r="T737" s="30"/>
      <c r="U737" s="30"/>
      <c r="V737" s="30"/>
      <c r="W737" s="30"/>
      <c r="X737" s="30"/>
      <c r="Y737" s="30"/>
      <c r="Z737" s="30"/>
      <c r="AA737" s="30"/>
      <c r="AB737" s="30"/>
      <c r="AC737" s="30"/>
      <c r="AD737" s="30"/>
      <c r="AE737" s="30"/>
    </row>
    <row r="738" spans="1:31" x14ac:dyDescent="0.25">
      <c r="A738" s="28"/>
      <c r="B738" s="30"/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  <c r="S738" s="30"/>
      <c r="T738" s="30"/>
      <c r="U738" s="30"/>
      <c r="V738" s="30"/>
      <c r="W738" s="30"/>
      <c r="X738" s="30"/>
      <c r="Y738" s="30"/>
      <c r="Z738" s="30"/>
      <c r="AA738" s="30"/>
      <c r="AB738" s="30"/>
      <c r="AC738" s="30"/>
      <c r="AD738" s="30"/>
      <c r="AE738" s="30"/>
    </row>
    <row r="739" spans="1:31" x14ac:dyDescent="0.25">
      <c r="A739" s="28"/>
      <c r="B739" s="30"/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  <c r="S739" s="30"/>
      <c r="T739" s="30"/>
      <c r="U739" s="30"/>
      <c r="V739" s="30"/>
      <c r="W739" s="30"/>
      <c r="X739" s="30"/>
      <c r="Y739" s="30"/>
      <c r="Z739" s="30"/>
      <c r="AA739" s="30"/>
      <c r="AB739" s="30"/>
      <c r="AC739" s="30"/>
      <c r="AD739" s="30"/>
      <c r="AE739" s="30"/>
    </row>
    <row r="740" spans="1:31" x14ac:dyDescent="0.25">
      <c r="A740" s="28"/>
      <c r="B740" s="30"/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  <c r="S740" s="30"/>
      <c r="T740" s="30"/>
      <c r="U740" s="30"/>
      <c r="V740" s="30"/>
      <c r="W740" s="30"/>
      <c r="X740" s="30"/>
      <c r="Y740" s="30"/>
      <c r="Z740" s="30"/>
      <c r="AA740" s="30"/>
      <c r="AB740" s="30"/>
      <c r="AC740" s="30"/>
      <c r="AD740" s="30"/>
      <c r="AE740" s="30"/>
    </row>
    <row r="741" spans="1:31" x14ac:dyDescent="0.25">
      <c r="A741" s="28"/>
      <c r="B741" s="30"/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  <c r="S741" s="30"/>
      <c r="T741" s="30"/>
      <c r="U741" s="30"/>
      <c r="V741" s="30"/>
      <c r="W741" s="30"/>
      <c r="X741" s="30"/>
      <c r="Y741" s="30"/>
      <c r="Z741" s="30"/>
      <c r="AA741" s="30"/>
      <c r="AB741" s="30"/>
      <c r="AC741" s="30"/>
      <c r="AD741" s="30"/>
      <c r="AE741" s="30"/>
    </row>
    <row r="742" spans="1:31" x14ac:dyDescent="0.25">
      <c r="A742" s="28"/>
      <c r="B742" s="30"/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  <c r="S742" s="30"/>
      <c r="T742" s="30"/>
      <c r="U742" s="30"/>
      <c r="V742" s="30"/>
      <c r="W742" s="30"/>
      <c r="X742" s="30"/>
      <c r="Y742" s="30"/>
      <c r="Z742" s="30"/>
      <c r="AA742" s="30"/>
      <c r="AB742" s="30"/>
      <c r="AC742" s="30"/>
      <c r="AD742" s="30"/>
      <c r="AE742" s="30"/>
    </row>
    <row r="743" spans="1:31" x14ac:dyDescent="0.25">
      <c r="A743" s="28"/>
      <c r="B743" s="30"/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  <c r="S743" s="30"/>
      <c r="T743" s="30"/>
      <c r="U743" s="30"/>
      <c r="V743" s="30"/>
      <c r="W743" s="30"/>
      <c r="X743" s="30"/>
      <c r="Y743" s="30"/>
      <c r="Z743" s="30"/>
      <c r="AA743" s="30"/>
      <c r="AB743" s="30"/>
      <c r="AC743" s="30"/>
      <c r="AD743" s="30"/>
      <c r="AE743" s="30"/>
    </row>
    <row r="744" spans="1:31" x14ac:dyDescent="0.25">
      <c r="A744" s="28"/>
      <c r="B744" s="30"/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  <c r="S744" s="30"/>
      <c r="T744" s="30"/>
      <c r="U744" s="30"/>
      <c r="V744" s="30"/>
      <c r="W744" s="30"/>
      <c r="X744" s="30"/>
      <c r="Y744" s="30"/>
      <c r="Z744" s="30"/>
      <c r="AA744" s="30"/>
      <c r="AB744" s="30"/>
      <c r="AC744" s="30"/>
      <c r="AD744" s="30"/>
      <c r="AE744" s="30"/>
    </row>
    <row r="745" spans="1:31" x14ac:dyDescent="0.25">
      <c r="A745" s="28"/>
      <c r="B745" s="30"/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  <c r="S745" s="30"/>
      <c r="T745" s="30"/>
      <c r="U745" s="30"/>
      <c r="V745" s="30"/>
      <c r="W745" s="30"/>
      <c r="X745" s="30"/>
      <c r="Y745" s="30"/>
      <c r="Z745" s="30"/>
      <c r="AA745" s="30"/>
      <c r="AB745" s="30"/>
      <c r="AC745" s="30"/>
      <c r="AD745" s="30"/>
      <c r="AE745" s="30"/>
    </row>
    <row r="746" spans="1:31" x14ac:dyDescent="0.25">
      <c r="A746" s="28"/>
      <c r="B746" s="30"/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  <c r="S746" s="30"/>
      <c r="T746" s="30"/>
      <c r="U746" s="30"/>
      <c r="V746" s="30"/>
      <c r="W746" s="30"/>
      <c r="X746" s="30"/>
      <c r="Y746" s="30"/>
      <c r="Z746" s="30"/>
      <c r="AA746" s="30"/>
      <c r="AB746" s="30"/>
      <c r="AC746" s="30"/>
      <c r="AD746" s="30"/>
      <c r="AE746" s="30"/>
    </row>
    <row r="747" spans="1:31" x14ac:dyDescent="0.25">
      <c r="A747" s="28"/>
      <c r="B747" s="30"/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  <c r="S747" s="30"/>
      <c r="T747" s="30"/>
      <c r="U747" s="30"/>
      <c r="V747" s="30"/>
      <c r="W747" s="30"/>
      <c r="X747" s="30"/>
      <c r="Y747" s="30"/>
      <c r="Z747" s="30"/>
      <c r="AA747" s="30"/>
      <c r="AB747" s="30"/>
      <c r="AC747" s="30"/>
      <c r="AD747" s="30"/>
      <c r="AE747" s="30"/>
    </row>
    <row r="748" spans="1:31" x14ac:dyDescent="0.25">
      <c r="A748" s="28"/>
      <c r="B748" s="30"/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  <c r="S748" s="30"/>
      <c r="T748" s="30"/>
      <c r="U748" s="30"/>
      <c r="V748" s="30"/>
      <c r="W748" s="30"/>
      <c r="X748" s="30"/>
      <c r="Y748" s="30"/>
      <c r="Z748" s="30"/>
      <c r="AA748" s="30"/>
      <c r="AB748" s="30"/>
      <c r="AC748" s="30"/>
      <c r="AD748" s="30"/>
      <c r="AE748" s="30"/>
    </row>
    <row r="749" spans="1:31" x14ac:dyDescent="0.25">
      <c r="A749" s="28"/>
      <c r="B749" s="30"/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  <c r="S749" s="30"/>
      <c r="T749" s="30"/>
      <c r="U749" s="30"/>
      <c r="V749" s="30"/>
      <c r="W749" s="30"/>
      <c r="X749" s="30"/>
      <c r="Y749" s="30"/>
      <c r="Z749" s="30"/>
      <c r="AA749" s="30"/>
      <c r="AB749" s="30"/>
      <c r="AC749" s="30"/>
      <c r="AD749" s="30"/>
      <c r="AE749" s="30"/>
    </row>
    <row r="750" spans="1:31" x14ac:dyDescent="0.25">
      <c r="A750" s="28"/>
      <c r="B750" s="30"/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  <c r="S750" s="30"/>
      <c r="T750" s="30"/>
      <c r="U750" s="30"/>
      <c r="V750" s="30"/>
      <c r="W750" s="30"/>
      <c r="X750" s="30"/>
      <c r="Y750" s="30"/>
      <c r="Z750" s="30"/>
      <c r="AA750" s="30"/>
      <c r="AB750" s="30"/>
      <c r="AC750" s="30"/>
      <c r="AD750" s="30"/>
      <c r="AE750" s="30"/>
    </row>
    <row r="751" spans="1:31" x14ac:dyDescent="0.25">
      <c r="A751" s="28"/>
      <c r="B751" s="30"/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  <c r="S751" s="30"/>
      <c r="T751" s="30"/>
      <c r="U751" s="30"/>
      <c r="V751" s="30"/>
      <c r="W751" s="30"/>
      <c r="X751" s="30"/>
      <c r="Y751" s="30"/>
      <c r="Z751" s="30"/>
      <c r="AA751" s="30"/>
      <c r="AB751" s="30"/>
      <c r="AC751" s="30"/>
      <c r="AD751" s="30"/>
      <c r="AE751" s="30"/>
    </row>
    <row r="752" spans="1:31" x14ac:dyDescent="0.25">
      <c r="A752" s="28"/>
      <c r="B752" s="30"/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  <c r="S752" s="30"/>
      <c r="T752" s="30"/>
      <c r="U752" s="30"/>
      <c r="V752" s="30"/>
      <c r="W752" s="30"/>
      <c r="X752" s="30"/>
      <c r="Y752" s="30"/>
      <c r="Z752" s="30"/>
      <c r="AA752" s="30"/>
      <c r="AB752" s="30"/>
      <c r="AC752" s="30"/>
      <c r="AD752" s="30"/>
      <c r="AE752" s="30"/>
    </row>
    <row r="753" spans="1:31" x14ac:dyDescent="0.25">
      <c r="A753" s="28"/>
      <c r="B753" s="30"/>
      <c r="C753" s="30"/>
      <c r="D753" s="30"/>
      <c r="E753" s="30"/>
      <c r="F753" s="30"/>
      <c r="G753" s="30"/>
      <c r="H753" s="30"/>
      <c r="I753" s="30"/>
      <c r="J753" s="30"/>
      <c r="K753" s="30"/>
      <c r="L753" s="30"/>
      <c r="M753" s="30"/>
      <c r="N753" s="30"/>
      <c r="O753" s="30"/>
      <c r="P753" s="30"/>
      <c r="Q753" s="30"/>
      <c r="R753" s="30"/>
      <c r="S753" s="30"/>
      <c r="T753" s="30"/>
      <c r="U753" s="30"/>
      <c r="V753" s="30"/>
      <c r="W753" s="30"/>
      <c r="X753" s="30"/>
      <c r="Y753" s="30"/>
      <c r="Z753" s="30"/>
      <c r="AA753" s="30"/>
      <c r="AB753" s="30"/>
      <c r="AC753" s="30"/>
      <c r="AD753" s="30"/>
      <c r="AE753" s="30"/>
    </row>
    <row r="754" spans="1:31" x14ac:dyDescent="0.25">
      <c r="A754" s="28"/>
      <c r="B754" s="30"/>
      <c r="C754" s="30"/>
      <c r="D754" s="30"/>
      <c r="E754" s="30"/>
      <c r="F754" s="30"/>
      <c r="G754" s="30"/>
      <c r="H754" s="30"/>
      <c r="I754" s="30"/>
      <c r="J754" s="30"/>
      <c r="K754" s="30"/>
      <c r="L754" s="30"/>
      <c r="M754" s="30"/>
      <c r="N754" s="30"/>
      <c r="O754" s="30"/>
      <c r="P754" s="30"/>
      <c r="Q754" s="30"/>
      <c r="R754" s="30"/>
      <c r="S754" s="30"/>
      <c r="T754" s="30"/>
      <c r="U754" s="30"/>
      <c r="V754" s="30"/>
      <c r="W754" s="30"/>
      <c r="X754" s="30"/>
      <c r="Y754" s="30"/>
      <c r="Z754" s="30"/>
      <c r="AA754" s="30"/>
      <c r="AB754" s="30"/>
      <c r="AC754" s="30"/>
      <c r="AD754" s="30"/>
      <c r="AE754" s="30"/>
    </row>
    <row r="755" spans="1:31" x14ac:dyDescent="0.25">
      <c r="A755" s="28"/>
      <c r="B755" s="30"/>
      <c r="C755" s="30"/>
      <c r="D755" s="30"/>
      <c r="E755" s="30"/>
      <c r="F755" s="30"/>
      <c r="G755" s="30"/>
      <c r="H755" s="30"/>
      <c r="I755" s="30"/>
      <c r="J755" s="30"/>
      <c r="K755" s="30"/>
      <c r="L755" s="30"/>
      <c r="M755" s="30"/>
      <c r="N755" s="30"/>
      <c r="O755" s="30"/>
      <c r="P755" s="30"/>
      <c r="Q755" s="30"/>
      <c r="R755" s="30"/>
      <c r="S755" s="30"/>
      <c r="T755" s="30"/>
      <c r="U755" s="30"/>
      <c r="V755" s="30"/>
      <c r="W755" s="30"/>
      <c r="X755" s="30"/>
      <c r="Y755" s="30"/>
      <c r="Z755" s="30"/>
      <c r="AA755" s="30"/>
      <c r="AB755" s="30"/>
      <c r="AC755" s="30"/>
      <c r="AD755" s="30"/>
      <c r="AE755" s="30"/>
    </row>
    <row r="756" spans="1:31" x14ac:dyDescent="0.25">
      <c r="A756" s="28"/>
      <c r="B756" s="30"/>
      <c r="C756" s="30"/>
      <c r="D756" s="30"/>
      <c r="E756" s="30"/>
      <c r="F756" s="30"/>
      <c r="G756" s="30"/>
      <c r="H756" s="30"/>
      <c r="I756" s="30"/>
      <c r="J756" s="30"/>
      <c r="K756" s="30"/>
      <c r="L756" s="30"/>
      <c r="M756" s="30"/>
      <c r="N756" s="30"/>
      <c r="O756" s="30"/>
      <c r="P756" s="30"/>
      <c r="Q756" s="30"/>
      <c r="R756" s="30"/>
      <c r="S756" s="30"/>
      <c r="T756" s="30"/>
      <c r="U756" s="30"/>
      <c r="V756" s="30"/>
      <c r="W756" s="30"/>
      <c r="X756" s="30"/>
      <c r="Y756" s="30"/>
      <c r="Z756" s="30"/>
      <c r="AA756" s="30"/>
      <c r="AB756" s="30"/>
      <c r="AC756" s="30"/>
      <c r="AD756" s="30"/>
      <c r="AE756" s="30"/>
    </row>
    <row r="757" spans="1:31" x14ac:dyDescent="0.25">
      <c r="A757" s="28"/>
      <c r="B757" s="30"/>
      <c r="C757" s="30"/>
      <c r="D757" s="30"/>
      <c r="E757" s="30"/>
      <c r="F757" s="30"/>
      <c r="G757" s="30"/>
      <c r="H757" s="30"/>
      <c r="I757" s="30"/>
      <c r="J757" s="30"/>
      <c r="K757" s="30"/>
      <c r="L757" s="30"/>
      <c r="M757" s="30"/>
      <c r="N757" s="30"/>
      <c r="O757" s="30"/>
      <c r="P757" s="30"/>
      <c r="Q757" s="30"/>
      <c r="R757" s="30"/>
      <c r="S757" s="30"/>
      <c r="T757" s="30"/>
      <c r="U757" s="30"/>
      <c r="V757" s="30"/>
      <c r="W757" s="30"/>
      <c r="X757" s="30"/>
      <c r="Y757" s="30"/>
      <c r="Z757" s="30"/>
      <c r="AA757" s="30"/>
      <c r="AB757" s="30"/>
      <c r="AC757" s="30"/>
      <c r="AD757" s="30"/>
      <c r="AE757" s="30"/>
    </row>
    <row r="758" spans="1:31" x14ac:dyDescent="0.25">
      <c r="A758" s="28"/>
      <c r="B758" s="30"/>
      <c r="C758" s="30"/>
      <c r="D758" s="30"/>
      <c r="E758" s="30"/>
      <c r="F758" s="30"/>
      <c r="G758" s="30"/>
      <c r="H758" s="30"/>
      <c r="I758" s="30"/>
      <c r="J758" s="30"/>
      <c r="K758" s="30"/>
      <c r="L758" s="30"/>
      <c r="M758" s="30"/>
      <c r="N758" s="30"/>
      <c r="O758" s="30"/>
      <c r="P758" s="30"/>
      <c r="Q758" s="30"/>
      <c r="R758" s="30"/>
      <c r="S758" s="30"/>
      <c r="T758" s="30"/>
      <c r="U758" s="30"/>
      <c r="V758" s="30"/>
      <c r="W758" s="30"/>
      <c r="X758" s="30"/>
      <c r="Y758" s="30"/>
      <c r="Z758" s="30"/>
      <c r="AA758" s="30"/>
      <c r="AB758" s="30"/>
      <c r="AC758" s="30"/>
      <c r="AD758" s="30"/>
      <c r="AE758" s="30"/>
    </row>
    <row r="759" spans="1:31" x14ac:dyDescent="0.25">
      <c r="A759" s="28"/>
      <c r="B759" s="30"/>
      <c r="C759" s="30"/>
      <c r="D759" s="30"/>
      <c r="E759" s="30"/>
      <c r="F759" s="30"/>
      <c r="G759" s="30"/>
      <c r="H759" s="30"/>
      <c r="I759" s="30"/>
      <c r="J759" s="30"/>
      <c r="K759" s="30"/>
      <c r="L759" s="30"/>
      <c r="M759" s="30"/>
      <c r="N759" s="30"/>
      <c r="O759" s="30"/>
      <c r="P759" s="30"/>
      <c r="Q759" s="30"/>
      <c r="R759" s="30"/>
      <c r="S759" s="30"/>
      <c r="T759" s="30"/>
      <c r="U759" s="30"/>
      <c r="V759" s="30"/>
      <c r="W759" s="30"/>
      <c r="X759" s="30"/>
      <c r="Y759" s="30"/>
      <c r="Z759" s="30"/>
      <c r="AA759" s="30"/>
      <c r="AB759" s="30"/>
      <c r="AC759" s="30"/>
      <c r="AD759" s="30"/>
      <c r="AE759" s="30"/>
    </row>
    <row r="760" spans="1:31" x14ac:dyDescent="0.25">
      <c r="A760" s="28"/>
      <c r="B760" s="30"/>
      <c r="C760" s="30"/>
      <c r="D760" s="30"/>
      <c r="E760" s="30"/>
      <c r="F760" s="30"/>
      <c r="G760" s="30"/>
      <c r="H760" s="30"/>
      <c r="I760" s="30"/>
      <c r="J760" s="30"/>
      <c r="K760" s="30"/>
      <c r="L760" s="30"/>
      <c r="M760" s="30"/>
      <c r="N760" s="30"/>
      <c r="O760" s="30"/>
      <c r="P760" s="30"/>
      <c r="Q760" s="30"/>
      <c r="R760" s="30"/>
      <c r="S760" s="30"/>
      <c r="T760" s="30"/>
      <c r="U760" s="30"/>
      <c r="V760" s="30"/>
      <c r="W760" s="30"/>
      <c r="X760" s="30"/>
      <c r="Y760" s="30"/>
      <c r="Z760" s="30"/>
      <c r="AA760" s="30"/>
      <c r="AB760" s="30"/>
      <c r="AC760" s="30"/>
      <c r="AD760" s="30"/>
      <c r="AE760" s="30"/>
    </row>
    <row r="761" spans="1:31" x14ac:dyDescent="0.25">
      <c r="A761" s="28"/>
      <c r="B761" s="30"/>
      <c r="C761" s="30"/>
      <c r="D761" s="30"/>
      <c r="E761" s="30"/>
      <c r="F761" s="30"/>
      <c r="G761" s="30"/>
      <c r="H761" s="30"/>
      <c r="I761" s="30"/>
      <c r="J761" s="30"/>
      <c r="K761" s="30"/>
      <c r="L761" s="30"/>
      <c r="M761" s="30"/>
      <c r="N761" s="30"/>
      <c r="O761" s="30"/>
      <c r="P761" s="30"/>
      <c r="Q761" s="30"/>
      <c r="R761" s="30"/>
      <c r="S761" s="30"/>
      <c r="T761" s="30"/>
      <c r="U761" s="30"/>
      <c r="V761" s="30"/>
      <c r="W761" s="30"/>
      <c r="X761" s="30"/>
      <c r="Y761" s="30"/>
      <c r="Z761" s="30"/>
      <c r="AA761" s="30"/>
      <c r="AB761" s="30"/>
      <c r="AC761" s="30"/>
      <c r="AD761" s="30"/>
      <c r="AE761" s="30"/>
    </row>
    <row r="762" spans="1:31" x14ac:dyDescent="0.25">
      <c r="A762" s="28"/>
      <c r="B762" s="30"/>
      <c r="C762" s="30"/>
      <c r="D762" s="30"/>
      <c r="E762" s="30"/>
      <c r="F762" s="30"/>
      <c r="G762" s="30"/>
      <c r="H762" s="30"/>
      <c r="I762" s="30"/>
      <c r="J762" s="30"/>
      <c r="K762" s="30"/>
      <c r="L762" s="30"/>
      <c r="M762" s="30"/>
      <c r="N762" s="30"/>
      <c r="O762" s="30"/>
      <c r="P762" s="30"/>
      <c r="Q762" s="30"/>
      <c r="R762" s="30"/>
      <c r="S762" s="30"/>
      <c r="T762" s="30"/>
      <c r="U762" s="30"/>
      <c r="V762" s="30"/>
      <c r="W762" s="30"/>
      <c r="X762" s="30"/>
      <c r="Y762" s="30"/>
      <c r="Z762" s="30"/>
      <c r="AA762" s="30"/>
      <c r="AB762" s="30"/>
      <c r="AC762" s="30"/>
      <c r="AD762" s="30"/>
      <c r="AE762" s="30"/>
    </row>
    <row r="763" spans="1:31" x14ac:dyDescent="0.25">
      <c r="A763" s="28"/>
      <c r="B763" s="30"/>
      <c r="C763" s="30"/>
      <c r="D763" s="30"/>
      <c r="E763" s="30"/>
      <c r="F763" s="30"/>
      <c r="G763" s="30"/>
      <c r="H763" s="30"/>
      <c r="I763" s="30"/>
      <c r="J763" s="30"/>
      <c r="K763" s="30"/>
      <c r="L763" s="30"/>
      <c r="M763" s="30"/>
      <c r="N763" s="30"/>
      <c r="O763" s="30"/>
      <c r="P763" s="30"/>
      <c r="Q763" s="30"/>
      <c r="R763" s="30"/>
      <c r="S763" s="30"/>
      <c r="T763" s="30"/>
      <c r="U763" s="30"/>
      <c r="V763" s="30"/>
      <c r="W763" s="30"/>
      <c r="X763" s="30"/>
      <c r="Y763" s="30"/>
      <c r="Z763" s="30"/>
      <c r="AA763" s="30"/>
      <c r="AB763" s="30"/>
      <c r="AC763" s="30"/>
      <c r="AD763" s="30"/>
      <c r="AE763" s="30"/>
    </row>
    <row r="764" spans="1:31" x14ac:dyDescent="0.25">
      <c r="A764" s="28"/>
      <c r="B764" s="30"/>
      <c r="C764" s="30"/>
      <c r="D764" s="30"/>
      <c r="E764" s="30"/>
      <c r="F764" s="30"/>
      <c r="G764" s="30"/>
      <c r="H764" s="30"/>
      <c r="I764" s="30"/>
      <c r="J764" s="30"/>
      <c r="K764" s="30"/>
      <c r="L764" s="30"/>
      <c r="M764" s="30"/>
      <c r="N764" s="30"/>
      <c r="O764" s="30"/>
      <c r="P764" s="30"/>
      <c r="Q764" s="30"/>
      <c r="R764" s="30"/>
      <c r="S764" s="30"/>
      <c r="T764" s="30"/>
      <c r="U764" s="30"/>
      <c r="V764" s="30"/>
      <c r="W764" s="30"/>
      <c r="X764" s="30"/>
      <c r="Y764" s="30"/>
      <c r="Z764" s="30"/>
      <c r="AA764" s="30"/>
      <c r="AB764" s="30"/>
      <c r="AC764" s="30"/>
      <c r="AD764" s="30"/>
      <c r="AE764" s="30"/>
    </row>
    <row r="765" spans="1:31" x14ac:dyDescent="0.25">
      <c r="A765" s="28"/>
      <c r="B765" s="30"/>
      <c r="C765" s="30"/>
      <c r="D765" s="30"/>
      <c r="E765" s="30"/>
      <c r="F765" s="30"/>
      <c r="G765" s="30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  <c r="S765" s="30"/>
      <c r="T765" s="30"/>
      <c r="U765" s="30"/>
      <c r="V765" s="30"/>
      <c r="W765" s="30"/>
      <c r="X765" s="30"/>
      <c r="Y765" s="30"/>
      <c r="Z765" s="30"/>
      <c r="AA765" s="30"/>
      <c r="AB765" s="30"/>
      <c r="AC765" s="30"/>
      <c r="AD765" s="30"/>
      <c r="AE765" s="30"/>
    </row>
    <row r="766" spans="1:31" x14ac:dyDescent="0.25">
      <c r="A766" s="28"/>
      <c r="B766" s="30"/>
      <c r="C766" s="30"/>
      <c r="D766" s="30"/>
      <c r="E766" s="30"/>
      <c r="F766" s="30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  <c r="S766" s="30"/>
      <c r="T766" s="30"/>
      <c r="U766" s="30"/>
      <c r="V766" s="30"/>
      <c r="W766" s="30"/>
      <c r="X766" s="30"/>
      <c r="Y766" s="30"/>
      <c r="Z766" s="30"/>
      <c r="AA766" s="30"/>
      <c r="AB766" s="30"/>
      <c r="AC766" s="30"/>
      <c r="AD766" s="30"/>
      <c r="AE766" s="30"/>
    </row>
    <row r="767" spans="1:31" x14ac:dyDescent="0.25">
      <c r="A767" s="28"/>
      <c r="B767" s="30"/>
      <c r="C767" s="30"/>
      <c r="D767" s="30"/>
      <c r="E767" s="30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  <c r="S767" s="30"/>
      <c r="T767" s="30"/>
      <c r="U767" s="30"/>
      <c r="V767" s="30"/>
      <c r="W767" s="30"/>
      <c r="X767" s="30"/>
      <c r="Y767" s="30"/>
      <c r="Z767" s="30"/>
      <c r="AA767" s="30"/>
      <c r="AB767" s="30"/>
      <c r="AC767" s="30"/>
      <c r="AD767" s="30"/>
      <c r="AE767" s="30"/>
    </row>
    <row r="768" spans="1:31" x14ac:dyDescent="0.25">
      <c r="A768" s="28"/>
      <c r="B768" s="30"/>
      <c r="C768" s="30"/>
      <c r="D768" s="30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  <c r="S768" s="30"/>
      <c r="T768" s="30"/>
      <c r="U768" s="30"/>
      <c r="V768" s="30"/>
      <c r="W768" s="30"/>
      <c r="X768" s="30"/>
      <c r="Y768" s="30"/>
      <c r="Z768" s="30"/>
      <c r="AA768" s="30"/>
      <c r="AB768" s="30"/>
      <c r="AC768" s="30"/>
      <c r="AD768" s="30"/>
      <c r="AE768" s="30"/>
    </row>
    <row r="769" spans="1:31" x14ac:dyDescent="0.25">
      <c r="A769" s="28"/>
      <c r="B769" s="30"/>
      <c r="C769" s="30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  <c r="S769" s="30"/>
      <c r="T769" s="30"/>
      <c r="U769" s="30"/>
      <c r="V769" s="30"/>
      <c r="W769" s="30"/>
      <c r="X769" s="30"/>
      <c r="Y769" s="30"/>
      <c r="Z769" s="30"/>
      <c r="AA769" s="30"/>
      <c r="AB769" s="30"/>
      <c r="AC769" s="30"/>
      <c r="AD769" s="30"/>
      <c r="AE769" s="30"/>
    </row>
    <row r="770" spans="1:31" x14ac:dyDescent="0.25">
      <c r="A770" s="28"/>
      <c r="B770" s="30"/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  <c r="S770" s="30"/>
      <c r="T770" s="30"/>
      <c r="U770" s="30"/>
      <c r="V770" s="30"/>
      <c r="W770" s="30"/>
      <c r="X770" s="30"/>
      <c r="Y770" s="30"/>
      <c r="Z770" s="30"/>
      <c r="AA770" s="30"/>
      <c r="AB770" s="30"/>
      <c r="AC770" s="30"/>
      <c r="AD770" s="30"/>
      <c r="AE770" s="30"/>
    </row>
    <row r="771" spans="1:31" x14ac:dyDescent="0.25">
      <c r="A771" s="28"/>
      <c r="B771" s="30"/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  <c r="S771" s="30"/>
      <c r="T771" s="30"/>
      <c r="U771" s="30"/>
      <c r="V771" s="30"/>
      <c r="W771" s="30"/>
      <c r="X771" s="30"/>
      <c r="Y771" s="30"/>
      <c r="Z771" s="30"/>
      <c r="AA771" s="30"/>
      <c r="AB771" s="30"/>
      <c r="AC771" s="30"/>
      <c r="AD771" s="30"/>
      <c r="AE771" s="30"/>
    </row>
    <row r="772" spans="1:31" x14ac:dyDescent="0.25">
      <c r="A772" s="28"/>
      <c r="B772" s="30"/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  <c r="S772" s="30"/>
      <c r="T772" s="30"/>
      <c r="U772" s="30"/>
      <c r="V772" s="30"/>
      <c r="W772" s="30"/>
      <c r="X772" s="30"/>
      <c r="Y772" s="30"/>
      <c r="Z772" s="30"/>
      <c r="AA772" s="30"/>
      <c r="AB772" s="30"/>
      <c r="AC772" s="30"/>
      <c r="AD772" s="30"/>
      <c r="AE772" s="30"/>
    </row>
    <row r="773" spans="1:31" x14ac:dyDescent="0.25">
      <c r="A773" s="28"/>
      <c r="B773" s="30"/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  <c r="S773" s="30"/>
      <c r="T773" s="30"/>
      <c r="U773" s="30"/>
      <c r="V773" s="30"/>
      <c r="W773" s="30"/>
      <c r="X773" s="30"/>
      <c r="Y773" s="30"/>
      <c r="Z773" s="30"/>
      <c r="AA773" s="30"/>
      <c r="AB773" s="30"/>
      <c r="AC773" s="30"/>
      <c r="AD773" s="30"/>
      <c r="AE773" s="30"/>
    </row>
    <row r="774" spans="1:31" x14ac:dyDescent="0.25">
      <c r="A774" s="28"/>
      <c r="B774" s="30"/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  <c r="S774" s="30"/>
      <c r="T774" s="30"/>
      <c r="U774" s="30"/>
      <c r="V774" s="30"/>
      <c r="W774" s="30"/>
      <c r="X774" s="30"/>
      <c r="Y774" s="30"/>
      <c r="Z774" s="30"/>
      <c r="AA774" s="30"/>
      <c r="AB774" s="30"/>
      <c r="AC774" s="30"/>
      <c r="AD774" s="30"/>
      <c r="AE774" s="30"/>
    </row>
    <row r="775" spans="1:31" x14ac:dyDescent="0.25">
      <c r="A775" s="28"/>
      <c r="B775" s="30"/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  <c r="S775" s="30"/>
      <c r="T775" s="30"/>
      <c r="U775" s="30"/>
      <c r="V775" s="30"/>
      <c r="W775" s="30"/>
      <c r="X775" s="30"/>
      <c r="Y775" s="30"/>
      <c r="Z775" s="30"/>
      <c r="AA775" s="30"/>
      <c r="AB775" s="30"/>
      <c r="AC775" s="30"/>
      <c r="AD775" s="30"/>
      <c r="AE775" s="30"/>
    </row>
    <row r="776" spans="1:31" x14ac:dyDescent="0.25">
      <c r="A776" s="28"/>
      <c r="B776" s="30"/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  <c r="S776" s="30"/>
      <c r="T776" s="30"/>
      <c r="U776" s="30"/>
      <c r="V776" s="30"/>
      <c r="W776" s="30"/>
      <c r="X776" s="30"/>
      <c r="Y776" s="30"/>
      <c r="Z776" s="30"/>
      <c r="AA776" s="30"/>
      <c r="AB776" s="30"/>
      <c r="AC776" s="30"/>
      <c r="AD776" s="30"/>
      <c r="AE776" s="30"/>
    </row>
    <row r="777" spans="1:31" x14ac:dyDescent="0.25">
      <c r="A777" s="28"/>
      <c r="B777" s="30"/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  <c r="S777" s="30"/>
      <c r="T777" s="30"/>
      <c r="U777" s="30"/>
      <c r="V777" s="30"/>
      <c r="W777" s="30"/>
      <c r="X777" s="30"/>
      <c r="Y777" s="30"/>
      <c r="Z777" s="30"/>
      <c r="AA777" s="30"/>
      <c r="AB777" s="30"/>
      <c r="AC777" s="30"/>
      <c r="AD777" s="30"/>
      <c r="AE777" s="30"/>
    </row>
    <row r="778" spans="1:31" x14ac:dyDescent="0.25">
      <c r="A778" s="28"/>
      <c r="B778" s="30"/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  <c r="S778" s="30"/>
      <c r="T778" s="30"/>
      <c r="U778" s="30"/>
      <c r="V778" s="30"/>
      <c r="W778" s="30"/>
      <c r="X778" s="30"/>
      <c r="Y778" s="30"/>
      <c r="Z778" s="30"/>
      <c r="AA778" s="30"/>
      <c r="AB778" s="30"/>
      <c r="AC778" s="30"/>
      <c r="AD778" s="30"/>
      <c r="AE778" s="30"/>
    </row>
    <row r="779" spans="1:31" x14ac:dyDescent="0.25">
      <c r="A779" s="28"/>
      <c r="B779" s="30"/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  <c r="S779" s="30"/>
      <c r="T779" s="30"/>
      <c r="U779" s="30"/>
      <c r="V779" s="30"/>
      <c r="W779" s="30"/>
      <c r="X779" s="30"/>
      <c r="Y779" s="30"/>
      <c r="Z779" s="30"/>
      <c r="AA779" s="30"/>
      <c r="AB779" s="30"/>
      <c r="AC779" s="30"/>
      <c r="AD779" s="30"/>
      <c r="AE779" s="30"/>
    </row>
    <row r="780" spans="1:31" x14ac:dyDescent="0.25">
      <c r="A780" s="28"/>
      <c r="B780" s="30"/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  <c r="S780" s="30"/>
      <c r="T780" s="30"/>
      <c r="U780" s="30"/>
      <c r="V780" s="30"/>
      <c r="W780" s="30"/>
      <c r="X780" s="30"/>
      <c r="Y780" s="30"/>
      <c r="Z780" s="30"/>
      <c r="AA780" s="30"/>
      <c r="AB780" s="30"/>
      <c r="AC780" s="30"/>
      <c r="AD780" s="30"/>
      <c r="AE780" s="30"/>
    </row>
    <row r="781" spans="1:31" x14ac:dyDescent="0.25">
      <c r="A781" s="28"/>
      <c r="B781" s="30"/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  <c r="S781" s="30"/>
      <c r="T781" s="30"/>
      <c r="U781" s="30"/>
      <c r="V781" s="30"/>
      <c r="W781" s="30"/>
      <c r="X781" s="30"/>
      <c r="Y781" s="30"/>
      <c r="Z781" s="30"/>
      <c r="AA781" s="30"/>
      <c r="AB781" s="30"/>
      <c r="AC781" s="30"/>
      <c r="AD781" s="30"/>
      <c r="AE781" s="30"/>
    </row>
    <row r="782" spans="1:31" x14ac:dyDescent="0.25">
      <c r="A782" s="28"/>
      <c r="B782" s="30"/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  <c r="S782" s="30"/>
      <c r="T782" s="30"/>
      <c r="U782" s="30"/>
      <c r="V782" s="30"/>
      <c r="W782" s="30"/>
      <c r="X782" s="30"/>
      <c r="Y782" s="30"/>
      <c r="Z782" s="30"/>
      <c r="AA782" s="30"/>
      <c r="AB782" s="30"/>
      <c r="AC782" s="30"/>
      <c r="AD782" s="30"/>
      <c r="AE782" s="30"/>
    </row>
    <row r="783" spans="1:31" x14ac:dyDescent="0.25">
      <c r="A783" s="28"/>
      <c r="B783" s="30"/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  <c r="S783" s="30"/>
      <c r="T783" s="30"/>
      <c r="U783" s="30"/>
      <c r="V783" s="30"/>
      <c r="W783" s="30"/>
      <c r="X783" s="30"/>
      <c r="Y783" s="30"/>
      <c r="Z783" s="30"/>
      <c r="AA783" s="30"/>
      <c r="AB783" s="30"/>
      <c r="AC783" s="30"/>
      <c r="AD783" s="30"/>
      <c r="AE783" s="30"/>
    </row>
    <row r="784" spans="1:31" x14ac:dyDescent="0.25">
      <c r="A784" s="28"/>
      <c r="B784" s="30"/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  <c r="S784" s="30"/>
      <c r="T784" s="30"/>
      <c r="U784" s="30"/>
      <c r="V784" s="30"/>
      <c r="W784" s="30"/>
      <c r="X784" s="30"/>
      <c r="Y784" s="30"/>
      <c r="Z784" s="30"/>
      <c r="AA784" s="30"/>
      <c r="AB784" s="30"/>
      <c r="AC784" s="30"/>
      <c r="AD784" s="30"/>
      <c r="AE784" s="30"/>
    </row>
    <row r="785" spans="1:31" x14ac:dyDescent="0.25">
      <c r="A785" s="28"/>
      <c r="B785" s="30"/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  <c r="S785" s="30"/>
      <c r="T785" s="30"/>
      <c r="U785" s="30"/>
      <c r="V785" s="30"/>
      <c r="W785" s="30"/>
      <c r="X785" s="30"/>
      <c r="Y785" s="30"/>
      <c r="Z785" s="30"/>
      <c r="AA785" s="30"/>
      <c r="AB785" s="30"/>
      <c r="AC785" s="30"/>
      <c r="AD785" s="30"/>
      <c r="AE785" s="30"/>
    </row>
    <row r="786" spans="1:31" x14ac:dyDescent="0.25">
      <c r="A786" s="28"/>
      <c r="B786" s="30"/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  <c r="S786" s="30"/>
      <c r="T786" s="30"/>
      <c r="U786" s="30"/>
      <c r="V786" s="30"/>
      <c r="W786" s="30"/>
      <c r="X786" s="30"/>
      <c r="Y786" s="30"/>
      <c r="Z786" s="30"/>
      <c r="AA786" s="30"/>
      <c r="AB786" s="30"/>
      <c r="AC786" s="30"/>
      <c r="AD786" s="30"/>
      <c r="AE786" s="30"/>
    </row>
    <row r="787" spans="1:31" x14ac:dyDescent="0.25">
      <c r="A787" s="28"/>
      <c r="B787" s="30"/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  <c r="S787" s="30"/>
      <c r="T787" s="30"/>
      <c r="U787" s="30"/>
      <c r="V787" s="30"/>
      <c r="W787" s="30"/>
      <c r="X787" s="30"/>
      <c r="Y787" s="30"/>
      <c r="Z787" s="30"/>
      <c r="AA787" s="30"/>
      <c r="AB787" s="30"/>
      <c r="AC787" s="30"/>
      <c r="AD787" s="30"/>
      <c r="AE787" s="30"/>
    </row>
    <row r="788" spans="1:31" x14ac:dyDescent="0.25">
      <c r="A788" s="28"/>
      <c r="B788" s="30"/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  <c r="S788" s="30"/>
      <c r="T788" s="30"/>
      <c r="U788" s="30"/>
      <c r="V788" s="30"/>
      <c r="W788" s="30"/>
      <c r="X788" s="30"/>
      <c r="Y788" s="30"/>
      <c r="Z788" s="30"/>
      <c r="AA788" s="30"/>
      <c r="AB788" s="30"/>
      <c r="AC788" s="30"/>
      <c r="AD788" s="30"/>
      <c r="AE788" s="30"/>
    </row>
    <row r="789" spans="1:31" x14ac:dyDescent="0.25">
      <c r="A789" s="28"/>
      <c r="B789" s="30"/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  <c r="S789" s="30"/>
      <c r="T789" s="30"/>
      <c r="U789" s="30"/>
      <c r="V789" s="30"/>
      <c r="W789" s="30"/>
      <c r="X789" s="30"/>
      <c r="Y789" s="30"/>
      <c r="Z789" s="30"/>
      <c r="AA789" s="30"/>
      <c r="AB789" s="30"/>
      <c r="AC789" s="30"/>
      <c r="AD789" s="30"/>
      <c r="AE789" s="30"/>
    </row>
    <row r="790" spans="1:31" x14ac:dyDescent="0.25">
      <c r="A790" s="28"/>
      <c r="B790" s="30"/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  <c r="S790" s="30"/>
      <c r="T790" s="30"/>
      <c r="U790" s="30"/>
      <c r="V790" s="30"/>
      <c r="W790" s="30"/>
      <c r="X790" s="30"/>
      <c r="Y790" s="30"/>
      <c r="Z790" s="30"/>
      <c r="AA790" s="30"/>
      <c r="AB790" s="30"/>
      <c r="AC790" s="30"/>
      <c r="AD790" s="30"/>
      <c r="AE790" s="30"/>
    </row>
    <row r="791" spans="1:31" x14ac:dyDescent="0.25">
      <c r="A791" s="28"/>
      <c r="B791" s="30"/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  <c r="S791" s="30"/>
      <c r="T791" s="30"/>
      <c r="U791" s="30"/>
      <c r="V791" s="30"/>
      <c r="W791" s="30"/>
      <c r="X791" s="30"/>
      <c r="Y791" s="30"/>
      <c r="Z791" s="30"/>
      <c r="AA791" s="30"/>
      <c r="AB791" s="30"/>
      <c r="AC791" s="30"/>
      <c r="AD791" s="30"/>
      <c r="AE791" s="30"/>
    </row>
    <row r="792" spans="1:31" x14ac:dyDescent="0.25">
      <c r="A792" s="28"/>
      <c r="B792" s="30"/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  <c r="S792" s="30"/>
      <c r="T792" s="30"/>
      <c r="U792" s="30"/>
      <c r="V792" s="30"/>
      <c r="W792" s="30"/>
      <c r="X792" s="30"/>
      <c r="Y792" s="30"/>
      <c r="Z792" s="30"/>
      <c r="AA792" s="30"/>
      <c r="AB792" s="30"/>
      <c r="AC792" s="30"/>
      <c r="AD792" s="30"/>
      <c r="AE792" s="30"/>
    </row>
    <row r="793" spans="1:31" x14ac:dyDescent="0.25">
      <c r="A793" s="28"/>
      <c r="B793" s="30"/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  <c r="S793" s="30"/>
      <c r="T793" s="30"/>
      <c r="U793" s="30"/>
      <c r="V793" s="30"/>
      <c r="W793" s="30"/>
      <c r="X793" s="30"/>
      <c r="Y793" s="30"/>
      <c r="Z793" s="30"/>
      <c r="AA793" s="30"/>
      <c r="AB793" s="30"/>
      <c r="AC793" s="30"/>
      <c r="AD793" s="30"/>
      <c r="AE793" s="30"/>
    </row>
    <row r="794" spans="1:31" x14ac:dyDescent="0.25">
      <c r="A794" s="28"/>
      <c r="B794" s="30"/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  <c r="S794" s="30"/>
      <c r="T794" s="30"/>
      <c r="U794" s="30"/>
      <c r="V794" s="30"/>
      <c r="W794" s="30"/>
      <c r="X794" s="30"/>
      <c r="Y794" s="30"/>
      <c r="Z794" s="30"/>
      <c r="AA794" s="30"/>
      <c r="AB794" s="30"/>
      <c r="AC794" s="30"/>
      <c r="AD794" s="30"/>
      <c r="AE794" s="30"/>
    </row>
    <row r="795" spans="1:31" x14ac:dyDescent="0.25">
      <c r="A795" s="28"/>
      <c r="B795" s="30"/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  <c r="S795" s="30"/>
      <c r="T795" s="30"/>
      <c r="U795" s="30"/>
      <c r="V795" s="30"/>
      <c r="W795" s="30"/>
      <c r="X795" s="30"/>
      <c r="Y795" s="30"/>
      <c r="Z795" s="30"/>
      <c r="AA795" s="30"/>
      <c r="AB795" s="30"/>
      <c r="AC795" s="30"/>
      <c r="AD795" s="30"/>
      <c r="AE795" s="30"/>
    </row>
    <row r="796" spans="1:31" x14ac:dyDescent="0.25">
      <c r="A796" s="28"/>
      <c r="B796" s="30"/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  <c r="S796" s="30"/>
      <c r="T796" s="30"/>
      <c r="U796" s="30"/>
      <c r="V796" s="30"/>
      <c r="W796" s="30"/>
      <c r="X796" s="30"/>
      <c r="Y796" s="30"/>
      <c r="Z796" s="30"/>
      <c r="AA796" s="30"/>
      <c r="AB796" s="30"/>
      <c r="AC796" s="30"/>
      <c r="AD796" s="30"/>
      <c r="AE796" s="30"/>
    </row>
    <row r="797" spans="1:31" x14ac:dyDescent="0.25">
      <c r="A797" s="28"/>
      <c r="B797" s="30"/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  <c r="S797" s="30"/>
      <c r="T797" s="30"/>
      <c r="U797" s="30"/>
      <c r="V797" s="30"/>
      <c r="W797" s="30"/>
      <c r="X797" s="30"/>
      <c r="Y797" s="30"/>
      <c r="Z797" s="30"/>
      <c r="AA797" s="30"/>
      <c r="AB797" s="30"/>
      <c r="AC797" s="30"/>
      <c r="AD797" s="30"/>
      <c r="AE797" s="30"/>
    </row>
    <row r="798" spans="1:31" x14ac:dyDescent="0.25">
      <c r="A798" s="28"/>
      <c r="B798" s="30"/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  <c r="S798" s="30"/>
      <c r="T798" s="30"/>
      <c r="U798" s="30"/>
      <c r="V798" s="30"/>
      <c r="W798" s="30"/>
      <c r="X798" s="30"/>
      <c r="Y798" s="30"/>
      <c r="Z798" s="30"/>
      <c r="AA798" s="30"/>
      <c r="AB798" s="30"/>
      <c r="AC798" s="30"/>
      <c r="AD798" s="30"/>
      <c r="AE798" s="30"/>
    </row>
    <row r="799" spans="1:31" x14ac:dyDescent="0.25">
      <c r="A799" s="28"/>
      <c r="B799" s="30"/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  <c r="S799" s="30"/>
      <c r="T799" s="30"/>
      <c r="U799" s="30"/>
      <c r="V799" s="30"/>
      <c r="W799" s="30"/>
      <c r="X799" s="30"/>
      <c r="Y799" s="30"/>
      <c r="Z799" s="30"/>
      <c r="AA799" s="30"/>
      <c r="AB799" s="30"/>
      <c r="AC799" s="30"/>
      <c r="AD799" s="30"/>
      <c r="AE799" s="30"/>
    </row>
    <row r="800" spans="1:31" x14ac:dyDescent="0.25">
      <c r="A800" s="28"/>
      <c r="B800" s="30"/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  <c r="S800" s="30"/>
      <c r="T800" s="30"/>
      <c r="U800" s="30"/>
      <c r="V800" s="30"/>
      <c r="W800" s="30"/>
      <c r="X800" s="30"/>
      <c r="Y800" s="30"/>
      <c r="Z800" s="30"/>
      <c r="AA800" s="30"/>
      <c r="AB800" s="30"/>
      <c r="AC800" s="30"/>
      <c r="AD800" s="30"/>
      <c r="AE800" s="30"/>
    </row>
    <row r="801" spans="1:31" x14ac:dyDescent="0.25">
      <c r="A801" s="28"/>
      <c r="B801" s="30"/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  <c r="S801" s="30"/>
      <c r="T801" s="30"/>
      <c r="U801" s="30"/>
      <c r="V801" s="30"/>
      <c r="W801" s="30"/>
      <c r="X801" s="30"/>
      <c r="Y801" s="30"/>
      <c r="Z801" s="30"/>
      <c r="AA801" s="30"/>
      <c r="AB801" s="30"/>
      <c r="AC801" s="30"/>
      <c r="AD801" s="30"/>
      <c r="AE801" s="30"/>
    </row>
    <row r="802" spans="1:31" x14ac:dyDescent="0.25">
      <c r="A802" s="28"/>
      <c r="B802" s="30"/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  <c r="S802" s="30"/>
      <c r="T802" s="30"/>
      <c r="U802" s="30"/>
      <c r="V802" s="30"/>
      <c r="W802" s="30"/>
      <c r="X802" s="30"/>
      <c r="Y802" s="30"/>
      <c r="Z802" s="30"/>
      <c r="AA802" s="30"/>
      <c r="AB802" s="30"/>
      <c r="AC802" s="30"/>
      <c r="AD802" s="30"/>
      <c r="AE802" s="30"/>
    </row>
    <row r="803" spans="1:31" x14ac:dyDescent="0.25">
      <c r="A803" s="28"/>
      <c r="B803" s="30"/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  <c r="S803" s="30"/>
      <c r="T803" s="30"/>
      <c r="U803" s="30"/>
      <c r="V803" s="30"/>
      <c r="W803" s="30"/>
      <c r="X803" s="30"/>
      <c r="Y803" s="30"/>
      <c r="Z803" s="30"/>
      <c r="AA803" s="30"/>
      <c r="AB803" s="30"/>
      <c r="AC803" s="30"/>
      <c r="AD803" s="30"/>
      <c r="AE803" s="30"/>
    </row>
    <row r="804" spans="1:31" x14ac:dyDescent="0.25">
      <c r="A804" s="28"/>
      <c r="B804" s="30"/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  <c r="S804" s="30"/>
      <c r="T804" s="30"/>
      <c r="U804" s="30"/>
      <c r="V804" s="30"/>
      <c r="W804" s="30"/>
      <c r="X804" s="30"/>
      <c r="Y804" s="30"/>
      <c r="Z804" s="30"/>
      <c r="AA804" s="30"/>
      <c r="AB804" s="30"/>
      <c r="AC804" s="30"/>
      <c r="AD804" s="30"/>
      <c r="AE804" s="30"/>
    </row>
    <row r="805" spans="1:31" x14ac:dyDescent="0.25">
      <c r="A805" s="28"/>
      <c r="B805" s="30"/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  <c r="S805" s="30"/>
      <c r="T805" s="30"/>
      <c r="U805" s="30"/>
      <c r="V805" s="30"/>
      <c r="W805" s="30"/>
      <c r="X805" s="30"/>
      <c r="Y805" s="30"/>
      <c r="Z805" s="30"/>
      <c r="AA805" s="30"/>
      <c r="AB805" s="30"/>
      <c r="AC805" s="30"/>
      <c r="AD805" s="30"/>
      <c r="AE805" s="30"/>
    </row>
    <row r="806" spans="1:31" x14ac:dyDescent="0.25">
      <c r="A806" s="28"/>
      <c r="B806" s="30"/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  <c r="S806" s="30"/>
      <c r="T806" s="30"/>
      <c r="U806" s="30"/>
      <c r="V806" s="30"/>
      <c r="W806" s="30"/>
      <c r="X806" s="30"/>
      <c r="Y806" s="30"/>
      <c r="Z806" s="30"/>
      <c r="AA806" s="30"/>
      <c r="AB806" s="30"/>
      <c r="AC806" s="30"/>
      <c r="AD806" s="30"/>
      <c r="AE806" s="30"/>
    </row>
    <row r="807" spans="1:31" x14ac:dyDescent="0.25">
      <c r="A807" s="28"/>
      <c r="B807" s="30"/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  <c r="S807" s="30"/>
      <c r="T807" s="30"/>
      <c r="U807" s="30"/>
      <c r="V807" s="30"/>
      <c r="W807" s="30"/>
      <c r="X807" s="30"/>
      <c r="Y807" s="30"/>
      <c r="Z807" s="30"/>
      <c r="AA807" s="30"/>
      <c r="AB807" s="30"/>
      <c r="AC807" s="30"/>
      <c r="AD807" s="30"/>
      <c r="AE807" s="30"/>
    </row>
    <row r="808" spans="1:31" x14ac:dyDescent="0.25">
      <c r="A808" s="28"/>
      <c r="B808" s="30"/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  <c r="S808" s="30"/>
      <c r="T808" s="30"/>
      <c r="U808" s="30"/>
      <c r="V808" s="30"/>
      <c r="W808" s="30"/>
      <c r="X808" s="30"/>
      <c r="Y808" s="30"/>
      <c r="Z808" s="30"/>
      <c r="AA808" s="30"/>
      <c r="AB808" s="30"/>
      <c r="AC808" s="30"/>
      <c r="AD808" s="30"/>
      <c r="AE808" s="30"/>
    </row>
    <row r="809" spans="1:31" x14ac:dyDescent="0.25">
      <c r="A809" s="28"/>
      <c r="B809" s="30"/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  <c r="S809" s="30"/>
      <c r="T809" s="30"/>
      <c r="U809" s="30"/>
      <c r="V809" s="30"/>
      <c r="W809" s="30"/>
      <c r="X809" s="30"/>
      <c r="Y809" s="30"/>
      <c r="Z809" s="30"/>
      <c r="AA809" s="30"/>
      <c r="AB809" s="30"/>
      <c r="AC809" s="30"/>
      <c r="AD809" s="30"/>
      <c r="AE809" s="30"/>
    </row>
    <row r="810" spans="1:31" x14ac:dyDescent="0.25">
      <c r="A810" s="28"/>
      <c r="B810" s="30"/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  <c r="S810" s="30"/>
      <c r="T810" s="30"/>
      <c r="U810" s="30"/>
      <c r="V810" s="30"/>
      <c r="W810" s="30"/>
      <c r="X810" s="30"/>
      <c r="Y810" s="30"/>
      <c r="Z810" s="30"/>
      <c r="AA810" s="30"/>
      <c r="AB810" s="30"/>
      <c r="AC810" s="30"/>
      <c r="AD810" s="30"/>
      <c r="AE810" s="30"/>
    </row>
    <row r="811" spans="1:31" x14ac:dyDescent="0.25">
      <c r="A811" s="28"/>
      <c r="B811" s="30"/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  <c r="S811" s="30"/>
      <c r="T811" s="30"/>
      <c r="U811" s="30"/>
      <c r="V811" s="30"/>
      <c r="W811" s="30"/>
      <c r="X811" s="30"/>
      <c r="Y811" s="30"/>
      <c r="Z811" s="30"/>
      <c r="AA811" s="30"/>
      <c r="AB811" s="30"/>
      <c r="AC811" s="30"/>
      <c r="AD811" s="30"/>
      <c r="AE811" s="30"/>
    </row>
    <row r="812" spans="1:31" x14ac:dyDescent="0.25">
      <c r="A812" s="28"/>
      <c r="B812" s="30"/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  <c r="S812" s="30"/>
      <c r="T812" s="30"/>
      <c r="U812" s="30"/>
      <c r="V812" s="30"/>
      <c r="W812" s="30"/>
      <c r="X812" s="30"/>
      <c r="Y812" s="30"/>
      <c r="Z812" s="30"/>
      <c r="AA812" s="30"/>
      <c r="AB812" s="30"/>
      <c r="AC812" s="30"/>
      <c r="AD812" s="30"/>
      <c r="AE812" s="30"/>
    </row>
    <row r="813" spans="1:31" x14ac:dyDescent="0.25">
      <c r="A813" s="28"/>
      <c r="B813" s="30"/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  <c r="S813" s="30"/>
      <c r="T813" s="30"/>
      <c r="U813" s="30"/>
      <c r="V813" s="30"/>
      <c r="W813" s="30"/>
      <c r="X813" s="30"/>
      <c r="Y813" s="30"/>
      <c r="Z813" s="30"/>
      <c r="AA813" s="30"/>
      <c r="AB813" s="30"/>
      <c r="AC813" s="30"/>
      <c r="AD813" s="30"/>
      <c r="AE813" s="30"/>
    </row>
    <row r="814" spans="1:31" x14ac:dyDescent="0.25">
      <c r="A814" s="28"/>
      <c r="B814" s="30"/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  <c r="S814" s="30"/>
      <c r="T814" s="30"/>
      <c r="U814" s="30"/>
      <c r="V814" s="30"/>
      <c r="W814" s="30"/>
      <c r="X814" s="30"/>
      <c r="Y814" s="30"/>
      <c r="Z814" s="30"/>
      <c r="AA814" s="30"/>
      <c r="AB814" s="30"/>
      <c r="AC814" s="30"/>
      <c r="AD814" s="30"/>
      <c r="AE814" s="30"/>
    </row>
    <row r="815" spans="1:31" x14ac:dyDescent="0.25">
      <c r="A815" s="28"/>
      <c r="B815" s="30"/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  <c r="S815" s="30"/>
      <c r="T815" s="30"/>
      <c r="U815" s="30"/>
      <c r="V815" s="30"/>
      <c r="W815" s="30"/>
      <c r="X815" s="30"/>
      <c r="Y815" s="30"/>
      <c r="Z815" s="30"/>
      <c r="AA815" s="30"/>
      <c r="AB815" s="30"/>
      <c r="AC815" s="30"/>
      <c r="AD815" s="30"/>
      <c r="AE815" s="30"/>
    </row>
    <row r="816" spans="1:31" x14ac:dyDescent="0.25">
      <c r="A816" s="28"/>
      <c r="B816" s="30"/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  <c r="S816" s="30"/>
      <c r="T816" s="30"/>
      <c r="U816" s="30"/>
      <c r="V816" s="30"/>
      <c r="W816" s="30"/>
      <c r="X816" s="30"/>
      <c r="Y816" s="30"/>
      <c r="Z816" s="30"/>
      <c r="AA816" s="30"/>
      <c r="AB816" s="30"/>
      <c r="AC816" s="30"/>
      <c r="AD816" s="30"/>
      <c r="AE816" s="30"/>
    </row>
    <row r="817" spans="1:31" x14ac:dyDescent="0.25">
      <c r="A817" s="28"/>
      <c r="B817" s="30"/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  <c r="S817" s="30"/>
      <c r="T817" s="30"/>
      <c r="U817" s="30"/>
      <c r="V817" s="30"/>
      <c r="W817" s="30"/>
      <c r="X817" s="30"/>
      <c r="Y817" s="30"/>
      <c r="Z817" s="30"/>
      <c r="AA817" s="30"/>
      <c r="AB817" s="30"/>
      <c r="AC817" s="30"/>
      <c r="AD817" s="30"/>
      <c r="AE817" s="30"/>
    </row>
    <row r="818" spans="1:31" x14ac:dyDescent="0.25">
      <c r="A818" s="28"/>
      <c r="B818" s="30"/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  <c r="S818" s="30"/>
      <c r="T818" s="30"/>
      <c r="U818" s="30"/>
      <c r="V818" s="30"/>
      <c r="W818" s="30"/>
      <c r="X818" s="30"/>
      <c r="Y818" s="30"/>
      <c r="Z818" s="30"/>
      <c r="AA818" s="30"/>
      <c r="AB818" s="30"/>
      <c r="AC818" s="30"/>
      <c r="AD818" s="30"/>
      <c r="AE818" s="30"/>
    </row>
    <row r="819" spans="1:31" x14ac:dyDescent="0.25">
      <c r="A819" s="28"/>
      <c r="B819" s="30"/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  <c r="S819" s="30"/>
      <c r="T819" s="30"/>
      <c r="U819" s="30"/>
      <c r="V819" s="30"/>
      <c r="W819" s="30"/>
      <c r="X819" s="30"/>
      <c r="Y819" s="30"/>
      <c r="Z819" s="30"/>
      <c r="AA819" s="30"/>
      <c r="AB819" s="30"/>
      <c r="AC819" s="30"/>
      <c r="AD819" s="30"/>
      <c r="AE819" s="30"/>
    </row>
    <row r="820" spans="1:31" x14ac:dyDescent="0.25">
      <c r="A820" s="28"/>
      <c r="B820" s="30"/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  <c r="S820" s="30"/>
      <c r="T820" s="30"/>
      <c r="U820" s="30"/>
      <c r="V820" s="30"/>
      <c r="W820" s="30"/>
      <c r="X820" s="30"/>
      <c r="Y820" s="30"/>
      <c r="Z820" s="30"/>
      <c r="AA820" s="30"/>
      <c r="AB820" s="30"/>
      <c r="AC820" s="30"/>
      <c r="AD820" s="30"/>
      <c r="AE820" s="30"/>
    </row>
    <row r="821" spans="1:31" x14ac:dyDescent="0.25">
      <c r="A821" s="28"/>
      <c r="B821" s="30"/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  <c r="S821" s="30"/>
      <c r="T821" s="30"/>
      <c r="U821" s="30"/>
      <c r="V821" s="30"/>
      <c r="W821" s="30"/>
      <c r="X821" s="30"/>
      <c r="Y821" s="30"/>
      <c r="Z821" s="30"/>
      <c r="AA821" s="30"/>
      <c r="AB821" s="30"/>
      <c r="AC821" s="30"/>
      <c r="AD821" s="30"/>
      <c r="AE821" s="30"/>
    </row>
    <row r="822" spans="1:31" x14ac:dyDescent="0.25">
      <c r="A822" s="28"/>
      <c r="B822" s="30"/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  <c r="S822" s="30"/>
      <c r="T822" s="30"/>
      <c r="U822" s="30"/>
      <c r="V822" s="30"/>
      <c r="W822" s="30"/>
      <c r="X822" s="30"/>
      <c r="Y822" s="30"/>
      <c r="Z822" s="30"/>
      <c r="AA822" s="30"/>
      <c r="AB822" s="30"/>
      <c r="AC822" s="30"/>
      <c r="AD822" s="30"/>
      <c r="AE822" s="30"/>
    </row>
    <row r="823" spans="1:31" x14ac:dyDescent="0.25">
      <c r="A823" s="28"/>
      <c r="B823" s="30"/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  <c r="S823" s="30"/>
      <c r="T823" s="30"/>
      <c r="U823" s="30"/>
      <c r="V823" s="30"/>
      <c r="W823" s="30"/>
      <c r="X823" s="30"/>
      <c r="Y823" s="30"/>
      <c r="Z823" s="30"/>
      <c r="AA823" s="30"/>
      <c r="AB823" s="30"/>
      <c r="AC823" s="30"/>
      <c r="AD823" s="30"/>
      <c r="AE823" s="30"/>
    </row>
    <row r="824" spans="1:31" x14ac:dyDescent="0.25">
      <c r="A824" s="28"/>
      <c r="B824" s="30"/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  <c r="S824" s="30"/>
      <c r="T824" s="30"/>
      <c r="U824" s="30"/>
      <c r="V824" s="30"/>
      <c r="W824" s="30"/>
      <c r="X824" s="30"/>
      <c r="Y824" s="30"/>
      <c r="Z824" s="30"/>
      <c r="AA824" s="30"/>
      <c r="AB824" s="30"/>
      <c r="AC824" s="30"/>
      <c r="AD824" s="30"/>
      <c r="AE824" s="30"/>
    </row>
    <row r="825" spans="1:31" x14ac:dyDescent="0.25">
      <c r="A825" s="28"/>
      <c r="B825" s="30"/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  <c r="S825" s="30"/>
      <c r="T825" s="30"/>
      <c r="U825" s="30"/>
      <c r="V825" s="30"/>
      <c r="W825" s="30"/>
      <c r="X825" s="30"/>
      <c r="Y825" s="30"/>
      <c r="Z825" s="30"/>
      <c r="AA825" s="30"/>
      <c r="AB825" s="30"/>
      <c r="AC825" s="30"/>
      <c r="AD825" s="30"/>
      <c r="AE825" s="30"/>
    </row>
    <row r="826" spans="1:31" x14ac:dyDescent="0.25">
      <c r="A826" s="28"/>
      <c r="B826" s="30"/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  <c r="S826" s="30"/>
      <c r="T826" s="30"/>
      <c r="U826" s="30"/>
      <c r="V826" s="30"/>
      <c r="W826" s="30"/>
      <c r="X826" s="30"/>
      <c r="Y826" s="30"/>
      <c r="Z826" s="30"/>
      <c r="AA826" s="30"/>
      <c r="AB826" s="30"/>
      <c r="AC826" s="30"/>
      <c r="AD826" s="30"/>
      <c r="AE826" s="30"/>
    </row>
    <row r="827" spans="1:31" x14ac:dyDescent="0.25">
      <c r="A827" s="28"/>
      <c r="B827" s="30"/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  <c r="S827" s="30"/>
      <c r="T827" s="30"/>
      <c r="U827" s="30"/>
      <c r="V827" s="30"/>
      <c r="W827" s="30"/>
      <c r="X827" s="30"/>
      <c r="Y827" s="30"/>
      <c r="Z827" s="30"/>
      <c r="AA827" s="30"/>
      <c r="AB827" s="30"/>
      <c r="AC827" s="30"/>
      <c r="AD827" s="30"/>
      <c r="AE827" s="30"/>
    </row>
    <row r="828" spans="1:31" x14ac:dyDescent="0.25">
      <c r="A828" s="28"/>
      <c r="B828" s="30"/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  <c r="S828" s="30"/>
      <c r="T828" s="30"/>
      <c r="U828" s="30"/>
      <c r="V828" s="30"/>
      <c r="W828" s="30"/>
      <c r="X828" s="30"/>
      <c r="Y828" s="30"/>
      <c r="Z828" s="30"/>
      <c r="AA828" s="30"/>
      <c r="AB828" s="30"/>
      <c r="AC828" s="30"/>
      <c r="AD828" s="30"/>
      <c r="AE828" s="30"/>
    </row>
    <row r="829" spans="1:31" x14ac:dyDescent="0.25">
      <c r="A829" s="28"/>
      <c r="B829" s="30"/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  <c r="S829" s="30"/>
      <c r="T829" s="30"/>
      <c r="U829" s="30"/>
      <c r="V829" s="30"/>
      <c r="W829" s="30"/>
      <c r="X829" s="30"/>
      <c r="Y829" s="30"/>
      <c r="Z829" s="30"/>
      <c r="AA829" s="30"/>
      <c r="AB829" s="30"/>
      <c r="AC829" s="30"/>
      <c r="AD829" s="30"/>
      <c r="AE829" s="30"/>
    </row>
    <row r="830" spans="1:31" x14ac:dyDescent="0.25">
      <c r="A830" s="28"/>
      <c r="B830" s="30"/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  <c r="S830" s="30"/>
      <c r="T830" s="30"/>
      <c r="U830" s="30"/>
      <c r="V830" s="30"/>
      <c r="W830" s="30"/>
      <c r="X830" s="30"/>
      <c r="Y830" s="30"/>
      <c r="Z830" s="30"/>
      <c r="AA830" s="30"/>
      <c r="AB830" s="30"/>
      <c r="AC830" s="30"/>
      <c r="AD830" s="30"/>
      <c r="AE830" s="30"/>
    </row>
    <row r="831" spans="1:31" x14ac:dyDescent="0.25">
      <c r="A831" s="28"/>
      <c r="B831" s="30"/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  <c r="S831" s="30"/>
      <c r="T831" s="30"/>
      <c r="U831" s="30"/>
      <c r="V831" s="30"/>
      <c r="W831" s="30"/>
      <c r="X831" s="30"/>
      <c r="Y831" s="30"/>
      <c r="Z831" s="30"/>
      <c r="AA831" s="30"/>
      <c r="AB831" s="30"/>
      <c r="AC831" s="30"/>
      <c r="AD831" s="30"/>
      <c r="AE831" s="30"/>
    </row>
    <row r="832" spans="1:31" x14ac:dyDescent="0.25">
      <c r="A832" s="28"/>
      <c r="B832" s="30"/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  <c r="S832" s="30"/>
      <c r="T832" s="30"/>
      <c r="U832" s="30"/>
      <c r="V832" s="30"/>
      <c r="W832" s="30"/>
      <c r="X832" s="30"/>
      <c r="Y832" s="30"/>
      <c r="Z832" s="30"/>
      <c r="AA832" s="30"/>
      <c r="AB832" s="30"/>
      <c r="AC832" s="30"/>
      <c r="AD832" s="30"/>
      <c r="AE832" s="30"/>
    </row>
    <row r="833" spans="1:31" x14ac:dyDescent="0.25">
      <c r="A833" s="28"/>
      <c r="B833" s="30"/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  <c r="S833" s="30"/>
      <c r="T833" s="30"/>
      <c r="U833" s="30"/>
      <c r="V833" s="30"/>
      <c r="W833" s="30"/>
      <c r="X833" s="30"/>
      <c r="Y833" s="30"/>
      <c r="Z833" s="30"/>
      <c r="AA833" s="30"/>
      <c r="AB833" s="30"/>
      <c r="AC833" s="30"/>
      <c r="AD833" s="30"/>
      <c r="AE833" s="30"/>
    </row>
    <row r="834" spans="1:31" x14ac:dyDescent="0.25">
      <c r="A834" s="28"/>
      <c r="B834" s="30"/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  <c r="S834" s="30"/>
      <c r="T834" s="30"/>
      <c r="U834" s="30"/>
      <c r="V834" s="30"/>
      <c r="W834" s="30"/>
      <c r="X834" s="30"/>
      <c r="Y834" s="30"/>
      <c r="Z834" s="30"/>
      <c r="AA834" s="30"/>
      <c r="AB834" s="30"/>
      <c r="AC834" s="30"/>
      <c r="AD834" s="30"/>
      <c r="AE834" s="30"/>
    </row>
    <row r="835" spans="1:31" x14ac:dyDescent="0.25">
      <c r="A835" s="28"/>
      <c r="B835" s="30"/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  <c r="S835" s="30"/>
      <c r="T835" s="30"/>
      <c r="U835" s="30"/>
      <c r="V835" s="30"/>
      <c r="W835" s="30"/>
      <c r="X835" s="30"/>
      <c r="Y835" s="30"/>
      <c r="Z835" s="30"/>
      <c r="AA835" s="30"/>
      <c r="AB835" s="30"/>
      <c r="AC835" s="30"/>
      <c r="AD835" s="30"/>
      <c r="AE835" s="30"/>
    </row>
    <row r="836" spans="1:31" x14ac:dyDescent="0.25">
      <c r="A836" s="28"/>
      <c r="B836" s="30"/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  <c r="S836" s="30"/>
      <c r="T836" s="30"/>
      <c r="U836" s="30"/>
      <c r="V836" s="30"/>
      <c r="W836" s="30"/>
      <c r="X836" s="30"/>
      <c r="Y836" s="30"/>
      <c r="Z836" s="30"/>
      <c r="AA836" s="30"/>
      <c r="AB836" s="30"/>
      <c r="AC836" s="30"/>
      <c r="AD836" s="30"/>
      <c r="AE836" s="30"/>
    </row>
    <row r="837" spans="1:31" x14ac:dyDescent="0.25">
      <c r="A837" s="28"/>
      <c r="B837" s="30"/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  <c r="S837" s="30"/>
      <c r="T837" s="30"/>
      <c r="U837" s="30"/>
      <c r="V837" s="30"/>
      <c r="W837" s="30"/>
      <c r="X837" s="30"/>
      <c r="Y837" s="30"/>
      <c r="Z837" s="30"/>
      <c r="AA837" s="30"/>
      <c r="AB837" s="30"/>
      <c r="AC837" s="30"/>
      <c r="AD837" s="30"/>
      <c r="AE837" s="30"/>
    </row>
    <row r="838" spans="1:31" x14ac:dyDescent="0.25">
      <c r="A838" s="28"/>
      <c r="B838" s="30"/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  <c r="S838" s="30"/>
      <c r="T838" s="30"/>
      <c r="U838" s="30"/>
      <c r="V838" s="30"/>
      <c r="W838" s="30"/>
      <c r="X838" s="30"/>
      <c r="Y838" s="30"/>
      <c r="Z838" s="30"/>
      <c r="AA838" s="30"/>
      <c r="AB838" s="30"/>
      <c r="AC838" s="30"/>
      <c r="AD838" s="30"/>
      <c r="AE838" s="30"/>
    </row>
    <row r="839" spans="1:31" x14ac:dyDescent="0.25">
      <c r="A839" s="28"/>
      <c r="B839" s="30"/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  <c r="S839" s="30"/>
      <c r="T839" s="30"/>
      <c r="U839" s="30"/>
      <c r="V839" s="30"/>
      <c r="W839" s="30"/>
      <c r="X839" s="30"/>
      <c r="Y839" s="30"/>
      <c r="Z839" s="30"/>
      <c r="AA839" s="30"/>
      <c r="AB839" s="30"/>
      <c r="AC839" s="30"/>
      <c r="AD839" s="30"/>
      <c r="AE839" s="30"/>
    </row>
    <row r="840" spans="1:31" x14ac:dyDescent="0.25">
      <c r="A840" s="28"/>
      <c r="B840" s="30"/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  <c r="S840" s="30"/>
      <c r="T840" s="30"/>
      <c r="U840" s="30"/>
      <c r="V840" s="30"/>
      <c r="W840" s="30"/>
      <c r="X840" s="30"/>
      <c r="Y840" s="30"/>
      <c r="Z840" s="30"/>
      <c r="AA840" s="30"/>
      <c r="AB840" s="30"/>
      <c r="AC840" s="30"/>
      <c r="AD840" s="30"/>
      <c r="AE840" s="30"/>
    </row>
    <row r="841" spans="1:31" x14ac:dyDescent="0.25">
      <c r="A841" s="28"/>
      <c r="B841" s="30"/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  <c r="S841" s="30"/>
      <c r="T841" s="30"/>
      <c r="U841" s="30"/>
      <c r="V841" s="30"/>
      <c r="W841" s="30"/>
      <c r="X841" s="30"/>
      <c r="Y841" s="30"/>
      <c r="Z841" s="30"/>
      <c r="AA841" s="30"/>
      <c r="AB841" s="30"/>
      <c r="AC841" s="30"/>
      <c r="AD841" s="30"/>
      <c r="AE841" s="30"/>
    </row>
    <row r="842" spans="1:31" x14ac:dyDescent="0.25">
      <c r="A842" s="28"/>
      <c r="B842" s="30"/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  <c r="S842" s="30"/>
      <c r="T842" s="30"/>
      <c r="U842" s="30"/>
      <c r="V842" s="30"/>
      <c r="W842" s="30"/>
      <c r="X842" s="30"/>
      <c r="Y842" s="30"/>
      <c r="Z842" s="30"/>
      <c r="AA842" s="30"/>
      <c r="AB842" s="30"/>
      <c r="AC842" s="30"/>
      <c r="AD842" s="30"/>
      <c r="AE842" s="30"/>
    </row>
    <row r="843" spans="1:31" x14ac:dyDescent="0.25">
      <c r="A843" s="28"/>
      <c r="B843" s="30"/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  <c r="S843" s="30"/>
      <c r="T843" s="30"/>
      <c r="U843" s="30"/>
      <c r="V843" s="30"/>
      <c r="W843" s="30"/>
      <c r="X843" s="30"/>
      <c r="Y843" s="30"/>
      <c r="Z843" s="30"/>
      <c r="AA843" s="30"/>
      <c r="AB843" s="30"/>
      <c r="AC843" s="30"/>
      <c r="AD843" s="30"/>
      <c r="AE843" s="30"/>
    </row>
    <row r="844" spans="1:31" x14ac:dyDescent="0.25">
      <c r="A844" s="28"/>
      <c r="B844" s="30"/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  <c r="S844" s="30"/>
      <c r="T844" s="30"/>
      <c r="U844" s="30"/>
      <c r="V844" s="30"/>
      <c r="W844" s="30"/>
      <c r="X844" s="30"/>
      <c r="Y844" s="30"/>
      <c r="Z844" s="30"/>
      <c r="AA844" s="30"/>
      <c r="AB844" s="30"/>
      <c r="AC844" s="30"/>
      <c r="AD844" s="30"/>
      <c r="AE844" s="30"/>
    </row>
    <row r="845" spans="1:31" x14ac:dyDescent="0.25">
      <c r="A845" s="28"/>
      <c r="B845" s="30"/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  <c r="S845" s="30"/>
      <c r="T845" s="30"/>
      <c r="U845" s="30"/>
      <c r="V845" s="30"/>
      <c r="W845" s="30"/>
      <c r="X845" s="30"/>
      <c r="Y845" s="30"/>
      <c r="Z845" s="30"/>
      <c r="AA845" s="30"/>
      <c r="AB845" s="30"/>
      <c r="AC845" s="30"/>
      <c r="AD845" s="30"/>
      <c r="AE845" s="30"/>
    </row>
    <row r="846" spans="1:31" x14ac:dyDescent="0.25">
      <c r="A846" s="28"/>
      <c r="B846" s="30"/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  <c r="S846" s="30"/>
      <c r="T846" s="30"/>
      <c r="U846" s="30"/>
      <c r="V846" s="30"/>
      <c r="W846" s="30"/>
      <c r="X846" s="30"/>
      <c r="Y846" s="30"/>
      <c r="Z846" s="30"/>
      <c r="AA846" s="30"/>
      <c r="AB846" s="30"/>
      <c r="AC846" s="30"/>
      <c r="AD846" s="30"/>
      <c r="AE846" s="30"/>
    </row>
    <row r="847" spans="1:31" x14ac:dyDescent="0.25">
      <c r="A847" s="28"/>
      <c r="B847" s="30"/>
      <c r="C847" s="30"/>
      <c r="D847" s="30"/>
      <c r="E847" s="30"/>
      <c r="F847" s="30"/>
      <c r="G847" s="30"/>
      <c r="H847" s="30"/>
      <c r="I847" s="30"/>
      <c r="J847" s="30"/>
      <c r="K847" s="30"/>
      <c r="L847" s="30"/>
      <c r="M847" s="30"/>
      <c r="N847" s="30"/>
      <c r="O847" s="30"/>
      <c r="P847" s="30"/>
      <c r="Q847" s="30"/>
      <c r="R847" s="30"/>
      <c r="S847" s="30"/>
      <c r="T847" s="30"/>
      <c r="U847" s="30"/>
      <c r="V847" s="30"/>
      <c r="W847" s="30"/>
      <c r="X847" s="30"/>
      <c r="Y847" s="30"/>
      <c r="Z847" s="30"/>
      <c r="AA847" s="30"/>
      <c r="AB847" s="30"/>
      <c r="AC847" s="30"/>
      <c r="AD847" s="30"/>
      <c r="AE847" s="30"/>
    </row>
    <row r="848" spans="1:31" x14ac:dyDescent="0.25">
      <c r="A848" s="28"/>
      <c r="B848" s="30"/>
      <c r="C848" s="30"/>
      <c r="D848" s="30"/>
      <c r="E848" s="30"/>
      <c r="F848" s="30"/>
      <c r="G848" s="30"/>
      <c r="H848" s="30"/>
      <c r="I848" s="30"/>
      <c r="J848" s="30"/>
      <c r="K848" s="30"/>
      <c r="L848" s="30"/>
      <c r="M848" s="30"/>
      <c r="N848" s="30"/>
      <c r="O848" s="30"/>
      <c r="P848" s="30"/>
      <c r="Q848" s="30"/>
      <c r="R848" s="30"/>
      <c r="S848" s="30"/>
      <c r="T848" s="30"/>
      <c r="U848" s="30"/>
      <c r="V848" s="30"/>
      <c r="W848" s="30"/>
      <c r="X848" s="30"/>
      <c r="Y848" s="30"/>
      <c r="Z848" s="30"/>
      <c r="AA848" s="30"/>
      <c r="AB848" s="30"/>
      <c r="AC848" s="30"/>
      <c r="AD848" s="30"/>
      <c r="AE848" s="30"/>
    </row>
    <row r="849" spans="1:31" x14ac:dyDescent="0.25">
      <c r="A849" s="28"/>
      <c r="B849" s="30"/>
      <c r="C849" s="30"/>
      <c r="D849" s="30"/>
      <c r="E849" s="30"/>
      <c r="F849" s="30"/>
      <c r="G849" s="30"/>
      <c r="H849" s="30"/>
      <c r="I849" s="30"/>
      <c r="J849" s="30"/>
      <c r="K849" s="30"/>
      <c r="L849" s="30"/>
      <c r="M849" s="30"/>
      <c r="N849" s="30"/>
      <c r="O849" s="30"/>
      <c r="P849" s="30"/>
      <c r="Q849" s="30"/>
      <c r="R849" s="30"/>
      <c r="S849" s="30"/>
      <c r="T849" s="30"/>
      <c r="U849" s="30"/>
      <c r="V849" s="30"/>
      <c r="W849" s="30"/>
      <c r="X849" s="30"/>
      <c r="Y849" s="30"/>
      <c r="Z849" s="30"/>
      <c r="AA849" s="30"/>
      <c r="AB849" s="30"/>
      <c r="AC849" s="30"/>
      <c r="AD849" s="30"/>
      <c r="AE849" s="30"/>
    </row>
    <row r="850" spans="1:31" x14ac:dyDescent="0.25">
      <c r="A850" s="28"/>
      <c r="B850" s="30"/>
      <c r="C850" s="30"/>
      <c r="D850" s="30"/>
      <c r="E850" s="30"/>
      <c r="F850" s="30"/>
      <c r="G850" s="30"/>
      <c r="H850" s="30"/>
      <c r="I850" s="30"/>
      <c r="J850" s="30"/>
      <c r="K850" s="30"/>
      <c r="L850" s="30"/>
      <c r="M850" s="30"/>
      <c r="N850" s="30"/>
      <c r="O850" s="30"/>
      <c r="P850" s="30"/>
      <c r="Q850" s="30"/>
      <c r="R850" s="30"/>
      <c r="S850" s="30"/>
      <c r="T850" s="30"/>
      <c r="U850" s="30"/>
      <c r="V850" s="30"/>
      <c r="W850" s="30"/>
      <c r="X850" s="30"/>
      <c r="Y850" s="30"/>
      <c r="Z850" s="30"/>
      <c r="AA850" s="30"/>
      <c r="AB850" s="30"/>
      <c r="AC850" s="30"/>
      <c r="AD850" s="30"/>
      <c r="AE850" s="30"/>
    </row>
    <row r="851" spans="1:31" x14ac:dyDescent="0.25">
      <c r="A851" s="28"/>
      <c r="B851" s="30"/>
      <c r="C851" s="30"/>
      <c r="D851" s="30"/>
      <c r="E851" s="30"/>
      <c r="F851" s="30"/>
      <c r="G851" s="30"/>
      <c r="H851" s="30"/>
      <c r="I851" s="30"/>
      <c r="J851" s="30"/>
      <c r="K851" s="30"/>
      <c r="L851" s="30"/>
      <c r="M851" s="30"/>
      <c r="N851" s="30"/>
      <c r="O851" s="30"/>
      <c r="P851" s="30"/>
      <c r="Q851" s="30"/>
      <c r="R851" s="30"/>
      <c r="S851" s="30"/>
      <c r="T851" s="30"/>
      <c r="U851" s="30"/>
      <c r="V851" s="30"/>
      <c r="W851" s="30"/>
      <c r="X851" s="30"/>
      <c r="Y851" s="30"/>
      <c r="Z851" s="30"/>
      <c r="AA851" s="30"/>
      <c r="AB851" s="30"/>
      <c r="AC851" s="30"/>
      <c r="AD851" s="30"/>
      <c r="AE851" s="30"/>
    </row>
    <row r="852" spans="1:31" x14ac:dyDescent="0.25">
      <c r="A852" s="28"/>
      <c r="B852" s="30"/>
      <c r="C852" s="30"/>
      <c r="D852" s="30"/>
      <c r="E852" s="30"/>
      <c r="F852" s="30"/>
      <c r="G852" s="30"/>
      <c r="H852" s="30"/>
      <c r="I852" s="30"/>
      <c r="J852" s="30"/>
      <c r="K852" s="30"/>
      <c r="L852" s="30"/>
      <c r="M852" s="30"/>
      <c r="N852" s="30"/>
      <c r="O852" s="30"/>
      <c r="P852" s="30"/>
      <c r="Q852" s="30"/>
      <c r="R852" s="30"/>
      <c r="S852" s="30"/>
      <c r="T852" s="30"/>
      <c r="U852" s="30"/>
      <c r="V852" s="30"/>
      <c r="W852" s="30"/>
      <c r="X852" s="30"/>
      <c r="Y852" s="30"/>
      <c r="Z852" s="30"/>
      <c r="AA852" s="30"/>
      <c r="AB852" s="30"/>
      <c r="AC852" s="30"/>
      <c r="AD852" s="30"/>
      <c r="AE852" s="30"/>
    </row>
    <row r="853" spans="1:31" x14ac:dyDescent="0.25">
      <c r="A853" s="28"/>
      <c r="B853" s="30"/>
      <c r="C853" s="30"/>
      <c r="D853" s="30"/>
      <c r="E853" s="30"/>
      <c r="F853" s="30"/>
      <c r="G853" s="30"/>
      <c r="H853" s="30"/>
      <c r="I853" s="30"/>
      <c r="J853" s="30"/>
      <c r="K853" s="30"/>
      <c r="L853" s="30"/>
      <c r="M853" s="30"/>
      <c r="N853" s="30"/>
      <c r="O853" s="30"/>
      <c r="P853" s="30"/>
      <c r="Q853" s="30"/>
      <c r="R853" s="30"/>
      <c r="S853" s="30"/>
      <c r="T853" s="30"/>
      <c r="U853" s="30"/>
      <c r="V853" s="30"/>
      <c r="W853" s="30"/>
      <c r="X853" s="30"/>
      <c r="Y853" s="30"/>
      <c r="Z853" s="30"/>
      <c r="AA853" s="30"/>
      <c r="AB853" s="30"/>
      <c r="AC853" s="30"/>
      <c r="AD853" s="30"/>
      <c r="AE853" s="30"/>
    </row>
    <row r="854" spans="1:31" x14ac:dyDescent="0.25">
      <c r="A854" s="28"/>
      <c r="B854" s="30"/>
      <c r="C854" s="30"/>
      <c r="D854" s="30"/>
      <c r="E854" s="30"/>
      <c r="F854" s="30"/>
      <c r="G854" s="30"/>
      <c r="H854" s="30"/>
      <c r="I854" s="30"/>
      <c r="J854" s="30"/>
      <c r="K854" s="30"/>
      <c r="L854" s="30"/>
      <c r="M854" s="30"/>
      <c r="N854" s="30"/>
      <c r="O854" s="30"/>
      <c r="P854" s="30"/>
      <c r="Q854" s="30"/>
      <c r="R854" s="30"/>
      <c r="S854" s="30"/>
      <c r="T854" s="30"/>
      <c r="U854" s="30"/>
      <c r="V854" s="30"/>
      <c r="W854" s="30"/>
      <c r="X854" s="30"/>
      <c r="Y854" s="30"/>
      <c r="Z854" s="30"/>
      <c r="AA854" s="30"/>
      <c r="AB854" s="30"/>
      <c r="AC854" s="30"/>
      <c r="AD854" s="30"/>
      <c r="AE854" s="30"/>
    </row>
    <row r="855" spans="1:31" x14ac:dyDescent="0.25">
      <c r="A855" s="28"/>
      <c r="B855" s="30"/>
      <c r="C855" s="30"/>
      <c r="D855" s="30"/>
      <c r="E855" s="30"/>
      <c r="F855" s="30"/>
      <c r="G855" s="30"/>
      <c r="H855" s="30"/>
      <c r="I855" s="30"/>
      <c r="J855" s="30"/>
      <c r="K855" s="30"/>
      <c r="L855" s="30"/>
      <c r="M855" s="30"/>
      <c r="N855" s="30"/>
      <c r="O855" s="30"/>
      <c r="P855" s="30"/>
      <c r="Q855" s="30"/>
      <c r="R855" s="30"/>
      <c r="S855" s="30"/>
      <c r="T855" s="30"/>
      <c r="U855" s="30"/>
      <c r="V855" s="30"/>
      <c r="W855" s="30"/>
      <c r="X855" s="30"/>
      <c r="Y855" s="30"/>
      <c r="Z855" s="30"/>
      <c r="AA855" s="30"/>
      <c r="AB855" s="30"/>
      <c r="AC855" s="30"/>
      <c r="AD855" s="30"/>
      <c r="AE855" s="30"/>
    </row>
    <row r="856" spans="1:31" x14ac:dyDescent="0.25">
      <c r="A856" s="28"/>
      <c r="B856" s="30"/>
      <c r="C856" s="30"/>
      <c r="D856" s="30"/>
      <c r="E856" s="30"/>
      <c r="F856" s="30"/>
      <c r="G856" s="30"/>
      <c r="H856" s="30"/>
      <c r="I856" s="30"/>
      <c r="J856" s="30"/>
      <c r="K856" s="30"/>
      <c r="L856" s="30"/>
      <c r="M856" s="30"/>
      <c r="N856" s="30"/>
      <c r="O856" s="30"/>
      <c r="P856" s="30"/>
      <c r="Q856" s="30"/>
      <c r="R856" s="30"/>
      <c r="S856" s="30"/>
      <c r="T856" s="30"/>
      <c r="U856" s="30"/>
      <c r="V856" s="30"/>
      <c r="W856" s="30"/>
      <c r="X856" s="30"/>
      <c r="Y856" s="30"/>
      <c r="Z856" s="30"/>
      <c r="AA856" s="30"/>
      <c r="AB856" s="30"/>
      <c r="AC856" s="30"/>
      <c r="AD856" s="30"/>
      <c r="AE856" s="30"/>
    </row>
    <row r="857" spans="1:31" x14ac:dyDescent="0.25">
      <c r="A857" s="28"/>
      <c r="B857" s="30"/>
      <c r="C857" s="30"/>
      <c r="D857" s="30"/>
      <c r="E857" s="30"/>
      <c r="F857" s="30"/>
      <c r="G857" s="30"/>
      <c r="H857" s="30"/>
      <c r="I857" s="30"/>
      <c r="J857" s="30"/>
      <c r="K857" s="30"/>
      <c r="L857" s="30"/>
      <c r="M857" s="30"/>
      <c r="N857" s="30"/>
      <c r="O857" s="30"/>
      <c r="P857" s="30"/>
      <c r="Q857" s="30"/>
      <c r="R857" s="30"/>
      <c r="S857" s="30"/>
      <c r="T857" s="30"/>
      <c r="U857" s="30"/>
      <c r="V857" s="30"/>
      <c r="W857" s="30"/>
      <c r="X857" s="30"/>
      <c r="Y857" s="30"/>
      <c r="Z857" s="30"/>
      <c r="AA857" s="30"/>
      <c r="AB857" s="30"/>
      <c r="AC857" s="30"/>
      <c r="AD857" s="30"/>
      <c r="AE857" s="30"/>
    </row>
    <row r="858" spans="1:31" x14ac:dyDescent="0.25">
      <c r="A858" s="28"/>
      <c r="B858" s="30"/>
      <c r="C858" s="30"/>
      <c r="D858" s="30"/>
      <c r="E858" s="30"/>
      <c r="F858" s="30"/>
      <c r="G858" s="30"/>
      <c r="H858" s="30"/>
      <c r="I858" s="30"/>
      <c r="J858" s="30"/>
      <c r="K858" s="30"/>
      <c r="L858" s="30"/>
      <c r="M858" s="30"/>
      <c r="N858" s="30"/>
      <c r="O858" s="30"/>
      <c r="P858" s="30"/>
      <c r="Q858" s="30"/>
      <c r="R858" s="30"/>
      <c r="S858" s="30"/>
      <c r="T858" s="30"/>
      <c r="U858" s="30"/>
      <c r="V858" s="30"/>
      <c r="W858" s="30"/>
      <c r="X858" s="30"/>
      <c r="Y858" s="30"/>
      <c r="Z858" s="30"/>
      <c r="AA858" s="30"/>
      <c r="AB858" s="30"/>
      <c r="AC858" s="30"/>
      <c r="AD858" s="30"/>
      <c r="AE858" s="30"/>
    </row>
    <row r="859" spans="1:31" x14ac:dyDescent="0.25">
      <c r="A859" s="28"/>
      <c r="B859" s="30"/>
      <c r="C859" s="30"/>
      <c r="D859" s="30"/>
      <c r="E859" s="30"/>
      <c r="F859" s="30"/>
      <c r="G859" s="30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  <c r="S859" s="30"/>
      <c r="T859" s="30"/>
      <c r="U859" s="30"/>
      <c r="V859" s="30"/>
      <c r="W859" s="30"/>
      <c r="X859" s="30"/>
      <c r="Y859" s="30"/>
      <c r="Z859" s="30"/>
      <c r="AA859" s="30"/>
      <c r="AB859" s="30"/>
      <c r="AC859" s="30"/>
      <c r="AD859" s="30"/>
      <c r="AE859" s="30"/>
    </row>
    <row r="860" spans="1:31" x14ac:dyDescent="0.25">
      <c r="A860" s="28"/>
      <c r="B860" s="30"/>
      <c r="C860" s="30"/>
      <c r="D860" s="30"/>
      <c r="E860" s="30"/>
      <c r="F860" s="30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  <c r="S860" s="30"/>
      <c r="T860" s="30"/>
      <c r="U860" s="30"/>
      <c r="V860" s="30"/>
      <c r="W860" s="30"/>
      <c r="X860" s="30"/>
      <c r="Y860" s="30"/>
      <c r="Z860" s="30"/>
      <c r="AA860" s="30"/>
      <c r="AB860" s="30"/>
      <c r="AC860" s="30"/>
      <c r="AD860" s="30"/>
      <c r="AE860" s="30"/>
    </row>
    <row r="861" spans="1:31" x14ac:dyDescent="0.25">
      <c r="A861" s="28"/>
      <c r="B861" s="30"/>
      <c r="C861" s="30"/>
      <c r="D861" s="30"/>
      <c r="E861" s="30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  <c r="S861" s="30"/>
      <c r="T861" s="30"/>
      <c r="U861" s="30"/>
      <c r="V861" s="30"/>
      <c r="W861" s="30"/>
      <c r="X861" s="30"/>
      <c r="Y861" s="30"/>
      <c r="Z861" s="30"/>
      <c r="AA861" s="30"/>
      <c r="AB861" s="30"/>
      <c r="AC861" s="30"/>
      <c r="AD861" s="30"/>
      <c r="AE861" s="30"/>
    </row>
    <row r="862" spans="1:31" x14ac:dyDescent="0.25">
      <c r="A862" s="28"/>
      <c r="B862" s="30"/>
      <c r="C862" s="30"/>
      <c r="D862" s="30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  <c r="S862" s="30"/>
      <c r="T862" s="30"/>
      <c r="U862" s="30"/>
      <c r="V862" s="30"/>
      <c r="W862" s="30"/>
      <c r="X862" s="30"/>
      <c r="Y862" s="30"/>
      <c r="Z862" s="30"/>
      <c r="AA862" s="30"/>
      <c r="AB862" s="30"/>
      <c r="AC862" s="30"/>
      <c r="AD862" s="30"/>
      <c r="AE862" s="30"/>
    </row>
    <row r="863" spans="1:31" x14ac:dyDescent="0.25">
      <c r="A863" s="28"/>
      <c r="B863" s="30"/>
      <c r="C863" s="30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  <c r="S863" s="30"/>
      <c r="T863" s="30"/>
      <c r="U863" s="30"/>
      <c r="V863" s="30"/>
      <c r="W863" s="30"/>
      <c r="X863" s="30"/>
      <c r="Y863" s="30"/>
      <c r="Z863" s="30"/>
      <c r="AA863" s="30"/>
      <c r="AB863" s="30"/>
      <c r="AC863" s="30"/>
      <c r="AD863" s="30"/>
      <c r="AE863" s="30"/>
    </row>
    <row r="864" spans="1:31" x14ac:dyDescent="0.25">
      <c r="A864" s="28"/>
      <c r="B864" s="30"/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  <c r="S864" s="30"/>
      <c r="T864" s="30"/>
      <c r="U864" s="30"/>
      <c r="V864" s="30"/>
      <c r="W864" s="30"/>
      <c r="X864" s="30"/>
      <c r="Y864" s="30"/>
      <c r="Z864" s="30"/>
      <c r="AA864" s="30"/>
      <c r="AB864" s="30"/>
      <c r="AC864" s="30"/>
      <c r="AD864" s="30"/>
      <c r="AE864" s="30"/>
    </row>
    <row r="865" spans="1:31" x14ac:dyDescent="0.25">
      <c r="A865" s="28"/>
      <c r="B865" s="30"/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  <c r="S865" s="30"/>
      <c r="T865" s="30"/>
      <c r="U865" s="30"/>
      <c r="V865" s="30"/>
      <c r="W865" s="30"/>
      <c r="X865" s="30"/>
      <c r="Y865" s="30"/>
      <c r="Z865" s="30"/>
      <c r="AA865" s="30"/>
      <c r="AB865" s="30"/>
      <c r="AC865" s="30"/>
      <c r="AD865" s="30"/>
      <c r="AE865" s="30"/>
    </row>
    <row r="866" spans="1:31" x14ac:dyDescent="0.25">
      <c r="A866" s="28"/>
      <c r="B866" s="30"/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  <c r="S866" s="30"/>
      <c r="T866" s="30"/>
      <c r="U866" s="30"/>
      <c r="V866" s="30"/>
      <c r="W866" s="30"/>
      <c r="X866" s="30"/>
      <c r="Y866" s="30"/>
      <c r="Z866" s="30"/>
      <c r="AA866" s="30"/>
      <c r="AB866" s="30"/>
      <c r="AC866" s="30"/>
      <c r="AD866" s="30"/>
      <c r="AE866" s="30"/>
    </row>
    <row r="867" spans="1:31" x14ac:dyDescent="0.25">
      <c r="A867" s="28"/>
      <c r="B867" s="30"/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  <c r="S867" s="30"/>
      <c r="T867" s="30"/>
      <c r="U867" s="30"/>
      <c r="V867" s="30"/>
      <c r="W867" s="30"/>
      <c r="X867" s="30"/>
      <c r="Y867" s="30"/>
      <c r="Z867" s="30"/>
      <c r="AA867" s="30"/>
      <c r="AB867" s="30"/>
      <c r="AC867" s="30"/>
      <c r="AD867" s="30"/>
      <c r="AE867" s="30"/>
    </row>
    <row r="868" spans="1:31" x14ac:dyDescent="0.25">
      <c r="A868" s="28"/>
      <c r="B868" s="30"/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  <c r="S868" s="30"/>
      <c r="T868" s="30"/>
      <c r="U868" s="30"/>
      <c r="V868" s="30"/>
      <c r="W868" s="30"/>
      <c r="X868" s="30"/>
      <c r="Y868" s="30"/>
      <c r="Z868" s="30"/>
      <c r="AA868" s="30"/>
      <c r="AB868" s="30"/>
      <c r="AC868" s="30"/>
      <c r="AD868" s="30"/>
      <c r="AE868" s="30"/>
    </row>
    <row r="869" spans="1:31" x14ac:dyDescent="0.25">
      <c r="A869" s="28"/>
      <c r="B869" s="30"/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  <c r="S869" s="30"/>
      <c r="T869" s="30"/>
      <c r="U869" s="30"/>
      <c r="V869" s="30"/>
      <c r="W869" s="30"/>
      <c r="X869" s="30"/>
      <c r="Y869" s="30"/>
      <c r="Z869" s="30"/>
      <c r="AA869" s="30"/>
      <c r="AB869" s="30"/>
      <c r="AC869" s="30"/>
      <c r="AD869" s="30"/>
      <c r="AE869" s="30"/>
    </row>
    <row r="870" spans="1:31" x14ac:dyDescent="0.25">
      <c r="A870" s="28"/>
      <c r="B870" s="30"/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  <c r="S870" s="30"/>
      <c r="T870" s="30"/>
      <c r="U870" s="30"/>
      <c r="V870" s="30"/>
      <c r="W870" s="30"/>
      <c r="X870" s="30"/>
      <c r="Y870" s="30"/>
      <c r="Z870" s="30"/>
      <c r="AA870" s="30"/>
      <c r="AB870" s="30"/>
      <c r="AC870" s="30"/>
      <c r="AD870" s="30"/>
      <c r="AE870" s="30"/>
    </row>
    <row r="871" spans="1:31" x14ac:dyDescent="0.25">
      <c r="A871" s="28"/>
      <c r="B871" s="30"/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  <c r="S871" s="30"/>
      <c r="T871" s="30"/>
      <c r="U871" s="30"/>
      <c r="V871" s="30"/>
      <c r="W871" s="30"/>
      <c r="X871" s="30"/>
      <c r="Y871" s="30"/>
      <c r="Z871" s="30"/>
      <c r="AA871" s="30"/>
      <c r="AB871" s="30"/>
      <c r="AC871" s="30"/>
      <c r="AD871" s="30"/>
      <c r="AE871" s="30"/>
    </row>
    <row r="872" spans="1:31" x14ac:dyDescent="0.25">
      <c r="A872" s="28"/>
      <c r="B872" s="30"/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  <c r="S872" s="30"/>
      <c r="T872" s="30"/>
      <c r="U872" s="30"/>
      <c r="V872" s="30"/>
      <c r="W872" s="30"/>
      <c r="X872" s="30"/>
      <c r="Y872" s="30"/>
      <c r="Z872" s="30"/>
      <c r="AA872" s="30"/>
      <c r="AB872" s="30"/>
      <c r="AC872" s="30"/>
      <c r="AD872" s="30"/>
      <c r="AE872" s="30"/>
    </row>
    <row r="873" spans="1:31" x14ac:dyDescent="0.25">
      <c r="A873" s="28"/>
      <c r="B873" s="30"/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  <c r="S873" s="30"/>
      <c r="T873" s="30"/>
      <c r="U873" s="30"/>
      <c r="V873" s="30"/>
      <c r="W873" s="30"/>
      <c r="X873" s="30"/>
      <c r="Y873" s="30"/>
      <c r="Z873" s="30"/>
      <c r="AA873" s="30"/>
      <c r="AB873" s="30"/>
      <c r="AC873" s="30"/>
      <c r="AD873" s="30"/>
      <c r="AE873" s="30"/>
    </row>
    <row r="874" spans="1:31" x14ac:dyDescent="0.25">
      <c r="A874" s="28"/>
      <c r="B874" s="30"/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  <c r="S874" s="30"/>
      <c r="T874" s="30"/>
      <c r="U874" s="30"/>
      <c r="V874" s="30"/>
      <c r="W874" s="30"/>
      <c r="X874" s="30"/>
      <c r="Y874" s="30"/>
      <c r="Z874" s="30"/>
      <c r="AA874" s="30"/>
      <c r="AB874" s="30"/>
      <c r="AC874" s="30"/>
      <c r="AD874" s="30"/>
      <c r="AE874" s="30"/>
    </row>
    <row r="875" spans="1:31" x14ac:dyDescent="0.25">
      <c r="A875" s="28"/>
      <c r="B875" s="30"/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  <c r="S875" s="30"/>
      <c r="T875" s="30"/>
      <c r="U875" s="30"/>
      <c r="V875" s="30"/>
      <c r="W875" s="30"/>
      <c r="X875" s="30"/>
      <c r="Y875" s="30"/>
      <c r="Z875" s="30"/>
      <c r="AA875" s="30"/>
      <c r="AB875" s="30"/>
      <c r="AC875" s="30"/>
      <c r="AD875" s="30"/>
      <c r="AE875" s="30"/>
    </row>
    <row r="876" spans="1:31" x14ac:dyDescent="0.25">
      <c r="A876" s="28"/>
      <c r="B876" s="30"/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  <c r="S876" s="30"/>
      <c r="T876" s="30"/>
      <c r="U876" s="30"/>
      <c r="V876" s="30"/>
      <c r="W876" s="30"/>
      <c r="X876" s="30"/>
      <c r="Y876" s="30"/>
      <c r="Z876" s="30"/>
      <c r="AA876" s="30"/>
      <c r="AB876" s="30"/>
      <c r="AC876" s="30"/>
      <c r="AD876" s="30"/>
      <c r="AE876" s="30"/>
    </row>
    <row r="877" spans="1:31" x14ac:dyDescent="0.25">
      <c r="A877" s="28"/>
      <c r="B877" s="30"/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  <c r="S877" s="30"/>
      <c r="T877" s="30"/>
      <c r="U877" s="30"/>
      <c r="V877" s="30"/>
      <c r="W877" s="30"/>
      <c r="X877" s="30"/>
      <c r="Y877" s="30"/>
      <c r="Z877" s="30"/>
      <c r="AA877" s="30"/>
      <c r="AB877" s="30"/>
      <c r="AC877" s="30"/>
      <c r="AD877" s="30"/>
      <c r="AE877" s="30"/>
    </row>
    <row r="878" spans="1:31" x14ac:dyDescent="0.25">
      <c r="A878" s="28"/>
      <c r="B878" s="30"/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  <c r="S878" s="30"/>
      <c r="T878" s="30"/>
      <c r="U878" s="30"/>
      <c r="V878" s="30"/>
      <c r="W878" s="30"/>
      <c r="X878" s="30"/>
      <c r="Y878" s="30"/>
      <c r="Z878" s="30"/>
      <c r="AA878" s="30"/>
      <c r="AB878" s="30"/>
      <c r="AC878" s="30"/>
      <c r="AD878" s="30"/>
      <c r="AE878" s="30"/>
    </row>
    <row r="879" spans="1:31" x14ac:dyDescent="0.25">
      <c r="A879" s="28"/>
      <c r="B879" s="30"/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  <c r="S879" s="30"/>
      <c r="T879" s="30"/>
      <c r="U879" s="30"/>
      <c r="V879" s="30"/>
      <c r="W879" s="30"/>
      <c r="X879" s="30"/>
      <c r="Y879" s="30"/>
      <c r="Z879" s="30"/>
      <c r="AA879" s="30"/>
      <c r="AB879" s="30"/>
      <c r="AC879" s="30"/>
      <c r="AD879" s="30"/>
      <c r="AE879" s="30"/>
    </row>
    <row r="880" spans="1:31" x14ac:dyDescent="0.25">
      <c r="A880" s="28"/>
      <c r="B880" s="30"/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  <c r="S880" s="30"/>
      <c r="T880" s="30"/>
      <c r="U880" s="30"/>
      <c r="V880" s="30"/>
      <c r="W880" s="30"/>
      <c r="X880" s="30"/>
      <c r="Y880" s="30"/>
      <c r="Z880" s="30"/>
      <c r="AA880" s="30"/>
      <c r="AB880" s="30"/>
      <c r="AC880" s="30"/>
      <c r="AD880" s="30"/>
      <c r="AE880" s="30"/>
    </row>
    <row r="881" spans="1:31" x14ac:dyDescent="0.25">
      <c r="A881" s="28"/>
      <c r="B881" s="30"/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  <c r="S881" s="30"/>
      <c r="T881" s="30"/>
      <c r="U881" s="30"/>
      <c r="V881" s="30"/>
      <c r="W881" s="30"/>
      <c r="X881" s="30"/>
      <c r="Y881" s="30"/>
      <c r="Z881" s="30"/>
      <c r="AA881" s="30"/>
      <c r="AB881" s="30"/>
      <c r="AC881" s="30"/>
      <c r="AD881" s="30"/>
      <c r="AE881" s="30"/>
    </row>
    <row r="882" spans="1:31" x14ac:dyDescent="0.25">
      <c r="A882" s="28"/>
      <c r="B882" s="30"/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  <c r="S882" s="30"/>
      <c r="T882" s="30"/>
      <c r="U882" s="30"/>
      <c r="V882" s="30"/>
      <c r="W882" s="30"/>
      <c r="X882" s="30"/>
      <c r="Y882" s="30"/>
      <c r="Z882" s="30"/>
      <c r="AA882" s="30"/>
      <c r="AB882" s="30"/>
      <c r="AC882" s="30"/>
      <c r="AD882" s="30"/>
      <c r="AE882" s="30"/>
    </row>
    <row r="883" spans="1:31" x14ac:dyDescent="0.25">
      <c r="A883" s="28"/>
      <c r="B883" s="30"/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  <c r="S883" s="30"/>
      <c r="T883" s="30"/>
      <c r="U883" s="30"/>
      <c r="V883" s="30"/>
      <c r="W883" s="30"/>
      <c r="X883" s="30"/>
      <c r="Y883" s="30"/>
      <c r="Z883" s="30"/>
      <c r="AA883" s="30"/>
      <c r="AB883" s="30"/>
      <c r="AC883" s="30"/>
      <c r="AD883" s="30"/>
      <c r="AE883" s="30"/>
    </row>
    <row r="884" spans="1:31" x14ac:dyDescent="0.25">
      <c r="A884" s="28"/>
      <c r="B884" s="30"/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  <c r="S884" s="30"/>
      <c r="T884" s="30"/>
      <c r="U884" s="30"/>
      <c r="V884" s="30"/>
      <c r="W884" s="30"/>
      <c r="X884" s="30"/>
      <c r="Y884" s="30"/>
      <c r="Z884" s="30"/>
      <c r="AA884" s="30"/>
      <c r="AB884" s="30"/>
      <c r="AC884" s="30"/>
      <c r="AD884" s="30"/>
      <c r="AE884" s="30"/>
    </row>
    <row r="885" spans="1:31" x14ac:dyDescent="0.25">
      <c r="A885" s="28"/>
      <c r="B885" s="30"/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  <c r="S885" s="30"/>
      <c r="T885" s="30"/>
      <c r="U885" s="30"/>
      <c r="V885" s="30"/>
      <c r="W885" s="30"/>
      <c r="X885" s="30"/>
      <c r="Y885" s="30"/>
      <c r="Z885" s="30"/>
      <c r="AA885" s="30"/>
      <c r="AB885" s="30"/>
      <c r="AC885" s="30"/>
      <c r="AD885" s="30"/>
      <c r="AE885" s="30"/>
    </row>
    <row r="886" spans="1:31" x14ac:dyDescent="0.25">
      <c r="A886" s="28"/>
      <c r="B886" s="30"/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  <c r="S886" s="30"/>
      <c r="T886" s="30"/>
      <c r="U886" s="30"/>
      <c r="V886" s="30"/>
      <c r="W886" s="30"/>
      <c r="X886" s="30"/>
      <c r="Y886" s="30"/>
      <c r="Z886" s="30"/>
      <c r="AA886" s="30"/>
      <c r="AB886" s="30"/>
      <c r="AC886" s="30"/>
      <c r="AD886" s="30"/>
      <c r="AE886" s="30"/>
    </row>
    <row r="887" spans="1:31" x14ac:dyDescent="0.25">
      <c r="A887" s="28"/>
      <c r="B887" s="30"/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  <c r="S887" s="30"/>
      <c r="T887" s="30"/>
      <c r="U887" s="30"/>
      <c r="V887" s="30"/>
      <c r="W887" s="30"/>
      <c r="X887" s="30"/>
      <c r="Y887" s="30"/>
      <c r="Z887" s="30"/>
      <c r="AA887" s="30"/>
      <c r="AB887" s="30"/>
      <c r="AC887" s="30"/>
      <c r="AD887" s="30"/>
      <c r="AE887" s="30"/>
    </row>
    <row r="888" spans="1:31" x14ac:dyDescent="0.25">
      <c r="A888" s="28"/>
      <c r="B888" s="30"/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  <c r="S888" s="30"/>
      <c r="T888" s="30"/>
      <c r="U888" s="30"/>
      <c r="V888" s="30"/>
      <c r="W888" s="30"/>
      <c r="X888" s="30"/>
      <c r="Y888" s="30"/>
      <c r="Z888" s="30"/>
      <c r="AA888" s="30"/>
      <c r="AB888" s="30"/>
      <c r="AC888" s="30"/>
      <c r="AD888" s="30"/>
      <c r="AE888" s="30"/>
    </row>
    <row r="889" spans="1:31" x14ac:dyDescent="0.25">
      <c r="A889" s="28"/>
      <c r="B889" s="30"/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  <c r="S889" s="30"/>
      <c r="T889" s="30"/>
      <c r="U889" s="30"/>
      <c r="V889" s="30"/>
      <c r="W889" s="30"/>
      <c r="X889" s="30"/>
      <c r="Y889" s="30"/>
      <c r="Z889" s="30"/>
      <c r="AA889" s="30"/>
      <c r="AB889" s="30"/>
      <c r="AC889" s="30"/>
      <c r="AD889" s="30"/>
      <c r="AE889" s="30"/>
    </row>
    <row r="890" spans="1:31" x14ac:dyDescent="0.25">
      <c r="A890" s="28"/>
      <c r="B890" s="30"/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  <c r="S890" s="30"/>
      <c r="T890" s="30"/>
      <c r="U890" s="30"/>
      <c r="V890" s="30"/>
      <c r="W890" s="30"/>
      <c r="X890" s="30"/>
      <c r="Y890" s="30"/>
      <c r="Z890" s="30"/>
      <c r="AA890" s="30"/>
      <c r="AB890" s="30"/>
      <c r="AC890" s="30"/>
      <c r="AD890" s="30"/>
      <c r="AE890" s="30"/>
    </row>
    <row r="891" spans="1:31" x14ac:dyDescent="0.25">
      <c r="A891" s="28"/>
      <c r="B891" s="30"/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  <c r="S891" s="30"/>
      <c r="T891" s="30"/>
      <c r="U891" s="30"/>
      <c r="V891" s="30"/>
      <c r="W891" s="30"/>
      <c r="X891" s="30"/>
      <c r="Y891" s="30"/>
      <c r="Z891" s="30"/>
      <c r="AA891" s="30"/>
      <c r="AB891" s="30"/>
      <c r="AC891" s="30"/>
      <c r="AD891" s="30"/>
      <c r="AE891" s="30"/>
    </row>
    <row r="892" spans="1:31" x14ac:dyDescent="0.25">
      <c r="A892" s="28"/>
      <c r="B892" s="30"/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  <c r="S892" s="30"/>
      <c r="T892" s="30"/>
      <c r="U892" s="30"/>
      <c r="V892" s="30"/>
      <c r="W892" s="30"/>
      <c r="X892" s="30"/>
      <c r="Y892" s="30"/>
      <c r="Z892" s="30"/>
      <c r="AA892" s="30"/>
      <c r="AB892" s="30"/>
      <c r="AC892" s="30"/>
      <c r="AD892" s="30"/>
      <c r="AE892" s="30"/>
    </row>
    <row r="893" spans="1:31" x14ac:dyDescent="0.25">
      <c r="A893" s="28"/>
      <c r="B893" s="30"/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  <c r="S893" s="30"/>
      <c r="T893" s="30"/>
      <c r="U893" s="30"/>
      <c r="V893" s="30"/>
      <c r="W893" s="30"/>
      <c r="X893" s="30"/>
      <c r="Y893" s="30"/>
      <c r="Z893" s="30"/>
      <c r="AA893" s="30"/>
      <c r="AB893" s="30"/>
      <c r="AC893" s="30"/>
      <c r="AD893" s="30"/>
      <c r="AE893" s="30"/>
    </row>
    <row r="894" spans="1:31" x14ac:dyDescent="0.25">
      <c r="A894" s="28"/>
      <c r="B894" s="30"/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  <c r="S894" s="30"/>
      <c r="T894" s="30"/>
      <c r="U894" s="30"/>
      <c r="V894" s="30"/>
      <c r="W894" s="30"/>
      <c r="X894" s="30"/>
      <c r="Y894" s="30"/>
      <c r="Z894" s="30"/>
      <c r="AA894" s="30"/>
      <c r="AB894" s="30"/>
      <c r="AC894" s="30"/>
      <c r="AD894" s="30"/>
      <c r="AE894" s="30"/>
    </row>
    <row r="895" spans="1:31" x14ac:dyDescent="0.25">
      <c r="A895" s="28"/>
      <c r="B895" s="30"/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  <c r="S895" s="30"/>
      <c r="T895" s="30"/>
      <c r="U895" s="30"/>
      <c r="V895" s="30"/>
      <c r="W895" s="30"/>
      <c r="X895" s="30"/>
      <c r="Y895" s="30"/>
      <c r="Z895" s="30"/>
      <c r="AA895" s="30"/>
      <c r="AB895" s="30"/>
      <c r="AC895" s="30"/>
      <c r="AD895" s="30"/>
      <c r="AE895" s="30"/>
    </row>
    <row r="896" spans="1:31" x14ac:dyDescent="0.25">
      <c r="A896" s="28"/>
      <c r="B896" s="30"/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  <c r="S896" s="30"/>
      <c r="T896" s="30"/>
      <c r="U896" s="30"/>
      <c r="V896" s="30"/>
      <c r="W896" s="30"/>
      <c r="X896" s="30"/>
      <c r="Y896" s="30"/>
      <c r="Z896" s="30"/>
      <c r="AA896" s="30"/>
      <c r="AB896" s="30"/>
      <c r="AC896" s="30"/>
      <c r="AD896" s="30"/>
      <c r="AE896" s="30"/>
    </row>
    <row r="897" spans="1:31" x14ac:dyDescent="0.25">
      <c r="A897" s="28"/>
      <c r="B897" s="30"/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  <c r="S897" s="30"/>
      <c r="T897" s="30"/>
      <c r="U897" s="30"/>
      <c r="V897" s="30"/>
      <c r="W897" s="30"/>
      <c r="X897" s="30"/>
      <c r="Y897" s="30"/>
      <c r="Z897" s="30"/>
      <c r="AA897" s="30"/>
      <c r="AB897" s="30"/>
      <c r="AC897" s="30"/>
      <c r="AD897" s="30"/>
      <c r="AE897" s="30"/>
    </row>
    <row r="898" spans="1:31" x14ac:dyDescent="0.25">
      <c r="A898" s="28"/>
      <c r="B898" s="30"/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  <c r="S898" s="30"/>
      <c r="T898" s="30"/>
      <c r="U898" s="30"/>
      <c r="V898" s="30"/>
      <c r="W898" s="30"/>
      <c r="X898" s="30"/>
      <c r="Y898" s="30"/>
      <c r="Z898" s="30"/>
      <c r="AA898" s="30"/>
      <c r="AB898" s="30"/>
      <c r="AC898" s="30"/>
      <c r="AD898" s="30"/>
      <c r="AE898" s="30"/>
    </row>
    <row r="899" spans="1:31" x14ac:dyDescent="0.25">
      <c r="A899" s="28"/>
      <c r="B899" s="30"/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  <c r="S899" s="30"/>
      <c r="T899" s="30"/>
      <c r="U899" s="30"/>
      <c r="V899" s="30"/>
      <c r="W899" s="30"/>
      <c r="X899" s="30"/>
      <c r="Y899" s="30"/>
      <c r="Z899" s="30"/>
      <c r="AA899" s="30"/>
      <c r="AB899" s="30"/>
      <c r="AC899" s="30"/>
      <c r="AD899" s="30"/>
      <c r="AE899" s="30"/>
    </row>
    <row r="900" spans="1:31" x14ac:dyDescent="0.25">
      <c r="A900" s="28"/>
      <c r="B900" s="30"/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  <c r="S900" s="30"/>
      <c r="T900" s="30"/>
      <c r="U900" s="30"/>
      <c r="V900" s="30"/>
      <c r="W900" s="30"/>
      <c r="X900" s="30"/>
      <c r="Y900" s="30"/>
      <c r="Z900" s="30"/>
      <c r="AA900" s="30"/>
      <c r="AB900" s="30"/>
      <c r="AC900" s="30"/>
      <c r="AD900" s="30"/>
      <c r="AE900" s="30"/>
    </row>
    <row r="901" spans="1:31" x14ac:dyDescent="0.25">
      <c r="A901" s="28"/>
      <c r="B901" s="30"/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  <c r="S901" s="30"/>
      <c r="T901" s="30"/>
      <c r="U901" s="30"/>
      <c r="V901" s="30"/>
      <c r="W901" s="30"/>
      <c r="X901" s="30"/>
      <c r="Y901" s="30"/>
      <c r="Z901" s="30"/>
      <c r="AA901" s="30"/>
      <c r="AB901" s="30"/>
      <c r="AC901" s="30"/>
      <c r="AD901" s="30"/>
      <c r="AE901" s="30"/>
    </row>
    <row r="902" spans="1:31" x14ac:dyDescent="0.25">
      <c r="A902" s="28"/>
      <c r="B902" s="30"/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  <c r="S902" s="30"/>
      <c r="T902" s="30"/>
      <c r="U902" s="30"/>
      <c r="V902" s="30"/>
      <c r="W902" s="30"/>
      <c r="X902" s="30"/>
      <c r="Y902" s="30"/>
      <c r="Z902" s="30"/>
      <c r="AA902" s="30"/>
      <c r="AB902" s="30"/>
      <c r="AC902" s="30"/>
      <c r="AD902" s="30"/>
      <c r="AE902" s="30"/>
    </row>
    <row r="903" spans="1:31" x14ac:dyDescent="0.25">
      <c r="A903" s="28"/>
      <c r="B903" s="30"/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  <c r="S903" s="30"/>
      <c r="T903" s="30"/>
      <c r="U903" s="30"/>
      <c r="V903" s="30"/>
      <c r="W903" s="30"/>
      <c r="X903" s="30"/>
      <c r="Y903" s="30"/>
      <c r="Z903" s="30"/>
      <c r="AA903" s="30"/>
      <c r="AB903" s="30"/>
      <c r="AC903" s="30"/>
      <c r="AD903" s="30"/>
      <c r="AE903" s="30"/>
    </row>
    <row r="904" spans="1:31" x14ac:dyDescent="0.25">
      <c r="A904" s="28"/>
      <c r="B904" s="30"/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  <c r="S904" s="30"/>
      <c r="T904" s="30"/>
      <c r="U904" s="30"/>
      <c r="V904" s="30"/>
      <c r="W904" s="30"/>
      <c r="X904" s="30"/>
      <c r="Y904" s="30"/>
      <c r="Z904" s="30"/>
      <c r="AA904" s="30"/>
      <c r="AB904" s="30"/>
      <c r="AC904" s="30"/>
      <c r="AD904" s="30"/>
      <c r="AE904" s="30"/>
    </row>
    <row r="905" spans="1:31" x14ac:dyDescent="0.25">
      <c r="A905" s="28"/>
      <c r="B905" s="30"/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  <c r="S905" s="30"/>
      <c r="T905" s="30"/>
      <c r="U905" s="30"/>
      <c r="V905" s="30"/>
      <c r="W905" s="30"/>
      <c r="X905" s="30"/>
      <c r="Y905" s="30"/>
      <c r="Z905" s="30"/>
      <c r="AA905" s="30"/>
      <c r="AB905" s="30"/>
      <c r="AC905" s="30"/>
      <c r="AD905" s="30"/>
      <c r="AE905" s="30"/>
    </row>
    <row r="906" spans="1:31" x14ac:dyDescent="0.25">
      <c r="A906" s="28"/>
      <c r="B906" s="30"/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  <c r="S906" s="30"/>
      <c r="T906" s="30"/>
      <c r="U906" s="30"/>
      <c r="V906" s="30"/>
      <c r="W906" s="30"/>
      <c r="X906" s="30"/>
      <c r="Y906" s="30"/>
      <c r="Z906" s="30"/>
      <c r="AA906" s="30"/>
      <c r="AB906" s="30"/>
      <c r="AC906" s="30"/>
      <c r="AD906" s="30"/>
      <c r="AE906" s="30"/>
    </row>
    <row r="907" spans="1:31" x14ac:dyDescent="0.25">
      <c r="A907" s="28"/>
      <c r="B907" s="30"/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  <c r="S907" s="30"/>
      <c r="T907" s="30"/>
      <c r="U907" s="30"/>
      <c r="V907" s="30"/>
      <c r="W907" s="30"/>
      <c r="X907" s="30"/>
      <c r="Y907" s="30"/>
      <c r="Z907" s="30"/>
      <c r="AA907" s="30"/>
      <c r="AB907" s="30"/>
      <c r="AC907" s="30"/>
      <c r="AD907" s="30"/>
      <c r="AE907" s="30"/>
    </row>
    <row r="908" spans="1:31" x14ac:dyDescent="0.25">
      <c r="A908" s="28"/>
      <c r="B908" s="30"/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  <c r="S908" s="30"/>
      <c r="T908" s="30"/>
      <c r="U908" s="30"/>
      <c r="V908" s="30"/>
      <c r="W908" s="30"/>
      <c r="X908" s="30"/>
      <c r="Y908" s="30"/>
      <c r="Z908" s="30"/>
      <c r="AA908" s="30"/>
      <c r="AB908" s="30"/>
      <c r="AC908" s="30"/>
      <c r="AD908" s="30"/>
      <c r="AE908" s="30"/>
    </row>
    <row r="909" spans="1:31" x14ac:dyDescent="0.25">
      <c r="A909" s="28"/>
      <c r="B909" s="30"/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  <c r="S909" s="30"/>
      <c r="T909" s="30"/>
      <c r="U909" s="30"/>
      <c r="V909" s="30"/>
      <c r="W909" s="30"/>
      <c r="X909" s="30"/>
      <c r="Y909" s="30"/>
      <c r="Z909" s="30"/>
      <c r="AA909" s="30"/>
      <c r="AB909" s="30"/>
      <c r="AC909" s="30"/>
      <c r="AD909" s="30"/>
      <c r="AE909" s="30"/>
    </row>
    <row r="910" spans="1:31" x14ac:dyDescent="0.25">
      <c r="A910" s="28"/>
      <c r="B910" s="30"/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  <c r="S910" s="30"/>
      <c r="T910" s="30"/>
      <c r="U910" s="30"/>
      <c r="V910" s="30"/>
      <c r="W910" s="30"/>
      <c r="X910" s="30"/>
      <c r="Y910" s="30"/>
      <c r="Z910" s="30"/>
      <c r="AA910" s="30"/>
      <c r="AB910" s="30"/>
      <c r="AC910" s="30"/>
      <c r="AD910" s="30"/>
      <c r="AE910" s="30"/>
    </row>
    <row r="911" spans="1:31" x14ac:dyDescent="0.25">
      <c r="A911" s="28"/>
      <c r="B911" s="30"/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  <c r="S911" s="30"/>
      <c r="T911" s="30"/>
      <c r="U911" s="30"/>
      <c r="V911" s="30"/>
      <c r="W911" s="30"/>
      <c r="X911" s="30"/>
      <c r="Y911" s="30"/>
      <c r="Z911" s="30"/>
      <c r="AA911" s="30"/>
      <c r="AB911" s="30"/>
      <c r="AC911" s="30"/>
      <c r="AD911" s="30"/>
      <c r="AE911" s="30"/>
    </row>
    <row r="912" spans="1:31" x14ac:dyDescent="0.25">
      <c r="A912" s="28"/>
      <c r="B912" s="30"/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  <c r="S912" s="30"/>
      <c r="T912" s="30"/>
      <c r="U912" s="30"/>
      <c r="V912" s="30"/>
      <c r="W912" s="30"/>
      <c r="X912" s="30"/>
      <c r="Y912" s="30"/>
      <c r="Z912" s="30"/>
      <c r="AA912" s="30"/>
      <c r="AB912" s="30"/>
      <c r="AC912" s="30"/>
      <c r="AD912" s="30"/>
      <c r="AE912" s="30"/>
    </row>
    <row r="913" spans="1:31" x14ac:dyDescent="0.25">
      <c r="A913" s="28"/>
      <c r="B913" s="30"/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  <c r="S913" s="30"/>
      <c r="T913" s="30"/>
      <c r="U913" s="30"/>
      <c r="V913" s="30"/>
      <c r="W913" s="30"/>
      <c r="X913" s="30"/>
      <c r="Y913" s="30"/>
      <c r="Z913" s="30"/>
      <c r="AA913" s="30"/>
      <c r="AB913" s="30"/>
      <c r="AC913" s="30"/>
      <c r="AD913" s="30"/>
      <c r="AE913" s="30"/>
    </row>
    <row r="914" spans="1:31" x14ac:dyDescent="0.25">
      <c r="A914" s="28"/>
      <c r="B914" s="30"/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  <c r="S914" s="30"/>
      <c r="T914" s="30"/>
      <c r="U914" s="30"/>
      <c r="V914" s="30"/>
      <c r="W914" s="30"/>
      <c r="X914" s="30"/>
      <c r="Y914" s="30"/>
      <c r="Z914" s="30"/>
      <c r="AA914" s="30"/>
      <c r="AB914" s="30"/>
      <c r="AC914" s="30"/>
      <c r="AD914" s="30"/>
      <c r="AE914" s="30"/>
    </row>
    <row r="915" spans="1:31" x14ac:dyDescent="0.25">
      <c r="A915" s="28"/>
      <c r="B915" s="30"/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  <c r="S915" s="30"/>
      <c r="T915" s="30"/>
      <c r="U915" s="30"/>
      <c r="V915" s="30"/>
      <c r="W915" s="30"/>
      <c r="X915" s="30"/>
      <c r="Y915" s="30"/>
      <c r="Z915" s="30"/>
      <c r="AA915" s="30"/>
      <c r="AB915" s="30"/>
      <c r="AC915" s="30"/>
      <c r="AD915" s="30"/>
      <c r="AE915" s="30"/>
    </row>
    <row r="916" spans="1:31" x14ac:dyDescent="0.25">
      <c r="A916" s="28"/>
      <c r="B916" s="30"/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  <c r="S916" s="30"/>
      <c r="T916" s="30"/>
      <c r="U916" s="30"/>
      <c r="V916" s="30"/>
      <c r="W916" s="30"/>
      <c r="X916" s="30"/>
      <c r="Y916" s="30"/>
      <c r="Z916" s="30"/>
      <c r="AA916" s="30"/>
      <c r="AB916" s="30"/>
      <c r="AC916" s="30"/>
      <c r="AD916" s="30"/>
      <c r="AE916" s="30"/>
    </row>
    <row r="917" spans="1:31" x14ac:dyDescent="0.25">
      <c r="A917" s="28"/>
      <c r="B917" s="30"/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  <c r="S917" s="30"/>
      <c r="T917" s="30"/>
      <c r="U917" s="30"/>
      <c r="V917" s="30"/>
      <c r="W917" s="30"/>
      <c r="X917" s="30"/>
      <c r="Y917" s="30"/>
      <c r="Z917" s="30"/>
      <c r="AA917" s="30"/>
      <c r="AB917" s="30"/>
      <c r="AC917" s="30"/>
      <c r="AD917" s="30"/>
      <c r="AE917" s="30"/>
    </row>
    <row r="918" spans="1:31" x14ac:dyDescent="0.25">
      <c r="A918" s="28"/>
      <c r="B918" s="30"/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  <c r="S918" s="30"/>
      <c r="T918" s="30"/>
      <c r="U918" s="30"/>
      <c r="V918" s="30"/>
      <c r="W918" s="30"/>
      <c r="X918" s="30"/>
      <c r="Y918" s="30"/>
      <c r="Z918" s="30"/>
      <c r="AA918" s="30"/>
      <c r="AB918" s="30"/>
      <c r="AC918" s="30"/>
      <c r="AD918" s="30"/>
      <c r="AE918" s="30"/>
    </row>
    <row r="919" spans="1:31" x14ac:dyDescent="0.25">
      <c r="A919" s="28"/>
      <c r="B919" s="30"/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  <c r="S919" s="30"/>
      <c r="T919" s="30"/>
      <c r="U919" s="30"/>
      <c r="V919" s="30"/>
      <c r="W919" s="30"/>
      <c r="X919" s="30"/>
      <c r="Y919" s="30"/>
      <c r="Z919" s="30"/>
      <c r="AA919" s="30"/>
      <c r="AB919" s="30"/>
      <c r="AC919" s="30"/>
      <c r="AD919" s="30"/>
      <c r="AE919" s="30"/>
    </row>
    <row r="920" spans="1:31" x14ac:dyDescent="0.25">
      <c r="A920" s="28"/>
      <c r="B920" s="30"/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  <c r="S920" s="30"/>
      <c r="T920" s="30"/>
      <c r="U920" s="30"/>
      <c r="V920" s="30"/>
      <c r="W920" s="30"/>
      <c r="X920" s="30"/>
      <c r="Y920" s="30"/>
      <c r="Z920" s="30"/>
      <c r="AA920" s="30"/>
      <c r="AB920" s="30"/>
      <c r="AC920" s="30"/>
      <c r="AD920" s="30"/>
      <c r="AE920" s="30"/>
    </row>
    <row r="921" spans="1:31" x14ac:dyDescent="0.25">
      <c r="A921" s="28"/>
      <c r="B921" s="30"/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  <c r="S921" s="30"/>
      <c r="T921" s="30"/>
      <c r="U921" s="30"/>
      <c r="V921" s="30"/>
      <c r="W921" s="30"/>
      <c r="X921" s="30"/>
      <c r="Y921" s="30"/>
      <c r="Z921" s="30"/>
      <c r="AA921" s="30"/>
      <c r="AB921" s="30"/>
      <c r="AC921" s="30"/>
      <c r="AD921" s="30"/>
      <c r="AE921" s="30"/>
    </row>
    <row r="922" spans="1:31" x14ac:dyDescent="0.25">
      <c r="A922" s="28"/>
      <c r="B922" s="30"/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  <c r="S922" s="30"/>
      <c r="T922" s="30"/>
      <c r="U922" s="30"/>
      <c r="V922" s="30"/>
      <c r="W922" s="30"/>
      <c r="X922" s="30"/>
      <c r="Y922" s="30"/>
      <c r="Z922" s="30"/>
      <c r="AA922" s="30"/>
      <c r="AB922" s="30"/>
      <c r="AC922" s="30"/>
      <c r="AD922" s="30"/>
      <c r="AE922" s="30"/>
    </row>
    <row r="923" spans="1:31" x14ac:dyDescent="0.25">
      <c r="A923" s="28"/>
      <c r="B923" s="30"/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  <c r="S923" s="30"/>
      <c r="T923" s="30"/>
      <c r="U923" s="30"/>
      <c r="V923" s="30"/>
      <c r="W923" s="30"/>
      <c r="X923" s="30"/>
      <c r="Y923" s="30"/>
      <c r="Z923" s="30"/>
      <c r="AA923" s="30"/>
      <c r="AB923" s="30"/>
      <c r="AC923" s="30"/>
      <c r="AD923" s="30"/>
      <c r="AE923" s="30"/>
    </row>
    <row r="924" spans="1:31" x14ac:dyDescent="0.25">
      <c r="A924" s="28"/>
      <c r="B924" s="30"/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  <c r="S924" s="30"/>
      <c r="T924" s="30"/>
      <c r="U924" s="30"/>
      <c r="V924" s="30"/>
      <c r="W924" s="30"/>
      <c r="X924" s="30"/>
      <c r="Y924" s="30"/>
      <c r="Z924" s="30"/>
      <c r="AA924" s="30"/>
      <c r="AB924" s="30"/>
      <c r="AC924" s="30"/>
      <c r="AD924" s="30"/>
      <c r="AE924" s="30"/>
    </row>
    <row r="925" spans="1:31" x14ac:dyDescent="0.25">
      <c r="A925" s="28"/>
      <c r="B925" s="30"/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  <c r="S925" s="30"/>
      <c r="T925" s="30"/>
      <c r="U925" s="30"/>
      <c r="V925" s="30"/>
      <c r="W925" s="30"/>
      <c r="X925" s="30"/>
      <c r="Y925" s="30"/>
      <c r="Z925" s="30"/>
      <c r="AA925" s="30"/>
      <c r="AB925" s="30"/>
      <c r="AC925" s="30"/>
      <c r="AD925" s="30"/>
      <c r="AE925" s="30"/>
    </row>
    <row r="926" spans="1:31" x14ac:dyDescent="0.25">
      <c r="A926" s="28"/>
      <c r="B926" s="30"/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  <c r="S926" s="30"/>
      <c r="T926" s="30"/>
      <c r="U926" s="30"/>
      <c r="V926" s="30"/>
      <c r="W926" s="30"/>
      <c r="X926" s="30"/>
      <c r="Y926" s="30"/>
      <c r="Z926" s="30"/>
      <c r="AA926" s="30"/>
      <c r="AB926" s="30"/>
      <c r="AC926" s="30"/>
      <c r="AD926" s="30"/>
      <c r="AE926" s="30"/>
    </row>
    <row r="927" spans="1:31" x14ac:dyDescent="0.25">
      <c r="A927" s="28"/>
      <c r="B927" s="30"/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  <c r="S927" s="30"/>
      <c r="T927" s="30"/>
      <c r="U927" s="30"/>
      <c r="V927" s="30"/>
      <c r="W927" s="30"/>
      <c r="X927" s="30"/>
      <c r="Y927" s="30"/>
      <c r="Z927" s="30"/>
      <c r="AA927" s="30"/>
      <c r="AB927" s="30"/>
      <c r="AC927" s="30"/>
      <c r="AD927" s="30"/>
      <c r="AE927" s="30"/>
    </row>
    <row r="928" spans="1:31" x14ac:dyDescent="0.25">
      <c r="A928" s="28"/>
      <c r="B928" s="30"/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  <c r="S928" s="30"/>
      <c r="T928" s="30"/>
      <c r="U928" s="30"/>
      <c r="V928" s="30"/>
      <c r="W928" s="30"/>
      <c r="X928" s="30"/>
      <c r="Y928" s="30"/>
      <c r="Z928" s="30"/>
      <c r="AA928" s="30"/>
      <c r="AB928" s="30"/>
      <c r="AC928" s="30"/>
      <c r="AD928" s="30"/>
      <c r="AE928" s="30"/>
    </row>
    <row r="929" spans="1:31" x14ac:dyDescent="0.25">
      <c r="A929" s="28"/>
      <c r="B929" s="30"/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  <c r="S929" s="30"/>
      <c r="T929" s="30"/>
      <c r="U929" s="30"/>
      <c r="V929" s="30"/>
      <c r="W929" s="30"/>
      <c r="X929" s="30"/>
      <c r="Y929" s="30"/>
      <c r="Z929" s="30"/>
      <c r="AA929" s="30"/>
      <c r="AB929" s="30"/>
      <c r="AC929" s="30"/>
      <c r="AD929" s="30"/>
      <c r="AE929" s="30"/>
    </row>
  </sheetData>
  <mergeCells count="2">
    <mergeCell ref="B1:P1"/>
    <mergeCell ref="Q1:AE1"/>
  </mergeCells>
  <pageMargins left="0.7" right="0.7" top="0.75" bottom="0.75" header="0.3" footer="0.3"/>
  <customProperties>
    <customPr name="GUID" r:id="rId1"/>
    <customPr name="WorksheetId" r:id="rId2"/>
  </customProperties>
  <ignoredErrors>
    <ignoredError sqref="A5:AE127" unlocked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9DA6F8-0E21-4905-A8B7-BB0C0BF3C4DA}">
  <sheetPr>
    <tabColor theme="9"/>
  </sheetPr>
  <dimension ref="A1:AJ870"/>
  <sheetViews>
    <sheetView showGridLines="0" zoomScale="85" zoomScaleNormal="85" workbookViewId="0">
      <selection activeCell="M53" sqref="M53"/>
    </sheetView>
  </sheetViews>
  <sheetFormatPr defaultColWidth="9.140625" defaultRowHeight="15" x14ac:dyDescent="0.25"/>
  <cols>
    <col min="1" max="1" width="4" customWidth="1"/>
    <col min="2" max="32" width="25" customWidth="1"/>
    <col min="33" max="36" width="25.140625" customWidth="1"/>
  </cols>
  <sheetData>
    <row r="1" spans="1:36" s="1" customFormat="1" ht="12.75" customHeight="1" x14ac:dyDescent="0.2"/>
    <row r="2" spans="1:36" s="1" customFormat="1" ht="20.100000000000001" customHeight="1" x14ac:dyDescent="0.3">
      <c r="A2"/>
      <c r="B2" s="3" t="s">
        <v>40</v>
      </c>
      <c r="C2" s="113"/>
      <c r="D2" s="113"/>
      <c r="E2" s="113"/>
      <c r="F2" s="113"/>
      <c r="G2" s="113"/>
      <c r="H2" s="113"/>
      <c r="I2" s="113"/>
      <c r="J2" s="113"/>
      <c r="K2" s="113"/>
      <c r="L2" s="113"/>
      <c r="M2" s="113"/>
      <c r="N2" s="113"/>
      <c r="O2" s="113"/>
      <c r="P2" s="113"/>
      <c r="Q2" s="113"/>
      <c r="R2" s="113"/>
      <c r="S2" s="113"/>
      <c r="T2" s="113"/>
      <c r="U2" s="113"/>
      <c r="V2" s="113"/>
      <c r="W2" s="113"/>
      <c r="X2" s="113"/>
      <c r="Y2" s="113"/>
      <c r="Z2" s="113"/>
      <c r="AA2" s="113"/>
      <c r="AB2" s="113"/>
      <c r="AC2" s="113"/>
      <c r="AD2" s="113"/>
      <c r="AE2" s="113"/>
      <c r="AF2" s="113"/>
      <c r="AG2"/>
      <c r="AH2"/>
      <c r="AI2"/>
      <c r="AJ2"/>
    </row>
    <row r="3" spans="1:36" ht="15" customHeight="1" x14ac:dyDescent="0.25">
      <c r="B3" s="113" t="s">
        <v>39</v>
      </c>
      <c r="C3" s="114">
        <v>46192.443124999998</v>
      </c>
      <c r="D3" s="113"/>
      <c r="E3" s="113"/>
      <c r="F3" s="113"/>
      <c r="G3" s="113"/>
      <c r="H3" s="113"/>
      <c r="I3" s="113"/>
      <c r="J3" s="113"/>
      <c r="K3" s="113"/>
      <c r="L3" s="113"/>
      <c r="M3" s="113"/>
      <c r="N3" s="113"/>
      <c r="O3" s="113"/>
      <c r="P3" s="113"/>
      <c r="Q3" s="113"/>
      <c r="R3" s="113"/>
      <c r="S3" s="113"/>
      <c r="T3" s="113"/>
      <c r="U3" s="113"/>
      <c r="V3" s="113"/>
      <c r="W3" s="113"/>
      <c r="X3" s="113"/>
      <c r="Y3" s="113"/>
      <c r="Z3" s="113"/>
      <c r="AA3" s="113"/>
      <c r="AB3" s="113"/>
      <c r="AC3" s="113"/>
      <c r="AD3" s="113"/>
      <c r="AE3" s="113"/>
      <c r="AF3" s="113"/>
    </row>
    <row r="4" spans="1:36" ht="15" customHeight="1" x14ac:dyDescent="0.25">
      <c r="B4" s="113" t="s">
        <v>38</v>
      </c>
      <c r="C4" s="2" t="s">
        <v>416</v>
      </c>
      <c r="D4" s="113"/>
      <c r="E4" s="113"/>
      <c r="F4" s="113"/>
      <c r="G4" s="113"/>
      <c r="H4" s="113"/>
      <c r="I4" s="113"/>
      <c r="J4" s="113"/>
      <c r="K4" s="113"/>
      <c r="L4" s="113"/>
      <c r="M4" s="113"/>
      <c r="N4" s="113"/>
      <c r="O4" s="113"/>
      <c r="P4" s="113"/>
      <c r="Q4" s="113"/>
      <c r="R4" s="113"/>
      <c r="S4" s="113"/>
      <c r="T4" s="113"/>
      <c r="U4" s="113"/>
      <c r="V4" s="113"/>
      <c r="W4" s="113"/>
      <c r="X4" s="113"/>
      <c r="Y4" s="113"/>
      <c r="Z4" s="113"/>
      <c r="AA4" s="113"/>
      <c r="AB4" s="113"/>
      <c r="AC4" s="113"/>
      <c r="AD4" s="113"/>
      <c r="AE4" s="113"/>
      <c r="AF4" s="113"/>
    </row>
    <row r="5" spans="1:36" ht="15" customHeight="1" x14ac:dyDescent="0.25">
      <c r="B5" s="113" t="s">
        <v>37</v>
      </c>
      <c r="C5" s="113" t="s">
        <v>36</v>
      </c>
      <c r="D5" s="113" t="s">
        <v>36</v>
      </c>
      <c r="E5" s="113" t="s">
        <v>36</v>
      </c>
      <c r="F5" s="113" t="s">
        <v>36</v>
      </c>
      <c r="G5" s="113" t="s">
        <v>36</v>
      </c>
      <c r="H5" s="113" t="s">
        <v>36</v>
      </c>
      <c r="I5" s="113" t="s">
        <v>36</v>
      </c>
      <c r="J5" s="113" t="s">
        <v>36</v>
      </c>
      <c r="K5" s="113" t="s">
        <v>36</v>
      </c>
      <c r="L5" s="113" t="s">
        <v>36</v>
      </c>
      <c r="M5" s="113" t="s">
        <v>36</v>
      </c>
      <c r="N5" s="113" t="s">
        <v>36</v>
      </c>
      <c r="O5" s="113" t="s">
        <v>36</v>
      </c>
      <c r="P5" s="113" t="s">
        <v>36</v>
      </c>
      <c r="Q5" s="113" t="s">
        <v>36</v>
      </c>
      <c r="R5" s="113" t="s">
        <v>36</v>
      </c>
      <c r="S5" s="113" t="s">
        <v>36</v>
      </c>
      <c r="T5" s="113" t="s">
        <v>36</v>
      </c>
      <c r="U5" s="113" t="s">
        <v>36</v>
      </c>
      <c r="V5" s="113" t="s">
        <v>36</v>
      </c>
      <c r="W5" s="113" t="s">
        <v>36</v>
      </c>
      <c r="X5" s="113" t="s">
        <v>36</v>
      </c>
      <c r="Y5" s="113" t="s">
        <v>36</v>
      </c>
      <c r="Z5" s="113" t="s">
        <v>36</v>
      </c>
      <c r="AA5" s="113" t="s">
        <v>36</v>
      </c>
      <c r="AB5" s="113" t="s">
        <v>36</v>
      </c>
      <c r="AC5" s="113" t="s">
        <v>36</v>
      </c>
      <c r="AD5" s="113" t="s">
        <v>36</v>
      </c>
      <c r="AE5" s="113" t="s">
        <v>36</v>
      </c>
      <c r="AF5" s="113" t="s">
        <v>36</v>
      </c>
    </row>
    <row r="6" spans="1:36" ht="15" customHeight="1" x14ac:dyDescent="0.25">
      <c r="B6" s="113" t="s">
        <v>35</v>
      </c>
      <c r="C6" s="113" t="s">
        <v>34</v>
      </c>
      <c r="D6" s="113" t="s">
        <v>34</v>
      </c>
      <c r="E6" s="113" t="s">
        <v>34</v>
      </c>
      <c r="F6" s="113" t="s">
        <v>34</v>
      </c>
      <c r="G6" s="113" t="s">
        <v>34</v>
      </c>
      <c r="H6" s="113" t="s">
        <v>34</v>
      </c>
      <c r="I6" s="113" t="s">
        <v>34</v>
      </c>
      <c r="J6" s="113" t="s">
        <v>34</v>
      </c>
      <c r="K6" s="113" t="s">
        <v>34</v>
      </c>
      <c r="L6" s="113" t="s">
        <v>34</v>
      </c>
      <c r="M6" s="113" t="s">
        <v>34</v>
      </c>
      <c r="N6" s="113" t="s">
        <v>34</v>
      </c>
      <c r="O6" s="113" t="s">
        <v>34</v>
      </c>
      <c r="P6" s="113" t="s">
        <v>34</v>
      </c>
      <c r="Q6" s="113" t="s">
        <v>34</v>
      </c>
      <c r="R6" s="113" t="s">
        <v>34</v>
      </c>
      <c r="S6" s="113" t="s">
        <v>34</v>
      </c>
      <c r="T6" s="113" t="s">
        <v>34</v>
      </c>
      <c r="U6" s="113" t="s">
        <v>34</v>
      </c>
      <c r="V6" s="113" t="s">
        <v>34</v>
      </c>
      <c r="W6" s="113" t="s">
        <v>34</v>
      </c>
      <c r="X6" s="113" t="s">
        <v>34</v>
      </c>
      <c r="Y6" s="113" t="s">
        <v>34</v>
      </c>
      <c r="Z6" s="113" t="s">
        <v>34</v>
      </c>
      <c r="AA6" s="113" t="s">
        <v>34</v>
      </c>
      <c r="AB6" s="113" t="s">
        <v>34</v>
      </c>
      <c r="AC6" s="113" t="s">
        <v>34</v>
      </c>
      <c r="AD6" s="113" t="s">
        <v>34</v>
      </c>
      <c r="AE6" s="113" t="s">
        <v>34</v>
      </c>
      <c r="AF6" s="113" t="s">
        <v>34</v>
      </c>
    </row>
    <row r="7" spans="1:36" ht="15" customHeight="1" x14ac:dyDescent="0.25">
      <c r="B7" s="113" t="s">
        <v>33</v>
      </c>
      <c r="C7" s="113" t="s">
        <v>32</v>
      </c>
      <c r="D7" s="113" t="s">
        <v>32</v>
      </c>
      <c r="E7" s="113" t="s">
        <v>32</v>
      </c>
      <c r="F7" s="113" t="s">
        <v>32</v>
      </c>
      <c r="G7" s="113" t="s">
        <v>32</v>
      </c>
      <c r="H7" s="113" t="s">
        <v>32</v>
      </c>
      <c r="I7" s="113" t="s">
        <v>32</v>
      </c>
      <c r="J7" s="113" t="s">
        <v>32</v>
      </c>
      <c r="K7" s="113" t="s">
        <v>32</v>
      </c>
      <c r="L7" s="113" t="s">
        <v>32</v>
      </c>
      <c r="M7" s="113" t="s">
        <v>32</v>
      </c>
      <c r="N7" s="113" t="s">
        <v>32</v>
      </c>
      <c r="O7" s="113" t="s">
        <v>32</v>
      </c>
      <c r="P7" s="113" t="s">
        <v>32</v>
      </c>
      <c r="Q7" s="113" t="s">
        <v>32</v>
      </c>
      <c r="R7" s="113" t="s">
        <v>32</v>
      </c>
      <c r="S7" s="113" t="s">
        <v>32</v>
      </c>
      <c r="T7" s="113" t="s">
        <v>32</v>
      </c>
      <c r="U7" s="113" t="s">
        <v>32</v>
      </c>
      <c r="V7" s="113" t="s">
        <v>32</v>
      </c>
      <c r="W7" s="113" t="s">
        <v>32</v>
      </c>
      <c r="X7" s="113" t="s">
        <v>32</v>
      </c>
      <c r="Y7" s="113" t="s">
        <v>32</v>
      </c>
      <c r="Z7" s="113" t="s">
        <v>32</v>
      </c>
      <c r="AA7" s="113" t="s">
        <v>32</v>
      </c>
      <c r="AB7" s="113" t="s">
        <v>32</v>
      </c>
      <c r="AC7" s="113" t="s">
        <v>32</v>
      </c>
      <c r="AD7" s="113" t="s">
        <v>32</v>
      </c>
      <c r="AE7" s="113" t="s">
        <v>32</v>
      </c>
      <c r="AF7" s="113" t="s">
        <v>32</v>
      </c>
    </row>
    <row r="8" spans="1:36" s="1" customFormat="1" ht="15" customHeight="1" x14ac:dyDescent="0.25">
      <c r="A8"/>
      <c r="B8" s="113" t="s">
        <v>31</v>
      </c>
      <c r="C8" s="113" t="s">
        <v>30</v>
      </c>
      <c r="D8" s="113"/>
      <c r="E8" s="113"/>
      <c r="F8" s="113" t="s">
        <v>30</v>
      </c>
      <c r="G8" s="113"/>
      <c r="H8" s="113"/>
      <c r="I8" s="113" t="s">
        <v>30</v>
      </c>
      <c r="J8" s="113"/>
      <c r="K8" s="113"/>
      <c r="L8" s="113" t="s">
        <v>30</v>
      </c>
      <c r="M8" s="113"/>
      <c r="N8" s="113"/>
      <c r="O8" s="113" t="s">
        <v>30</v>
      </c>
      <c r="P8" s="113"/>
      <c r="Q8" s="113"/>
      <c r="R8" s="113" t="s">
        <v>30</v>
      </c>
      <c r="S8" s="113"/>
      <c r="T8" s="113"/>
      <c r="U8" s="113" t="s">
        <v>30</v>
      </c>
      <c r="V8" s="113"/>
      <c r="W8" s="113"/>
      <c r="X8" s="113" t="s">
        <v>30</v>
      </c>
      <c r="Y8" s="113"/>
      <c r="Z8" s="113"/>
      <c r="AA8" s="113" t="s">
        <v>30</v>
      </c>
      <c r="AB8" s="113"/>
      <c r="AC8" s="113"/>
      <c r="AD8" s="113" t="s">
        <v>30</v>
      </c>
      <c r="AE8" s="113"/>
      <c r="AF8" s="113"/>
      <c r="AG8"/>
      <c r="AH8"/>
      <c r="AI8"/>
      <c r="AJ8"/>
    </row>
    <row r="9" spans="1:36" ht="15" customHeight="1" x14ac:dyDescent="0.25">
      <c r="B9" s="113" t="s">
        <v>29</v>
      </c>
      <c r="C9" s="113" t="s">
        <v>28</v>
      </c>
      <c r="D9" s="113"/>
      <c r="E9" s="113"/>
      <c r="F9" s="113" t="s">
        <v>28</v>
      </c>
      <c r="G9" s="113"/>
      <c r="H9" s="113"/>
      <c r="I9" s="113" t="s">
        <v>28</v>
      </c>
      <c r="J9" s="113"/>
      <c r="K9" s="113"/>
      <c r="L9" s="113" t="s">
        <v>28</v>
      </c>
      <c r="M9" s="113"/>
      <c r="N9" s="113"/>
      <c r="O9" s="113" t="s">
        <v>28</v>
      </c>
      <c r="P9" s="113"/>
      <c r="Q9" s="113"/>
      <c r="R9" s="113" t="s">
        <v>28</v>
      </c>
      <c r="S9" s="113"/>
      <c r="T9" s="113"/>
      <c r="U9" s="113" t="s">
        <v>28</v>
      </c>
      <c r="V9" s="113"/>
      <c r="W9" s="113"/>
      <c r="X9" s="113" t="s">
        <v>28</v>
      </c>
      <c r="Y9" s="113"/>
      <c r="Z9" s="113"/>
      <c r="AA9" s="113" t="s">
        <v>28</v>
      </c>
      <c r="AB9" s="113"/>
      <c r="AC9" s="113"/>
      <c r="AD9" s="113" t="s">
        <v>28</v>
      </c>
      <c r="AE9" s="113"/>
      <c r="AF9" s="113"/>
    </row>
    <row r="10" spans="1:36" ht="15" customHeight="1" x14ac:dyDescent="0.25">
      <c r="B10" s="113" t="s">
        <v>27</v>
      </c>
      <c r="C10" s="113" t="s">
        <v>26</v>
      </c>
      <c r="D10" s="113"/>
      <c r="E10" s="113"/>
      <c r="F10" s="113" t="s">
        <v>26</v>
      </c>
      <c r="G10" s="113"/>
      <c r="H10" s="113"/>
      <c r="I10" s="113" t="s">
        <v>26</v>
      </c>
      <c r="J10" s="113"/>
      <c r="K10" s="113"/>
      <c r="L10" s="113" t="s">
        <v>26</v>
      </c>
      <c r="M10" s="113"/>
      <c r="N10" s="113"/>
      <c r="O10" s="113" t="s">
        <v>26</v>
      </c>
      <c r="P10" s="113"/>
      <c r="Q10" s="113"/>
      <c r="R10" s="113" t="s">
        <v>26</v>
      </c>
      <c r="S10" s="113"/>
      <c r="T10" s="113"/>
      <c r="U10" s="113" t="s">
        <v>26</v>
      </c>
      <c r="V10" s="113"/>
      <c r="W10" s="113"/>
      <c r="X10" s="113" t="s">
        <v>26</v>
      </c>
      <c r="Y10" s="113"/>
      <c r="Z10" s="113"/>
      <c r="AA10" s="113" t="s">
        <v>26</v>
      </c>
      <c r="AB10" s="113"/>
      <c r="AC10" s="113"/>
      <c r="AD10" s="113" t="s">
        <v>26</v>
      </c>
      <c r="AE10" s="113"/>
      <c r="AF10" s="113"/>
    </row>
    <row r="11" spans="1:36" s="1" customFormat="1" ht="15" customHeight="1" thickBot="1" x14ac:dyDescent="0.25"/>
    <row r="12" spans="1:36" s="1" customFormat="1" ht="90" customHeight="1" thickTop="1" thickBot="1" x14ac:dyDescent="0.3">
      <c r="A12"/>
      <c r="B12" s="115" t="s">
        <v>25</v>
      </c>
      <c r="C12" s="112" t="s">
        <v>247</v>
      </c>
      <c r="D12" s="112" t="s">
        <v>248</v>
      </c>
      <c r="E12" s="112" t="s">
        <v>249</v>
      </c>
      <c r="F12" s="112" t="s">
        <v>250</v>
      </c>
      <c r="G12" s="112" t="s">
        <v>251</v>
      </c>
      <c r="H12" s="112" t="s">
        <v>252</v>
      </c>
      <c r="I12" s="112" t="s">
        <v>253</v>
      </c>
      <c r="J12" s="112" t="s">
        <v>254</v>
      </c>
      <c r="K12" s="112" t="s">
        <v>255</v>
      </c>
      <c r="L12" s="112" t="s">
        <v>256</v>
      </c>
      <c r="M12" s="112" t="s">
        <v>257</v>
      </c>
      <c r="N12" s="112" t="s">
        <v>258</v>
      </c>
      <c r="O12" s="112" t="s">
        <v>24</v>
      </c>
      <c r="P12" s="112" t="s">
        <v>23</v>
      </c>
      <c r="Q12" s="112" t="s">
        <v>22</v>
      </c>
      <c r="R12" s="112" t="s">
        <v>21</v>
      </c>
      <c r="S12" s="112" t="s">
        <v>20</v>
      </c>
      <c r="T12" s="112" t="s">
        <v>19</v>
      </c>
      <c r="U12" s="112" t="s">
        <v>18</v>
      </c>
      <c r="V12" s="112" t="s">
        <v>17</v>
      </c>
      <c r="W12" s="112" t="s">
        <v>16</v>
      </c>
      <c r="X12" s="112" t="s">
        <v>15</v>
      </c>
      <c r="Y12" s="112" t="s">
        <v>14</v>
      </c>
      <c r="Z12" s="112" t="s">
        <v>13</v>
      </c>
      <c r="AA12" s="112" t="s">
        <v>12</v>
      </c>
      <c r="AB12" s="112" t="s">
        <v>11</v>
      </c>
      <c r="AC12" s="112" t="s">
        <v>10</v>
      </c>
      <c r="AD12" s="112" t="s">
        <v>9</v>
      </c>
      <c r="AE12" s="112" t="s">
        <v>8</v>
      </c>
      <c r="AF12" s="118" t="s">
        <v>7</v>
      </c>
      <c r="AG12"/>
      <c r="AH12"/>
      <c r="AI12"/>
      <c r="AJ12"/>
    </row>
    <row r="13" spans="1:36" ht="15" customHeight="1" thickTop="1" x14ac:dyDescent="0.25">
      <c r="B13" s="123">
        <v>46190</v>
      </c>
      <c r="C13" s="124">
        <v>430</v>
      </c>
      <c r="D13" s="124">
        <v>440</v>
      </c>
      <c r="E13" s="124">
        <v>435</v>
      </c>
      <c r="F13" s="124">
        <v>410</v>
      </c>
      <c r="G13" s="124">
        <v>420</v>
      </c>
      <c r="H13" s="124">
        <v>415</v>
      </c>
      <c r="I13" s="124">
        <v>310</v>
      </c>
      <c r="J13" s="124">
        <v>320</v>
      </c>
      <c r="K13" s="124">
        <v>315</v>
      </c>
      <c r="L13" s="124">
        <v>370</v>
      </c>
      <c r="M13" s="124">
        <v>390</v>
      </c>
      <c r="N13" s="124">
        <v>380</v>
      </c>
      <c r="O13" s="124">
        <v>400</v>
      </c>
      <c r="P13" s="124">
        <v>435</v>
      </c>
      <c r="Q13" s="124">
        <v>417.5</v>
      </c>
      <c r="R13" s="124">
        <v>470</v>
      </c>
      <c r="S13" s="124">
        <v>480</v>
      </c>
      <c r="T13" s="124">
        <v>475</v>
      </c>
      <c r="U13" s="124">
        <v>480</v>
      </c>
      <c r="V13" s="124">
        <v>500</v>
      </c>
      <c r="W13" s="124">
        <v>490</v>
      </c>
      <c r="X13" s="124">
        <v>390</v>
      </c>
      <c r="Y13" s="124">
        <v>410</v>
      </c>
      <c r="Z13" s="124">
        <v>400</v>
      </c>
      <c r="AA13" s="124">
        <v>380</v>
      </c>
      <c r="AB13" s="124">
        <v>390</v>
      </c>
      <c r="AC13" s="124">
        <v>385</v>
      </c>
      <c r="AD13" s="124">
        <v>380</v>
      </c>
      <c r="AE13" s="124">
        <v>390</v>
      </c>
      <c r="AF13" s="125">
        <v>385</v>
      </c>
    </row>
    <row r="14" spans="1:36" ht="15" customHeight="1" x14ac:dyDescent="0.25">
      <c r="B14" s="116">
        <v>46183</v>
      </c>
      <c r="C14" s="117">
        <v>430</v>
      </c>
      <c r="D14" s="117">
        <v>440</v>
      </c>
      <c r="E14" s="117">
        <v>435</v>
      </c>
      <c r="F14" s="117">
        <v>410</v>
      </c>
      <c r="G14" s="117">
        <v>420</v>
      </c>
      <c r="H14" s="117">
        <v>415</v>
      </c>
      <c r="I14" s="117"/>
      <c r="J14" s="117"/>
      <c r="K14" s="117"/>
      <c r="L14" s="117">
        <v>370</v>
      </c>
      <c r="M14" s="117">
        <v>390</v>
      </c>
      <c r="N14" s="117">
        <v>380</v>
      </c>
      <c r="O14" s="117">
        <v>380</v>
      </c>
      <c r="P14" s="117">
        <v>435</v>
      </c>
      <c r="Q14" s="117">
        <v>407.5</v>
      </c>
      <c r="R14" s="117">
        <v>460</v>
      </c>
      <c r="S14" s="117">
        <v>480</v>
      </c>
      <c r="T14" s="117">
        <v>470</v>
      </c>
      <c r="U14" s="117">
        <v>480</v>
      </c>
      <c r="V14" s="117">
        <v>500</v>
      </c>
      <c r="W14" s="117">
        <v>490</v>
      </c>
      <c r="X14" s="117">
        <v>390</v>
      </c>
      <c r="Y14" s="117">
        <v>410</v>
      </c>
      <c r="Z14" s="117">
        <v>400</v>
      </c>
      <c r="AA14" s="117">
        <v>380</v>
      </c>
      <c r="AB14" s="117">
        <v>390</v>
      </c>
      <c r="AC14" s="117">
        <v>385</v>
      </c>
      <c r="AD14" s="117">
        <v>380</v>
      </c>
      <c r="AE14" s="117">
        <v>390</v>
      </c>
      <c r="AF14" s="119">
        <v>385</v>
      </c>
    </row>
    <row r="15" spans="1:36" ht="15" customHeight="1" x14ac:dyDescent="0.25">
      <c r="B15" s="116">
        <v>46176</v>
      </c>
      <c r="C15" s="117">
        <v>420</v>
      </c>
      <c r="D15" s="117">
        <v>430</v>
      </c>
      <c r="E15" s="117">
        <v>425</v>
      </c>
      <c r="F15" s="117">
        <v>390</v>
      </c>
      <c r="G15" s="117">
        <v>400</v>
      </c>
      <c r="H15" s="117">
        <v>395</v>
      </c>
      <c r="I15" s="117"/>
      <c r="J15" s="117"/>
      <c r="K15" s="117"/>
      <c r="L15" s="117">
        <v>350</v>
      </c>
      <c r="M15" s="117">
        <v>370</v>
      </c>
      <c r="N15" s="117">
        <v>360</v>
      </c>
      <c r="O15" s="117">
        <v>350</v>
      </c>
      <c r="P15" s="117">
        <v>425</v>
      </c>
      <c r="Q15" s="117">
        <v>387.5</v>
      </c>
      <c r="R15" s="117">
        <v>450</v>
      </c>
      <c r="S15" s="117">
        <v>460</v>
      </c>
      <c r="T15" s="117">
        <v>455</v>
      </c>
      <c r="U15" s="117">
        <v>475</v>
      </c>
      <c r="V15" s="117">
        <v>500</v>
      </c>
      <c r="W15" s="117">
        <v>487.5</v>
      </c>
      <c r="X15" s="117">
        <v>390</v>
      </c>
      <c r="Y15" s="117">
        <v>410</v>
      </c>
      <c r="Z15" s="117">
        <v>400</v>
      </c>
      <c r="AA15" s="117">
        <v>370</v>
      </c>
      <c r="AB15" s="117">
        <v>380</v>
      </c>
      <c r="AC15" s="117">
        <v>375</v>
      </c>
      <c r="AD15" s="117">
        <v>370</v>
      </c>
      <c r="AE15" s="117">
        <v>380</v>
      </c>
      <c r="AF15" s="119">
        <v>375</v>
      </c>
    </row>
    <row r="16" spans="1:36" ht="15" customHeight="1" x14ac:dyDescent="0.25">
      <c r="B16" s="116">
        <v>46169</v>
      </c>
      <c r="C16" s="117">
        <v>380</v>
      </c>
      <c r="D16" s="117">
        <v>400</v>
      </c>
      <c r="E16" s="117">
        <v>390</v>
      </c>
      <c r="F16" s="117">
        <v>390</v>
      </c>
      <c r="G16" s="117">
        <v>400</v>
      </c>
      <c r="H16" s="117">
        <v>395</v>
      </c>
      <c r="I16" s="117"/>
      <c r="J16" s="117"/>
      <c r="K16" s="117"/>
      <c r="L16" s="117">
        <v>330</v>
      </c>
      <c r="M16" s="117">
        <v>350</v>
      </c>
      <c r="N16" s="117">
        <v>340</v>
      </c>
      <c r="O16" s="117">
        <v>350</v>
      </c>
      <c r="P16" s="117">
        <v>425</v>
      </c>
      <c r="Q16" s="117">
        <v>387.5</v>
      </c>
      <c r="R16" s="117">
        <v>430</v>
      </c>
      <c r="S16" s="117">
        <v>440</v>
      </c>
      <c r="T16" s="117">
        <v>435</v>
      </c>
      <c r="U16" s="117">
        <v>475</v>
      </c>
      <c r="V16" s="117">
        <v>500</v>
      </c>
      <c r="W16" s="117">
        <v>487.5</v>
      </c>
      <c r="X16" s="117">
        <v>380</v>
      </c>
      <c r="Y16" s="117">
        <v>400</v>
      </c>
      <c r="Z16" s="117">
        <v>390</v>
      </c>
      <c r="AA16" s="117">
        <v>340</v>
      </c>
      <c r="AB16" s="117">
        <v>350</v>
      </c>
      <c r="AC16" s="117">
        <v>345</v>
      </c>
      <c r="AD16" s="117">
        <v>340</v>
      </c>
      <c r="AE16" s="117">
        <v>350</v>
      </c>
      <c r="AF16" s="119">
        <v>345</v>
      </c>
    </row>
    <row r="17" spans="2:32" ht="15" customHeight="1" x14ac:dyDescent="0.25">
      <c r="B17" s="116">
        <v>46162</v>
      </c>
      <c r="C17" s="117">
        <v>380</v>
      </c>
      <c r="D17" s="117">
        <v>400</v>
      </c>
      <c r="E17" s="117">
        <v>390</v>
      </c>
      <c r="F17" s="117">
        <v>390</v>
      </c>
      <c r="G17" s="117">
        <v>400</v>
      </c>
      <c r="H17" s="117">
        <v>395</v>
      </c>
      <c r="I17" s="117"/>
      <c r="J17" s="117"/>
      <c r="K17" s="117"/>
      <c r="L17" s="117">
        <v>330</v>
      </c>
      <c r="M17" s="117">
        <v>350</v>
      </c>
      <c r="N17" s="117">
        <v>340</v>
      </c>
      <c r="O17" s="117">
        <v>320</v>
      </c>
      <c r="P17" s="117">
        <v>350</v>
      </c>
      <c r="Q17" s="117">
        <v>335</v>
      </c>
      <c r="R17" s="117">
        <v>430</v>
      </c>
      <c r="S17" s="117">
        <v>440</v>
      </c>
      <c r="T17" s="117">
        <v>435</v>
      </c>
      <c r="U17" s="117">
        <v>475</v>
      </c>
      <c r="V17" s="117">
        <v>500</v>
      </c>
      <c r="W17" s="117">
        <v>487.5</v>
      </c>
      <c r="X17" s="117">
        <v>350</v>
      </c>
      <c r="Y17" s="117">
        <v>370</v>
      </c>
      <c r="Z17" s="117">
        <v>360</v>
      </c>
      <c r="AA17" s="117">
        <v>330</v>
      </c>
      <c r="AB17" s="117">
        <v>340</v>
      </c>
      <c r="AC17" s="117">
        <v>335</v>
      </c>
      <c r="AD17" s="117">
        <v>330</v>
      </c>
      <c r="AE17" s="117">
        <v>340</v>
      </c>
      <c r="AF17" s="119">
        <v>335</v>
      </c>
    </row>
    <row r="18" spans="2:32" ht="15" customHeight="1" x14ac:dyDescent="0.25">
      <c r="B18" s="116">
        <v>46155</v>
      </c>
      <c r="C18" s="117">
        <v>370</v>
      </c>
      <c r="D18" s="117">
        <v>390</v>
      </c>
      <c r="E18" s="117">
        <v>380</v>
      </c>
      <c r="F18" s="117">
        <v>380</v>
      </c>
      <c r="G18" s="117">
        <v>395</v>
      </c>
      <c r="H18" s="117">
        <v>387.5</v>
      </c>
      <c r="I18" s="117"/>
      <c r="J18" s="117"/>
      <c r="K18" s="117"/>
      <c r="L18" s="117">
        <v>330</v>
      </c>
      <c r="M18" s="117">
        <v>350</v>
      </c>
      <c r="N18" s="117">
        <v>340</v>
      </c>
      <c r="O18" s="117">
        <v>320</v>
      </c>
      <c r="P18" s="117">
        <v>350</v>
      </c>
      <c r="Q18" s="117">
        <v>335</v>
      </c>
      <c r="R18" s="117">
        <v>420</v>
      </c>
      <c r="S18" s="117">
        <v>430</v>
      </c>
      <c r="T18" s="117">
        <v>425</v>
      </c>
      <c r="U18" s="117">
        <v>475</v>
      </c>
      <c r="V18" s="117">
        <v>500</v>
      </c>
      <c r="W18" s="117">
        <v>487.5</v>
      </c>
      <c r="X18" s="117">
        <v>340</v>
      </c>
      <c r="Y18" s="117">
        <v>360</v>
      </c>
      <c r="Z18" s="117">
        <v>350</v>
      </c>
      <c r="AA18" s="117">
        <v>330</v>
      </c>
      <c r="AB18" s="117">
        <v>340</v>
      </c>
      <c r="AC18" s="117">
        <v>335</v>
      </c>
      <c r="AD18" s="117">
        <v>330</v>
      </c>
      <c r="AE18" s="117">
        <v>340</v>
      </c>
      <c r="AF18" s="119">
        <v>335</v>
      </c>
    </row>
    <row r="19" spans="2:32" ht="15" customHeight="1" x14ac:dyDescent="0.25">
      <c r="B19" s="116">
        <v>46148</v>
      </c>
      <c r="C19" s="117">
        <v>360</v>
      </c>
      <c r="D19" s="117">
        <v>385</v>
      </c>
      <c r="E19" s="117">
        <v>372.5</v>
      </c>
      <c r="F19" s="117">
        <v>360</v>
      </c>
      <c r="G19" s="117">
        <v>390</v>
      </c>
      <c r="H19" s="117">
        <v>375</v>
      </c>
      <c r="I19" s="117">
        <v>310</v>
      </c>
      <c r="J19" s="117">
        <v>320</v>
      </c>
      <c r="K19" s="117">
        <v>315</v>
      </c>
      <c r="L19" s="117">
        <v>310</v>
      </c>
      <c r="M19" s="117">
        <v>320</v>
      </c>
      <c r="N19" s="117">
        <v>315</v>
      </c>
      <c r="O19" s="117">
        <v>320</v>
      </c>
      <c r="P19" s="117">
        <v>350</v>
      </c>
      <c r="Q19" s="117">
        <v>335</v>
      </c>
      <c r="R19" s="117">
        <v>420</v>
      </c>
      <c r="S19" s="117">
        <v>430</v>
      </c>
      <c r="T19" s="117">
        <v>425</v>
      </c>
      <c r="U19" s="117">
        <v>465</v>
      </c>
      <c r="V19" s="117">
        <v>500</v>
      </c>
      <c r="W19" s="117">
        <v>482.5</v>
      </c>
      <c r="X19" s="117">
        <v>340</v>
      </c>
      <c r="Y19" s="117">
        <v>360</v>
      </c>
      <c r="Z19" s="117">
        <v>350</v>
      </c>
      <c r="AA19" s="117">
        <v>330</v>
      </c>
      <c r="AB19" s="117">
        <v>340</v>
      </c>
      <c r="AC19" s="117">
        <v>335</v>
      </c>
      <c r="AD19" s="117">
        <v>330</v>
      </c>
      <c r="AE19" s="117">
        <v>340</v>
      </c>
      <c r="AF19" s="119">
        <v>335</v>
      </c>
    </row>
    <row r="20" spans="2:32" ht="15" customHeight="1" x14ac:dyDescent="0.25">
      <c r="B20" s="116">
        <v>46141</v>
      </c>
      <c r="C20" s="117">
        <v>345</v>
      </c>
      <c r="D20" s="117">
        <v>380</v>
      </c>
      <c r="E20" s="117">
        <v>362.5</v>
      </c>
      <c r="F20" s="117">
        <v>350</v>
      </c>
      <c r="G20" s="117">
        <v>390</v>
      </c>
      <c r="H20" s="117">
        <v>370</v>
      </c>
      <c r="I20" s="117">
        <v>310</v>
      </c>
      <c r="J20" s="117">
        <v>320</v>
      </c>
      <c r="K20" s="117">
        <v>315</v>
      </c>
      <c r="L20" s="117">
        <v>310</v>
      </c>
      <c r="M20" s="117">
        <v>320</v>
      </c>
      <c r="N20" s="117">
        <v>315</v>
      </c>
      <c r="O20" s="117">
        <v>320</v>
      </c>
      <c r="P20" s="117">
        <v>350</v>
      </c>
      <c r="Q20" s="117">
        <v>335</v>
      </c>
      <c r="R20" s="117">
        <v>420</v>
      </c>
      <c r="S20" s="117">
        <v>430</v>
      </c>
      <c r="T20" s="117">
        <v>425</v>
      </c>
      <c r="U20" s="117">
        <v>455</v>
      </c>
      <c r="V20" s="117">
        <v>500</v>
      </c>
      <c r="W20" s="117">
        <v>477.5</v>
      </c>
      <c r="X20" s="117">
        <v>340</v>
      </c>
      <c r="Y20" s="117">
        <v>360</v>
      </c>
      <c r="Z20" s="117">
        <v>350</v>
      </c>
      <c r="AA20" s="117">
        <v>310</v>
      </c>
      <c r="AB20" s="117">
        <v>330</v>
      </c>
      <c r="AC20" s="117">
        <v>320</v>
      </c>
      <c r="AD20" s="117">
        <v>310</v>
      </c>
      <c r="AE20" s="117">
        <v>330</v>
      </c>
      <c r="AF20" s="119">
        <v>320</v>
      </c>
    </row>
    <row r="21" spans="2:32" ht="15" customHeight="1" x14ac:dyDescent="0.25">
      <c r="B21" s="116">
        <v>46134</v>
      </c>
      <c r="C21" s="117">
        <v>345</v>
      </c>
      <c r="D21" s="117">
        <v>370</v>
      </c>
      <c r="E21" s="117">
        <v>357.5</v>
      </c>
      <c r="F21" s="117">
        <v>350</v>
      </c>
      <c r="G21" s="117">
        <v>380</v>
      </c>
      <c r="H21" s="117">
        <v>365</v>
      </c>
      <c r="I21" s="117">
        <v>310</v>
      </c>
      <c r="J21" s="117">
        <v>320</v>
      </c>
      <c r="K21" s="117">
        <v>315</v>
      </c>
      <c r="L21" s="117">
        <v>310</v>
      </c>
      <c r="M21" s="117">
        <v>320</v>
      </c>
      <c r="N21" s="117">
        <v>315</v>
      </c>
      <c r="O21" s="117">
        <v>310</v>
      </c>
      <c r="P21" s="117">
        <v>340</v>
      </c>
      <c r="Q21" s="117">
        <v>325</v>
      </c>
      <c r="R21" s="117">
        <v>410</v>
      </c>
      <c r="S21" s="117">
        <v>425</v>
      </c>
      <c r="T21" s="117">
        <v>417.5</v>
      </c>
      <c r="U21" s="117">
        <v>430</v>
      </c>
      <c r="V21" s="117">
        <v>460</v>
      </c>
      <c r="W21" s="117">
        <v>445</v>
      </c>
      <c r="X21" s="117">
        <v>340</v>
      </c>
      <c r="Y21" s="117">
        <v>350</v>
      </c>
      <c r="Z21" s="117">
        <v>345</v>
      </c>
      <c r="AA21" s="117">
        <v>290</v>
      </c>
      <c r="AB21" s="117">
        <v>310</v>
      </c>
      <c r="AC21" s="117">
        <v>300</v>
      </c>
      <c r="AD21" s="117">
        <v>290</v>
      </c>
      <c r="AE21" s="117">
        <v>310</v>
      </c>
      <c r="AF21" s="119">
        <v>300</v>
      </c>
    </row>
    <row r="22" spans="2:32" ht="15" customHeight="1" x14ac:dyDescent="0.25">
      <c r="B22" s="116">
        <v>46127</v>
      </c>
      <c r="C22" s="117">
        <v>300</v>
      </c>
      <c r="D22" s="117">
        <v>350</v>
      </c>
      <c r="E22" s="117">
        <v>325</v>
      </c>
      <c r="F22" s="117">
        <v>290</v>
      </c>
      <c r="G22" s="117">
        <v>320</v>
      </c>
      <c r="H22" s="117">
        <v>305</v>
      </c>
      <c r="I22" s="117">
        <v>290</v>
      </c>
      <c r="J22" s="117">
        <v>320</v>
      </c>
      <c r="K22" s="117">
        <v>305</v>
      </c>
      <c r="L22" s="117">
        <v>290</v>
      </c>
      <c r="M22" s="117">
        <v>310</v>
      </c>
      <c r="N22" s="117">
        <v>300</v>
      </c>
      <c r="O22" s="117">
        <v>310</v>
      </c>
      <c r="P22" s="117">
        <v>340</v>
      </c>
      <c r="Q22" s="117">
        <v>325</v>
      </c>
      <c r="R22" s="117">
        <v>330</v>
      </c>
      <c r="S22" s="117">
        <v>400</v>
      </c>
      <c r="T22" s="117">
        <v>365</v>
      </c>
      <c r="U22" s="117">
        <v>370</v>
      </c>
      <c r="V22" s="117">
        <v>450</v>
      </c>
      <c r="W22" s="117">
        <v>410</v>
      </c>
      <c r="X22" s="117">
        <v>300</v>
      </c>
      <c r="Y22" s="117">
        <v>320</v>
      </c>
      <c r="Z22" s="117">
        <v>310</v>
      </c>
      <c r="AA22" s="117">
        <v>275</v>
      </c>
      <c r="AB22" s="117">
        <v>305</v>
      </c>
      <c r="AC22" s="117">
        <v>290</v>
      </c>
      <c r="AD22" s="117">
        <v>275</v>
      </c>
      <c r="AE22" s="117">
        <v>305</v>
      </c>
      <c r="AF22" s="119">
        <v>290</v>
      </c>
    </row>
    <row r="23" spans="2:32" ht="15" customHeight="1" x14ac:dyDescent="0.25">
      <c r="B23" s="116">
        <v>46120</v>
      </c>
      <c r="C23" s="117">
        <v>230</v>
      </c>
      <c r="D23" s="117">
        <v>280</v>
      </c>
      <c r="E23" s="117">
        <v>255</v>
      </c>
      <c r="F23" s="117">
        <v>230</v>
      </c>
      <c r="G23" s="117">
        <v>260</v>
      </c>
      <c r="H23" s="117">
        <v>245</v>
      </c>
      <c r="I23" s="117">
        <v>185</v>
      </c>
      <c r="J23" s="117">
        <v>220</v>
      </c>
      <c r="K23" s="117">
        <v>202.5</v>
      </c>
      <c r="L23" s="117">
        <v>180</v>
      </c>
      <c r="M23" s="117">
        <v>200</v>
      </c>
      <c r="N23" s="117">
        <v>190</v>
      </c>
      <c r="O23" s="117">
        <v>240</v>
      </c>
      <c r="P23" s="117">
        <v>260</v>
      </c>
      <c r="Q23" s="117">
        <v>250</v>
      </c>
      <c r="R23" s="117">
        <v>290</v>
      </c>
      <c r="S23" s="117">
        <v>310</v>
      </c>
      <c r="T23" s="117">
        <v>300</v>
      </c>
      <c r="U23" s="117">
        <v>270</v>
      </c>
      <c r="V23" s="117">
        <v>300</v>
      </c>
      <c r="W23" s="117">
        <v>285</v>
      </c>
      <c r="X23" s="117">
        <v>210</v>
      </c>
      <c r="Y23" s="117">
        <v>230</v>
      </c>
      <c r="Z23" s="117">
        <v>220</v>
      </c>
      <c r="AA23" s="117">
        <v>170</v>
      </c>
      <c r="AB23" s="117">
        <v>205</v>
      </c>
      <c r="AC23" s="117">
        <v>187.5</v>
      </c>
      <c r="AD23" s="117">
        <v>170</v>
      </c>
      <c r="AE23" s="117">
        <v>205</v>
      </c>
      <c r="AF23" s="119">
        <v>187.5</v>
      </c>
    </row>
    <row r="24" spans="2:32" ht="15" customHeight="1" x14ac:dyDescent="0.25">
      <c r="B24" s="116">
        <v>46113</v>
      </c>
      <c r="C24" s="117">
        <v>200</v>
      </c>
      <c r="D24" s="117">
        <v>230</v>
      </c>
      <c r="E24" s="117">
        <v>215</v>
      </c>
      <c r="F24" s="117">
        <v>210</v>
      </c>
      <c r="G24" s="117">
        <v>240</v>
      </c>
      <c r="H24" s="117">
        <v>225</v>
      </c>
      <c r="I24" s="117">
        <v>165</v>
      </c>
      <c r="J24" s="117">
        <v>220</v>
      </c>
      <c r="K24" s="117">
        <v>192.5</v>
      </c>
      <c r="L24" s="117">
        <v>160</v>
      </c>
      <c r="M24" s="117">
        <v>180</v>
      </c>
      <c r="N24" s="117">
        <v>170</v>
      </c>
      <c r="O24" s="117">
        <v>240</v>
      </c>
      <c r="P24" s="117">
        <v>260</v>
      </c>
      <c r="Q24" s="117">
        <v>250</v>
      </c>
      <c r="R24" s="117">
        <v>278</v>
      </c>
      <c r="S24" s="117">
        <v>290</v>
      </c>
      <c r="T24" s="117">
        <v>284</v>
      </c>
      <c r="U24" s="117">
        <v>250</v>
      </c>
      <c r="V24" s="117">
        <v>270</v>
      </c>
      <c r="W24" s="117">
        <v>260</v>
      </c>
      <c r="X24" s="117">
        <v>210</v>
      </c>
      <c r="Y24" s="117">
        <v>230</v>
      </c>
      <c r="Z24" s="117">
        <v>220</v>
      </c>
      <c r="AA24" s="117">
        <v>155</v>
      </c>
      <c r="AB24" s="117">
        <v>200</v>
      </c>
      <c r="AC24" s="117">
        <v>177.5</v>
      </c>
      <c r="AD24" s="117">
        <v>155</v>
      </c>
      <c r="AE24" s="117">
        <v>200</v>
      </c>
      <c r="AF24" s="119">
        <v>177.5</v>
      </c>
    </row>
    <row r="25" spans="2:32" ht="15" customHeight="1" x14ac:dyDescent="0.25">
      <c r="B25" s="116">
        <v>46106</v>
      </c>
      <c r="C25" s="117">
        <v>185</v>
      </c>
      <c r="D25" s="117">
        <v>200</v>
      </c>
      <c r="E25" s="117">
        <v>192.5</v>
      </c>
      <c r="F25" s="117">
        <v>189</v>
      </c>
      <c r="G25" s="117">
        <v>195</v>
      </c>
      <c r="H25" s="117">
        <v>192</v>
      </c>
      <c r="I25" s="117">
        <v>155</v>
      </c>
      <c r="J25" s="117">
        <v>165</v>
      </c>
      <c r="K25" s="117">
        <v>160</v>
      </c>
      <c r="L25" s="117">
        <v>140</v>
      </c>
      <c r="M25" s="117">
        <v>150</v>
      </c>
      <c r="N25" s="117">
        <v>145</v>
      </c>
      <c r="O25" s="117">
        <v>175</v>
      </c>
      <c r="P25" s="117">
        <v>190</v>
      </c>
      <c r="Q25" s="117">
        <v>182.5</v>
      </c>
      <c r="R25" s="117">
        <v>210</v>
      </c>
      <c r="S25" s="117">
        <v>220</v>
      </c>
      <c r="T25" s="117">
        <v>215</v>
      </c>
      <c r="U25" s="117">
        <v>230</v>
      </c>
      <c r="V25" s="117">
        <v>250</v>
      </c>
      <c r="W25" s="117">
        <v>240</v>
      </c>
      <c r="X25" s="117">
        <v>185</v>
      </c>
      <c r="Y25" s="117">
        <v>190</v>
      </c>
      <c r="Z25" s="117">
        <v>187.5</v>
      </c>
      <c r="AA25" s="117">
        <v>140</v>
      </c>
      <c r="AB25" s="117">
        <v>150</v>
      </c>
      <c r="AC25" s="117">
        <v>145</v>
      </c>
      <c r="AD25" s="117">
        <v>140</v>
      </c>
      <c r="AE25" s="117">
        <v>150</v>
      </c>
      <c r="AF25" s="119">
        <v>145</v>
      </c>
    </row>
    <row r="26" spans="2:32" ht="15" customHeight="1" x14ac:dyDescent="0.25">
      <c r="B26" s="116">
        <v>46099</v>
      </c>
      <c r="C26" s="117">
        <v>178</v>
      </c>
      <c r="D26" s="117">
        <v>190</v>
      </c>
      <c r="E26" s="117">
        <v>184</v>
      </c>
      <c r="F26" s="117">
        <v>183</v>
      </c>
      <c r="G26" s="117">
        <v>195</v>
      </c>
      <c r="H26" s="117">
        <v>189</v>
      </c>
      <c r="I26" s="117">
        <v>145</v>
      </c>
      <c r="J26" s="117">
        <v>160</v>
      </c>
      <c r="K26" s="117">
        <v>152.5</v>
      </c>
      <c r="L26" s="117">
        <v>140</v>
      </c>
      <c r="M26" s="117">
        <v>150</v>
      </c>
      <c r="N26" s="117">
        <v>145</v>
      </c>
      <c r="O26" s="117">
        <v>155</v>
      </c>
      <c r="P26" s="117">
        <v>185</v>
      </c>
      <c r="Q26" s="117">
        <v>170</v>
      </c>
      <c r="R26" s="117">
        <v>195</v>
      </c>
      <c r="S26" s="117">
        <v>205</v>
      </c>
      <c r="T26" s="117">
        <v>200</v>
      </c>
      <c r="U26" s="117">
        <v>210</v>
      </c>
      <c r="V26" s="117">
        <v>230</v>
      </c>
      <c r="W26" s="117">
        <v>220</v>
      </c>
      <c r="X26" s="117">
        <v>175</v>
      </c>
      <c r="Y26" s="117">
        <v>180</v>
      </c>
      <c r="Z26" s="117">
        <v>177.5</v>
      </c>
      <c r="AA26" s="117">
        <v>135</v>
      </c>
      <c r="AB26" s="117">
        <v>143</v>
      </c>
      <c r="AC26" s="117">
        <v>139</v>
      </c>
      <c r="AD26" s="117">
        <v>135</v>
      </c>
      <c r="AE26" s="117">
        <v>143</v>
      </c>
      <c r="AF26" s="119">
        <v>139</v>
      </c>
    </row>
    <row r="27" spans="2:32" ht="15" customHeight="1" x14ac:dyDescent="0.25">
      <c r="B27" s="116">
        <v>46092</v>
      </c>
      <c r="C27" s="117">
        <v>170</v>
      </c>
      <c r="D27" s="117">
        <v>175</v>
      </c>
      <c r="E27" s="117">
        <v>172.5</v>
      </c>
      <c r="F27" s="117">
        <v>180</v>
      </c>
      <c r="G27" s="117">
        <v>190</v>
      </c>
      <c r="H27" s="117">
        <v>185</v>
      </c>
      <c r="I27" s="117">
        <v>140</v>
      </c>
      <c r="J27" s="117">
        <v>155</v>
      </c>
      <c r="K27" s="117">
        <v>147.5</v>
      </c>
      <c r="L27" s="117">
        <v>135</v>
      </c>
      <c r="M27" s="117">
        <v>150</v>
      </c>
      <c r="N27" s="117">
        <v>142.5</v>
      </c>
      <c r="O27" s="117">
        <v>150</v>
      </c>
      <c r="P27" s="117">
        <v>175</v>
      </c>
      <c r="Q27" s="117">
        <v>162.5</v>
      </c>
      <c r="R27" s="117">
        <v>185</v>
      </c>
      <c r="S27" s="117">
        <v>190</v>
      </c>
      <c r="T27" s="117">
        <v>187.5</v>
      </c>
      <c r="U27" s="117">
        <v>202</v>
      </c>
      <c r="V27" s="117">
        <v>210</v>
      </c>
      <c r="W27" s="117">
        <v>206</v>
      </c>
      <c r="X27" s="117">
        <v>168</v>
      </c>
      <c r="Y27" s="117">
        <v>173</v>
      </c>
      <c r="Z27" s="117">
        <v>170.5</v>
      </c>
      <c r="AA27" s="117">
        <v>130</v>
      </c>
      <c r="AB27" s="117">
        <v>142</v>
      </c>
      <c r="AC27" s="117">
        <v>136</v>
      </c>
      <c r="AD27" s="117">
        <v>130</v>
      </c>
      <c r="AE27" s="117">
        <v>142</v>
      </c>
      <c r="AF27" s="119">
        <v>136</v>
      </c>
    </row>
    <row r="28" spans="2:32" ht="15" customHeight="1" x14ac:dyDescent="0.25">
      <c r="B28" s="116">
        <v>46085</v>
      </c>
      <c r="C28" s="117">
        <v>168</v>
      </c>
      <c r="D28" s="117">
        <v>170</v>
      </c>
      <c r="E28" s="117">
        <v>169</v>
      </c>
      <c r="F28" s="117">
        <v>175</v>
      </c>
      <c r="G28" s="117">
        <v>185</v>
      </c>
      <c r="H28" s="117">
        <v>180</v>
      </c>
      <c r="I28" s="117">
        <v>135</v>
      </c>
      <c r="J28" s="117">
        <v>150</v>
      </c>
      <c r="K28" s="117">
        <v>142.5</v>
      </c>
      <c r="L28" s="117">
        <v>135</v>
      </c>
      <c r="M28" s="117">
        <v>145</v>
      </c>
      <c r="N28" s="117">
        <v>140</v>
      </c>
      <c r="O28" s="117">
        <v>140</v>
      </c>
      <c r="P28" s="117">
        <v>145</v>
      </c>
      <c r="Q28" s="117">
        <v>142.5</v>
      </c>
      <c r="R28" s="117">
        <v>180</v>
      </c>
      <c r="S28" s="117">
        <v>183</v>
      </c>
      <c r="T28" s="117">
        <v>181.5</v>
      </c>
      <c r="U28" s="117">
        <v>192</v>
      </c>
      <c r="V28" s="117">
        <v>200</v>
      </c>
      <c r="W28" s="117">
        <v>196</v>
      </c>
      <c r="X28" s="117">
        <v>158</v>
      </c>
      <c r="Y28" s="117">
        <v>163</v>
      </c>
      <c r="Z28" s="117">
        <v>160.5</v>
      </c>
      <c r="AA28" s="117">
        <v>125</v>
      </c>
      <c r="AB28" s="117">
        <v>135</v>
      </c>
      <c r="AC28" s="117">
        <v>130</v>
      </c>
      <c r="AD28" s="117">
        <v>125</v>
      </c>
      <c r="AE28" s="117">
        <v>135</v>
      </c>
      <c r="AF28" s="119">
        <v>130</v>
      </c>
    </row>
    <row r="29" spans="2:32" ht="15" customHeight="1" x14ac:dyDescent="0.25">
      <c r="B29" s="116">
        <v>46078</v>
      </c>
      <c r="C29" s="117">
        <v>165</v>
      </c>
      <c r="D29" s="117">
        <v>170</v>
      </c>
      <c r="E29" s="117">
        <v>167.5</v>
      </c>
      <c r="F29" s="117">
        <v>169</v>
      </c>
      <c r="G29" s="117">
        <v>180</v>
      </c>
      <c r="H29" s="117">
        <v>174.5</v>
      </c>
      <c r="I29" s="117">
        <v>130</v>
      </c>
      <c r="J29" s="117">
        <v>145</v>
      </c>
      <c r="K29" s="117">
        <v>137.5</v>
      </c>
      <c r="L29" s="117">
        <v>135</v>
      </c>
      <c r="M29" s="117">
        <v>145</v>
      </c>
      <c r="N29" s="117">
        <v>140</v>
      </c>
      <c r="O29" s="117">
        <v>140</v>
      </c>
      <c r="P29" s="117">
        <v>145</v>
      </c>
      <c r="Q29" s="117">
        <v>142.5</v>
      </c>
      <c r="R29" s="117">
        <v>175</v>
      </c>
      <c r="S29" s="117">
        <v>183</v>
      </c>
      <c r="T29" s="117">
        <v>179</v>
      </c>
      <c r="U29" s="117">
        <v>187</v>
      </c>
      <c r="V29" s="117">
        <v>200</v>
      </c>
      <c r="W29" s="117">
        <v>193.5</v>
      </c>
      <c r="X29" s="117">
        <v>155</v>
      </c>
      <c r="Y29" s="117">
        <v>163</v>
      </c>
      <c r="Z29" s="117">
        <v>159</v>
      </c>
      <c r="AA29" s="117">
        <v>120</v>
      </c>
      <c r="AB29" s="117">
        <v>130</v>
      </c>
      <c r="AC29" s="117">
        <v>125</v>
      </c>
      <c r="AD29" s="117">
        <v>120</v>
      </c>
      <c r="AE29" s="117">
        <v>130</v>
      </c>
      <c r="AF29" s="119">
        <v>125</v>
      </c>
    </row>
    <row r="30" spans="2:32" ht="15" customHeight="1" x14ac:dyDescent="0.25">
      <c r="B30" s="116">
        <v>46071</v>
      </c>
      <c r="C30" s="117">
        <v>160</v>
      </c>
      <c r="D30" s="117">
        <v>165</v>
      </c>
      <c r="E30" s="117">
        <v>162.5</v>
      </c>
      <c r="F30" s="117">
        <v>165</v>
      </c>
      <c r="G30" s="117">
        <v>175</v>
      </c>
      <c r="H30" s="117">
        <v>170</v>
      </c>
      <c r="I30" s="117">
        <v>130</v>
      </c>
      <c r="J30" s="117">
        <v>140</v>
      </c>
      <c r="K30" s="117">
        <v>135</v>
      </c>
      <c r="L30" s="117">
        <v>125</v>
      </c>
      <c r="M30" s="117">
        <v>135</v>
      </c>
      <c r="N30" s="117">
        <v>130</v>
      </c>
      <c r="O30" s="117">
        <v>140</v>
      </c>
      <c r="P30" s="117">
        <v>145</v>
      </c>
      <c r="Q30" s="117">
        <v>142.5</v>
      </c>
      <c r="R30" s="117">
        <v>170</v>
      </c>
      <c r="S30" s="117">
        <v>175</v>
      </c>
      <c r="T30" s="117">
        <v>172.5</v>
      </c>
      <c r="U30" s="117">
        <v>187</v>
      </c>
      <c r="V30" s="117">
        <v>195</v>
      </c>
      <c r="W30" s="117">
        <v>191</v>
      </c>
      <c r="X30" s="117">
        <v>153</v>
      </c>
      <c r="Y30" s="117">
        <v>158</v>
      </c>
      <c r="Z30" s="117">
        <v>155.5</v>
      </c>
      <c r="AA30" s="117">
        <v>120</v>
      </c>
      <c r="AB30" s="117">
        <v>130</v>
      </c>
      <c r="AC30" s="117">
        <v>125</v>
      </c>
      <c r="AD30" s="117">
        <v>120</v>
      </c>
      <c r="AE30" s="117">
        <v>130</v>
      </c>
      <c r="AF30" s="119">
        <v>125</v>
      </c>
    </row>
    <row r="31" spans="2:32" ht="15" customHeight="1" x14ac:dyDescent="0.25">
      <c r="B31" s="116">
        <v>46064</v>
      </c>
      <c r="C31" s="117">
        <v>160</v>
      </c>
      <c r="D31" s="117">
        <v>165</v>
      </c>
      <c r="E31" s="117">
        <v>162.5</v>
      </c>
      <c r="F31" s="117">
        <v>165</v>
      </c>
      <c r="G31" s="117">
        <v>175</v>
      </c>
      <c r="H31" s="117">
        <v>170</v>
      </c>
      <c r="I31" s="117">
        <v>130</v>
      </c>
      <c r="J31" s="117">
        <v>140</v>
      </c>
      <c r="K31" s="117">
        <v>135</v>
      </c>
      <c r="L31" s="117">
        <v>130</v>
      </c>
      <c r="M31" s="117">
        <v>140</v>
      </c>
      <c r="N31" s="117">
        <v>135</v>
      </c>
      <c r="O31" s="117">
        <v>140</v>
      </c>
      <c r="P31" s="117">
        <v>145</v>
      </c>
      <c r="Q31" s="117">
        <v>142.5</v>
      </c>
      <c r="R31" s="117">
        <v>170</v>
      </c>
      <c r="S31" s="117">
        <v>175</v>
      </c>
      <c r="T31" s="117">
        <v>172.5</v>
      </c>
      <c r="U31" s="117">
        <v>187</v>
      </c>
      <c r="V31" s="117">
        <v>195</v>
      </c>
      <c r="W31" s="117">
        <v>191</v>
      </c>
      <c r="X31" s="117">
        <v>153</v>
      </c>
      <c r="Y31" s="117">
        <v>158</v>
      </c>
      <c r="Z31" s="117">
        <v>155.5</v>
      </c>
      <c r="AA31" s="117">
        <v>120</v>
      </c>
      <c r="AB31" s="117">
        <v>130</v>
      </c>
      <c r="AC31" s="117">
        <v>125</v>
      </c>
      <c r="AD31" s="117">
        <v>120</v>
      </c>
      <c r="AE31" s="117">
        <v>130</v>
      </c>
      <c r="AF31" s="119">
        <v>125</v>
      </c>
    </row>
    <row r="32" spans="2:32" ht="15" customHeight="1" x14ac:dyDescent="0.25">
      <c r="B32" s="116">
        <v>46057</v>
      </c>
      <c r="C32" s="117">
        <v>155</v>
      </c>
      <c r="D32" s="117">
        <v>165</v>
      </c>
      <c r="E32" s="117">
        <v>160</v>
      </c>
      <c r="F32" s="117">
        <v>160</v>
      </c>
      <c r="G32" s="117">
        <v>175</v>
      </c>
      <c r="H32" s="117">
        <v>167.5</v>
      </c>
      <c r="I32" s="117">
        <v>130</v>
      </c>
      <c r="J32" s="117">
        <v>135</v>
      </c>
      <c r="K32" s="117">
        <v>132.5</v>
      </c>
      <c r="L32" s="117">
        <v>122</v>
      </c>
      <c r="M32" s="117">
        <v>130</v>
      </c>
      <c r="N32" s="117">
        <v>126</v>
      </c>
      <c r="O32" s="117">
        <v>140</v>
      </c>
      <c r="P32" s="117">
        <v>145</v>
      </c>
      <c r="Q32" s="117">
        <v>142.5</v>
      </c>
      <c r="R32" s="117">
        <v>170</v>
      </c>
      <c r="S32" s="117">
        <v>175</v>
      </c>
      <c r="T32" s="117">
        <v>172.5</v>
      </c>
      <c r="U32" s="117">
        <v>185</v>
      </c>
      <c r="V32" s="117">
        <v>195</v>
      </c>
      <c r="W32" s="117">
        <v>190</v>
      </c>
      <c r="X32" s="117">
        <v>150</v>
      </c>
      <c r="Y32" s="117">
        <v>155</v>
      </c>
      <c r="Z32" s="117">
        <v>152.5</v>
      </c>
      <c r="AA32" s="117">
        <v>120</v>
      </c>
      <c r="AB32" s="117">
        <v>130</v>
      </c>
      <c r="AC32" s="117">
        <v>125</v>
      </c>
      <c r="AD32" s="117">
        <v>120</v>
      </c>
      <c r="AE32" s="117">
        <v>130</v>
      </c>
      <c r="AF32" s="119">
        <v>125</v>
      </c>
    </row>
    <row r="33" spans="2:32" ht="15" customHeight="1" x14ac:dyDescent="0.25">
      <c r="B33" s="116">
        <v>46050</v>
      </c>
      <c r="C33" s="117">
        <v>155</v>
      </c>
      <c r="D33" s="117">
        <v>165</v>
      </c>
      <c r="E33" s="117">
        <v>160</v>
      </c>
      <c r="F33" s="117">
        <v>160</v>
      </c>
      <c r="G33" s="117">
        <v>170</v>
      </c>
      <c r="H33" s="117">
        <v>165</v>
      </c>
      <c r="I33" s="117">
        <v>128</v>
      </c>
      <c r="J33" s="117">
        <v>133</v>
      </c>
      <c r="K33" s="117">
        <v>130.5</v>
      </c>
      <c r="L33" s="117">
        <v>122</v>
      </c>
      <c r="M33" s="117">
        <v>130</v>
      </c>
      <c r="N33" s="117">
        <v>126</v>
      </c>
      <c r="O33" s="117">
        <v>140</v>
      </c>
      <c r="P33" s="117">
        <v>145</v>
      </c>
      <c r="Q33" s="117">
        <v>142.5</v>
      </c>
      <c r="R33" s="117">
        <v>170</v>
      </c>
      <c r="S33" s="117">
        <v>175</v>
      </c>
      <c r="T33" s="117">
        <v>172.5</v>
      </c>
      <c r="U33" s="117">
        <v>185</v>
      </c>
      <c r="V33" s="117">
        <v>195</v>
      </c>
      <c r="W33" s="117">
        <v>190</v>
      </c>
      <c r="X33" s="117">
        <v>150</v>
      </c>
      <c r="Y33" s="117">
        <v>155</v>
      </c>
      <c r="Z33" s="117">
        <v>152.5</v>
      </c>
      <c r="AA33" s="117">
        <v>120</v>
      </c>
      <c r="AB33" s="117">
        <v>130</v>
      </c>
      <c r="AC33" s="117">
        <v>125</v>
      </c>
      <c r="AD33" s="117">
        <v>120</v>
      </c>
      <c r="AE33" s="117">
        <v>130</v>
      </c>
      <c r="AF33" s="119">
        <v>125</v>
      </c>
    </row>
    <row r="34" spans="2:32" ht="15" customHeight="1" x14ac:dyDescent="0.25">
      <c r="B34" s="116">
        <v>46043</v>
      </c>
      <c r="C34" s="117">
        <v>150</v>
      </c>
      <c r="D34" s="117">
        <v>160</v>
      </c>
      <c r="E34" s="117">
        <v>155</v>
      </c>
      <c r="F34" s="117">
        <v>155</v>
      </c>
      <c r="G34" s="117">
        <v>165</v>
      </c>
      <c r="H34" s="117">
        <v>160</v>
      </c>
      <c r="I34" s="117">
        <v>120</v>
      </c>
      <c r="J34" s="117">
        <v>130</v>
      </c>
      <c r="K34" s="117">
        <v>125</v>
      </c>
      <c r="L34" s="117">
        <v>120</v>
      </c>
      <c r="M34" s="117">
        <v>130</v>
      </c>
      <c r="N34" s="117">
        <v>125</v>
      </c>
      <c r="O34" s="117">
        <v>140</v>
      </c>
      <c r="P34" s="117">
        <v>145</v>
      </c>
      <c r="Q34" s="117">
        <v>142.5</v>
      </c>
      <c r="R34" s="117">
        <v>170</v>
      </c>
      <c r="S34" s="117">
        <v>175</v>
      </c>
      <c r="T34" s="117">
        <v>172.5</v>
      </c>
      <c r="U34" s="117">
        <v>182</v>
      </c>
      <c r="V34" s="117">
        <v>190</v>
      </c>
      <c r="W34" s="117">
        <v>186</v>
      </c>
      <c r="X34" s="117">
        <v>145</v>
      </c>
      <c r="Y34" s="117">
        <v>155</v>
      </c>
      <c r="Z34" s="117">
        <v>150</v>
      </c>
      <c r="AA34" s="117">
        <v>120</v>
      </c>
      <c r="AB34" s="117">
        <v>130</v>
      </c>
      <c r="AC34" s="117">
        <v>125</v>
      </c>
      <c r="AD34" s="117">
        <v>120</v>
      </c>
      <c r="AE34" s="117">
        <v>130</v>
      </c>
      <c r="AF34" s="119">
        <v>125</v>
      </c>
    </row>
    <row r="35" spans="2:32" ht="15" customHeight="1" x14ac:dyDescent="0.25">
      <c r="B35" s="116">
        <v>46036</v>
      </c>
      <c r="C35" s="117">
        <v>150</v>
      </c>
      <c r="D35" s="117">
        <v>160</v>
      </c>
      <c r="E35" s="117">
        <v>155</v>
      </c>
      <c r="F35" s="117">
        <v>155</v>
      </c>
      <c r="G35" s="117">
        <v>163</v>
      </c>
      <c r="H35" s="117">
        <v>159</v>
      </c>
      <c r="I35" s="117">
        <v>115</v>
      </c>
      <c r="J35" s="117">
        <v>125</v>
      </c>
      <c r="K35" s="117">
        <v>120</v>
      </c>
      <c r="L35" s="117">
        <v>115</v>
      </c>
      <c r="M35" s="117">
        <v>125</v>
      </c>
      <c r="N35" s="117">
        <v>120</v>
      </c>
      <c r="O35" s="117">
        <v>135</v>
      </c>
      <c r="P35" s="117">
        <v>140</v>
      </c>
      <c r="Q35" s="117">
        <v>137.5</v>
      </c>
      <c r="R35" s="117">
        <v>163</v>
      </c>
      <c r="S35" s="117">
        <v>170</v>
      </c>
      <c r="T35" s="117">
        <v>166.5</v>
      </c>
      <c r="U35" s="117">
        <v>180</v>
      </c>
      <c r="V35" s="117">
        <v>190</v>
      </c>
      <c r="W35" s="117">
        <v>185</v>
      </c>
      <c r="X35" s="117">
        <v>145</v>
      </c>
      <c r="Y35" s="117">
        <v>155</v>
      </c>
      <c r="Z35" s="117">
        <v>150</v>
      </c>
      <c r="AA35" s="117">
        <v>115</v>
      </c>
      <c r="AB35" s="117">
        <v>125</v>
      </c>
      <c r="AC35" s="117">
        <v>120</v>
      </c>
      <c r="AD35" s="117">
        <v>115</v>
      </c>
      <c r="AE35" s="117">
        <v>125</v>
      </c>
      <c r="AF35" s="119">
        <v>120</v>
      </c>
    </row>
    <row r="36" spans="2:32" ht="15" customHeight="1" x14ac:dyDescent="0.25">
      <c r="B36" s="116">
        <v>46029</v>
      </c>
      <c r="C36" s="117">
        <v>150</v>
      </c>
      <c r="D36" s="117">
        <v>155</v>
      </c>
      <c r="E36" s="117">
        <v>152.5</v>
      </c>
      <c r="F36" s="117">
        <v>155</v>
      </c>
      <c r="G36" s="117">
        <v>160</v>
      </c>
      <c r="H36" s="117">
        <v>157.5</v>
      </c>
      <c r="I36" s="117">
        <v>115</v>
      </c>
      <c r="J36" s="117">
        <v>120</v>
      </c>
      <c r="K36" s="117">
        <v>117.5</v>
      </c>
      <c r="L36" s="117">
        <v>115</v>
      </c>
      <c r="M36" s="117">
        <v>120</v>
      </c>
      <c r="N36" s="117">
        <v>117.5</v>
      </c>
      <c r="O36" s="117">
        <v>135</v>
      </c>
      <c r="P36" s="117">
        <v>140</v>
      </c>
      <c r="Q36" s="117">
        <v>137.5</v>
      </c>
      <c r="R36" s="117">
        <v>163</v>
      </c>
      <c r="S36" s="117">
        <v>165</v>
      </c>
      <c r="T36" s="117">
        <v>164</v>
      </c>
      <c r="U36" s="117">
        <v>175</v>
      </c>
      <c r="V36" s="117">
        <v>184</v>
      </c>
      <c r="W36" s="117">
        <v>179.5</v>
      </c>
      <c r="X36" s="117">
        <v>145</v>
      </c>
      <c r="Y36" s="117">
        <v>155</v>
      </c>
      <c r="Z36" s="117">
        <v>150</v>
      </c>
      <c r="AA36" s="117">
        <v>115</v>
      </c>
      <c r="AB36" s="117">
        <v>120</v>
      </c>
      <c r="AC36" s="117">
        <v>117.5</v>
      </c>
      <c r="AD36" s="117">
        <v>115</v>
      </c>
      <c r="AE36" s="117">
        <v>120</v>
      </c>
      <c r="AF36" s="119">
        <v>117.5</v>
      </c>
    </row>
    <row r="37" spans="2:32" ht="15" customHeight="1" x14ac:dyDescent="0.25">
      <c r="B37" s="116">
        <v>46015</v>
      </c>
      <c r="C37" s="117">
        <v>150</v>
      </c>
      <c r="D37" s="117">
        <v>155</v>
      </c>
      <c r="E37" s="117">
        <v>152.5</v>
      </c>
      <c r="F37" s="117">
        <v>155</v>
      </c>
      <c r="G37" s="117">
        <v>160</v>
      </c>
      <c r="H37" s="117">
        <v>157.5</v>
      </c>
      <c r="I37" s="117">
        <v>110</v>
      </c>
      <c r="J37" s="117">
        <v>120</v>
      </c>
      <c r="K37" s="117">
        <v>115</v>
      </c>
      <c r="L37" s="117">
        <v>110</v>
      </c>
      <c r="M37" s="117">
        <v>120</v>
      </c>
      <c r="N37" s="117">
        <v>115</v>
      </c>
      <c r="O37" s="117">
        <v>135</v>
      </c>
      <c r="P37" s="117">
        <v>140</v>
      </c>
      <c r="Q37" s="117">
        <v>137.5</v>
      </c>
      <c r="R37" s="117">
        <v>160</v>
      </c>
      <c r="S37" s="117">
        <v>165</v>
      </c>
      <c r="T37" s="117">
        <v>162.5</v>
      </c>
      <c r="U37" s="117">
        <v>175</v>
      </c>
      <c r="V37" s="117">
        <v>184</v>
      </c>
      <c r="W37" s="117">
        <v>179.5</v>
      </c>
      <c r="X37" s="117">
        <v>145</v>
      </c>
      <c r="Y37" s="117">
        <v>158</v>
      </c>
      <c r="Z37" s="117">
        <v>151.5</v>
      </c>
      <c r="AA37" s="117">
        <v>110</v>
      </c>
      <c r="AB37" s="117">
        <v>120</v>
      </c>
      <c r="AC37" s="117">
        <v>115</v>
      </c>
      <c r="AD37" s="117">
        <v>110</v>
      </c>
      <c r="AE37" s="117">
        <v>120</v>
      </c>
      <c r="AF37" s="119">
        <v>115</v>
      </c>
    </row>
    <row r="38" spans="2:32" ht="15" customHeight="1" x14ac:dyDescent="0.25">
      <c r="B38" s="116">
        <v>46008</v>
      </c>
      <c r="C38" s="117">
        <v>150</v>
      </c>
      <c r="D38" s="117">
        <v>155</v>
      </c>
      <c r="E38" s="117">
        <v>152.5</v>
      </c>
      <c r="F38" s="117">
        <v>153</v>
      </c>
      <c r="G38" s="117">
        <v>158</v>
      </c>
      <c r="H38" s="117">
        <v>155.5</v>
      </c>
      <c r="I38" s="117">
        <v>105</v>
      </c>
      <c r="J38" s="117">
        <v>115</v>
      </c>
      <c r="K38" s="117">
        <v>110</v>
      </c>
      <c r="L38" s="117">
        <v>105</v>
      </c>
      <c r="M38" s="117">
        <v>115</v>
      </c>
      <c r="N38" s="117">
        <v>110</v>
      </c>
      <c r="O38" s="117">
        <v>135</v>
      </c>
      <c r="P38" s="117">
        <v>140</v>
      </c>
      <c r="Q38" s="117">
        <v>137.5</v>
      </c>
      <c r="R38" s="117">
        <v>155</v>
      </c>
      <c r="S38" s="117">
        <v>160</v>
      </c>
      <c r="T38" s="117">
        <v>157.5</v>
      </c>
      <c r="U38" s="117">
        <v>175</v>
      </c>
      <c r="V38" s="117">
        <v>184</v>
      </c>
      <c r="W38" s="117">
        <v>179.5</v>
      </c>
      <c r="X38" s="117">
        <v>140</v>
      </c>
      <c r="Y38" s="117">
        <v>153</v>
      </c>
      <c r="Z38" s="117">
        <v>146.5</v>
      </c>
      <c r="AA38" s="117">
        <v>110</v>
      </c>
      <c r="AB38" s="117">
        <v>120</v>
      </c>
      <c r="AC38" s="117">
        <v>115</v>
      </c>
      <c r="AD38" s="117">
        <v>110</v>
      </c>
      <c r="AE38" s="117">
        <v>120</v>
      </c>
      <c r="AF38" s="119">
        <v>115</v>
      </c>
    </row>
    <row r="39" spans="2:32" ht="15" customHeight="1" x14ac:dyDescent="0.25">
      <c r="B39" s="116">
        <v>46001</v>
      </c>
      <c r="C39" s="117">
        <v>150</v>
      </c>
      <c r="D39" s="117">
        <v>155</v>
      </c>
      <c r="E39" s="117">
        <v>152.5</v>
      </c>
      <c r="F39" s="117">
        <v>155</v>
      </c>
      <c r="G39" s="117">
        <v>158</v>
      </c>
      <c r="H39" s="117">
        <v>156.5</v>
      </c>
      <c r="I39" s="117">
        <v>110</v>
      </c>
      <c r="J39" s="117">
        <v>120</v>
      </c>
      <c r="K39" s="117">
        <v>115</v>
      </c>
      <c r="L39" s="117">
        <v>110</v>
      </c>
      <c r="M39" s="117">
        <v>120</v>
      </c>
      <c r="N39" s="117">
        <v>115</v>
      </c>
      <c r="O39" s="117">
        <v>135</v>
      </c>
      <c r="P39" s="117">
        <v>140</v>
      </c>
      <c r="Q39" s="117">
        <v>137.5</v>
      </c>
      <c r="R39" s="117">
        <v>155</v>
      </c>
      <c r="S39" s="117">
        <v>160</v>
      </c>
      <c r="T39" s="117">
        <v>157.5</v>
      </c>
      <c r="U39" s="117">
        <v>175</v>
      </c>
      <c r="V39" s="117">
        <v>184</v>
      </c>
      <c r="W39" s="117">
        <v>179.5</v>
      </c>
      <c r="X39" s="117">
        <v>140</v>
      </c>
      <c r="Y39" s="117">
        <v>150</v>
      </c>
      <c r="Z39" s="117">
        <v>145</v>
      </c>
      <c r="AA39" s="117">
        <v>110</v>
      </c>
      <c r="AB39" s="117">
        <v>120</v>
      </c>
      <c r="AC39" s="117">
        <v>115</v>
      </c>
      <c r="AD39" s="117">
        <v>110</v>
      </c>
      <c r="AE39" s="117">
        <v>120</v>
      </c>
      <c r="AF39" s="119">
        <v>115</v>
      </c>
    </row>
    <row r="40" spans="2:32" ht="15" customHeight="1" x14ac:dyDescent="0.25">
      <c r="B40" s="116">
        <v>45994</v>
      </c>
      <c r="C40" s="117">
        <v>142</v>
      </c>
      <c r="D40" s="117">
        <v>152</v>
      </c>
      <c r="E40" s="117">
        <v>147</v>
      </c>
      <c r="F40" s="117">
        <v>150</v>
      </c>
      <c r="G40" s="117">
        <v>155</v>
      </c>
      <c r="H40" s="117">
        <v>152.5</v>
      </c>
      <c r="I40" s="117">
        <v>110</v>
      </c>
      <c r="J40" s="117">
        <v>120</v>
      </c>
      <c r="K40" s="117">
        <v>115</v>
      </c>
      <c r="L40" s="117">
        <v>110</v>
      </c>
      <c r="M40" s="117">
        <v>120</v>
      </c>
      <c r="N40" s="117">
        <v>115</v>
      </c>
      <c r="O40" s="117">
        <v>125</v>
      </c>
      <c r="P40" s="117">
        <v>130</v>
      </c>
      <c r="Q40" s="117">
        <v>127.5</v>
      </c>
      <c r="R40" s="117">
        <v>148</v>
      </c>
      <c r="S40" s="117">
        <v>155</v>
      </c>
      <c r="T40" s="117">
        <v>151.5</v>
      </c>
      <c r="U40" s="117">
        <v>175</v>
      </c>
      <c r="V40" s="117">
        <v>184</v>
      </c>
      <c r="W40" s="117">
        <v>179.5</v>
      </c>
      <c r="X40" s="117">
        <v>140</v>
      </c>
      <c r="Y40" s="117">
        <v>150</v>
      </c>
      <c r="Z40" s="117">
        <v>145</v>
      </c>
      <c r="AA40" s="117">
        <v>102</v>
      </c>
      <c r="AB40" s="117">
        <v>112</v>
      </c>
      <c r="AC40" s="117">
        <v>107</v>
      </c>
      <c r="AD40" s="117">
        <v>102</v>
      </c>
      <c r="AE40" s="117">
        <v>112</v>
      </c>
      <c r="AF40" s="119">
        <v>107</v>
      </c>
    </row>
    <row r="41" spans="2:32" ht="15" customHeight="1" x14ac:dyDescent="0.25">
      <c r="B41" s="116">
        <v>45987</v>
      </c>
      <c r="C41" s="117">
        <v>140</v>
      </c>
      <c r="D41" s="117">
        <v>150</v>
      </c>
      <c r="E41" s="117">
        <v>145</v>
      </c>
      <c r="F41" s="117">
        <v>150</v>
      </c>
      <c r="G41" s="117">
        <v>155</v>
      </c>
      <c r="H41" s="117">
        <v>152.5</v>
      </c>
      <c r="I41" s="117">
        <v>110</v>
      </c>
      <c r="J41" s="117">
        <v>120</v>
      </c>
      <c r="K41" s="117">
        <v>115</v>
      </c>
      <c r="L41" s="117">
        <v>105</v>
      </c>
      <c r="M41" s="117">
        <v>115</v>
      </c>
      <c r="N41" s="117">
        <v>110</v>
      </c>
      <c r="O41" s="117">
        <v>110</v>
      </c>
      <c r="P41" s="117">
        <v>130</v>
      </c>
      <c r="Q41" s="117">
        <v>120</v>
      </c>
      <c r="R41" s="117">
        <v>145</v>
      </c>
      <c r="S41" s="117">
        <v>155</v>
      </c>
      <c r="T41" s="117">
        <v>150</v>
      </c>
      <c r="U41" s="117">
        <v>175</v>
      </c>
      <c r="V41" s="117">
        <v>184</v>
      </c>
      <c r="W41" s="117">
        <v>179.5</v>
      </c>
      <c r="X41" s="117">
        <v>140</v>
      </c>
      <c r="Y41" s="117">
        <v>150</v>
      </c>
      <c r="Z41" s="117">
        <v>145</v>
      </c>
      <c r="AA41" s="117">
        <v>100</v>
      </c>
      <c r="AB41" s="117">
        <v>110</v>
      </c>
      <c r="AC41" s="117">
        <v>105</v>
      </c>
      <c r="AD41" s="117">
        <v>100</v>
      </c>
      <c r="AE41" s="117">
        <v>110</v>
      </c>
      <c r="AF41" s="119">
        <v>105</v>
      </c>
    </row>
    <row r="42" spans="2:32" ht="15" customHeight="1" x14ac:dyDescent="0.25">
      <c r="B42" s="116">
        <v>45980</v>
      </c>
      <c r="C42" s="117">
        <v>135</v>
      </c>
      <c r="D42" s="117">
        <v>150</v>
      </c>
      <c r="E42" s="117">
        <v>142.5</v>
      </c>
      <c r="F42" s="117">
        <v>138</v>
      </c>
      <c r="G42" s="117">
        <v>150</v>
      </c>
      <c r="H42" s="117">
        <v>144</v>
      </c>
      <c r="I42" s="117">
        <v>100</v>
      </c>
      <c r="J42" s="117">
        <v>120</v>
      </c>
      <c r="K42" s="117">
        <v>110</v>
      </c>
      <c r="L42" s="117">
        <v>100</v>
      </c>
      <c r="M42" s="117">
        <v>105</v>
      </c>
      <c r="N42" s="117">
        <v>102.5</v>
      </c>
      <c r="O42" s="117">
        <v>110</v>
      </c>
      <c r="P42" s="117">
        <v>130</v>
      </c>
      <c r="Q42" s="117">
        <v>120</v>
      </c>
      <c r="R42" s="117">
        <v>140</v>
      </c>
      <c r="S42" s="117">
        <v>150</v>
      </c>
      <c r="T42" s="117">
        <v>145</v>
      </c>
      <c r="U42" s="117">
        <v>173</v>
      </c>
      <c r="V42" s="117">
        <v>180</v>
      </c>
      <c r="W42" s="117">
        <v>176.5</v>
      </c>
      <c r="X42" s="117">
        <v>137</v>
      </c>
      <c r="Y42" s="117">
        <v>145</v>
      </c>
      <c r="Z42" s="117">
        <v>141</v>
      </c>
      <c r="AA42" s="117">
        <v>97</v>
      </c>
      <c r="AB42" s="117">
        <v>106</v>
      </c>
      <c r="AC42" s="117">
        <v>101.5</v>
      </c>
      <c r="AD42" s="117">
        <v>97</v>
      </c>
      <c r="AE42" s="117">
        <v>106</v>
      </c>
      <c r="AF42" s="119">
        <v>101.5</v>
      </c>
    </row>
    <row r="43" spans="2:32" ht="15" customHeight="1" x14ac:dyDescent="0.25">
      <c r="B43" s="116">
        <v>45973</v>
      </c>
      <c r="C43" s="117">
        <v>135</v>
      </c>
      <c r="D43" s="117">
        <v>150</v>
      </c>
      <c r="E43" s="117">
        <v>142.5</v>
      </c>
      <c r="F43" s="117">
        <v>140</v>
      </c>
      <c r="G43" s="117">
        <v>155</v>
      </c>
      <c r="H43" s="117">
        <v>147.5</v>
      </c>
      <c r="I43" s="117">
        <v>100</v>
      </c>
      <c r="J43" s="117">
        <v>119</v>
      </c>
      <c r="K43" s="117">
        <v>109.5</v>
      </c>
      <c r="L43" s="117">
        <v>100</v>
      </c>
      <c r="M43" s="117">
        <v>105</v>
      </c>
      <c r="N43" s="117">
        <v>102.5</v>
      </c>
      <c r="O43" s="117">
        <v>110</v>
      </c>
      <c r="P43" s="117">
        <v>130</v>
      </c>
      <c r="Q43" s="117">
        <v>120</v>
      </c>
      <c r="R43" s="117">
        <v>140</v>
      </c>
      <c r="S43" s="117">
        <v>150</v>
      </c>
      <c r="T43" s="117">
        <v>145</v>
      </c>
      <c r="U43" s="117">
        <v>170</v>
      </c>
      <c r="V43" s="117">
        <v>175</v>
      </c>
      <c r="W43" s="117">
        <v>172.5</v>
      </c>
      <c r="X43" s="117">
        <v>130</v>
      </c>
      <c r="Y43" s="117">
        <v>140</v>
      </c>
      <c r="Z43" s="117">
        <v>135</v>
      </c>
      <c r="AA43" s="117">
        <v>95</v>
      </c>
      <c r="AB43" s="117">
        <v>105</v>
      </c>
      <c r="AC43" s="117">
        <v>100</v>
      </c>
      <c r="AD43" s="117">
        <v>95</v>
      </c>
      <c r="AE43" s="117">
        <v>105</v>
      </c>
      <c r="AF43" s="119">
        <v>100</v>
      </c>
    </row>
    <row r="44" spans="2:32" ht="15" customHeight="1" x14ac:dyDescent="0.25">
      <c r="B44" s="116">
        <v>45966</v>
      </c>
      <c r="C44" s="117">
        <v>125</v>
      </c>
      <c r="D44" s="117">
        <v>130</v>
      </c>
      <c r="E44" s="117">
        <v>127.5</v>
      </c>
      <c r="F44" s="117">
        <v>135</v>
      </c>
      <c r="G44" s="117">
        <v>145</v>
      </c>
      <c r="H44" s="117">
        <v>140</v>
      </c>
      <c r="I44" s="117">
        <v>90</v>
      </c>
      <c r="J44" s="117">
        <v>102</v>
      </c>
      <c r="K44" s="117">
        <v>96</v>
      </c>
      <c r="L44" s="117">
        <v>85</v>
      </c>
      <c r="M44" s="117">
        <v>90</v>
      </c>
      <c r="N44" s="117">
        <v>87.5</v>
      </c>
      <c r="O44" s="117">
        <v>110</v>
      </c>
      <c r="P44" s="117">
        <v>130</v>
      </c>
      <c r="Q44" s="117">
        <v>120</v>
      </c>
      <c r="R44" s="117">
        <v>135</v>
      </c>
      <c r="S44" s="117">
        <v>145</v>
      </c>
      <c r="T44" s="117">
        <v>140</v>
      </c>
      <c r="U44" s="117">
        <v>165</v>
      </c>
      <c r="V44" s="117">
        <v>172</v>
      </c>
      <c r="W44" s="117">
        <v>168.5</v>
      </c>
      <c r="X44" s="117">
        <v>127</v>
      </c>
      <c r="Y44" s="117">
        <v>135</v>
      </c>
      <c r="Z44" s="117">
        <v>131</v>
      </c>
      <c r="AA44" s="117">
        <v>90</v>
      </c>
      <c r="AB44" s="117">
        <v>100</v>
      </c>
      <c r="AC44" s="117">
        <v>95</v>
      </c>
      <c r="AD44" s="117">
        <v>90</v>
      </c>
      <c r="AE44" s="117">
        <v>100</v>
      </c>
      <c r="AF44" s="119">
        <v>95</v>
      </c>
    </row>
    <row r="45" spans="2:32" ht="15" customHeight="1" x14ac:dyDescent="0.25">
      <c r="B45" s="116">
        <v>45959</v>
      </c>
      <c r="C45" s="117">
        <v>115</v>
      </c>
      <c r="D45" s="117">
        <v>120</v>
      </c>
      <c r="E45" s="117">
        <v>117.5</v>
      </c>
      <c r="F45" s="117">
        <v>130</v>
      </c>
      <c r="G45" s="117">
        <v>140</v>
      </c>
      <c r="H45" s="117">
        <v>135</v>
      </c>
      <c r="I45" s="117">
        <v>85</v>
      </c>
      <c r="J45" s="117">
        <v>95</v>
      </c>
      <c r="K45" s="117">
        <v>90</v>
      </c>
      <c r="L45" s="117">
        <v>80</v>
      </c>
      <c r="M45" s="117">
        <v>85</v>
      </c>
      <c r="N45" s="117">
        <v>82.5</v>
      </c>
      <c r="O45" s="117">
        <v>110</v>
      </c>
      <c r="P45" s="117">
        <v>130</v>
      </c>
      <c r="Q45" s="117">
        <v>120</v>
      </c>
      <c r="R45" s="117">
        <v>135</v>
      </c>
      <c r="S45" s="117">
        <v>145</v>
      </c>
      <c r="T45" s="117">
        <v>140</v>
      </c>
      <c r="U45" s="117">
        <v>153</v>
      </c>
      <c r="V45" s="117">
        <v>165</v>
      </c>
      <c r="W45" s="117">
        <v>159</v>
      </c>
      <c r="X45" s="117">
        <v>125</v>
      </c>
      <c r="Y45" s="117">
        <v>130</v>
      </c>
      <c r="Z45" s="117">
        <v>127.5</v>
      </c>
      <c r="AA45" s="117">
        <v>88</v>
      </c>
      <c r="AB45" s="117">
        <v>95</v>
      </c>
      <c r="AC45" s="117">
        <v>91.5</v>
      </c>
      <c r="AD45" s="117">
        <v>88</v>
      </c>
      <c r="AE45" s="117">
        <v>95</v>
      </c>
      <c r="AF45" s="119">
        <v>91.5</v>
      </c>
    </row>
    <row r="46" spans="2:32" ht="15" customHeight="1" x14ac:dyDescent="0.25">
      <c r="B46" s="116">
        <v>45952</v>
      </c>
      <c r="C46" s="117">
        <v>110</v>
      </c>
      <c r="D46" s="117">
        <v>120</v>
      </c>
      <c r="E46" s="117">
        <v>115</v>
      </c>
      <c r="F46" s="117">
        <v>120</v>
      </c>
      <c r="G46" s="117">
        <v>135</v>
      </c>
      <c r="H46" s="117">
        <v>127.5</v>
      </c>
      <c r="I46" s="117">
        <v>85</v>
      </c>
      <c r="J46" s="117">
        <v>95</v>
      </c>
      <c r="K46" s="117">
        <v>90</v>
      </c>
      <c r="L46" s="117">
        <v>75</v>
      </c>
      <c r="M46" s="117">
        <v>85</v>
      </c>
      <c r="N46" s="117">
        <v>80</v>
      </c>
      <c r="O46" s="117">
        <v>110</v>
      </c>
      <c r="P46" s="117">
        <v>130</v>
      </c>
      <c r="Q46" s="117">
        <v>120</v>
      </c>
      <c r="R46" s="117">
        <v>135</v>
      </c>
      <c r="S46" s="117">
        <v>145</v>
      </c>
      <c r="T46" s="117">
        <v>140</v>
      </c>
      <c r="U46" s="117">
        <v>143</v>
      </c>
      <c r="V46" s="117">
        <v>165</v>
      </c>
      <c r="W46" s="117">
        <v>154</v>
      </c>
      <c r="X46" s="117">
        <v>125</v>
      </c>
      <c r="Y46" s="117">
        <v>130</v>
      </c>
      <c r="Z46" s="117">
        <v>127.5</v>
      </c>
      <c r="AA46" s="117">
        <v>85</v>
      </c>
      <c r="AB46" s="117">
        <v>95</v>
      </c>
      <c r="AC46" s="117">
        <v>90</v>
      </c>
      <c r="AD46" s="117">
        <v>85</v>
      </c>
      <c r="AE46" s="117">
        <v>95</v>
      </c>
      <c r="AF46" s="119">
        <v>90</v>
      </c>
    </row>
    <row r="47" spans="2:32" ht="15" customHeight="1" x14ac:dyDescent="0.25">
      <c r="B47" s="116">
        <v>45945</v>
      </c>
      <c r="C47" s="117">
        <v>99</v>
      </c>
      <c r="D47" s="117">
        <v>110</v>
      </c>
      <c r="E47" s="117">
        <v>104.5</v>
      </c>
      <c r="F47" s="117">
        <v>105</v>
      </c>
      <c r="G47" s="117">
        <v>115</v>
      </c>
      <c r="H47" s="117">
        <v>110</v>
      </c>
      <c r="I47" s="117">
        <v>75</v>
      </c>
      <c r="J47" s="117">
        <v>82</v>
      </c>
      <c r="K47" s="117">
        <v>78.5</v>
      </c>
      <c r="L47" s="117">
        <v>68</v>
      </c>
      <c r="M47" s="117">
        <v>75</v>
      </c>
      <c r="N47" s="117">
        <v>71.5</v>
      </c>
      <c r="O47" s="117">
        <v>110</v>
      </c>
      <c r="P47" s="117">
        <v>130</v>
      </c>
      <c r="Q47" s="117">
        <v>120</v>
      </c>
      <c r="R47" s="117">
        <v>135</v>
      </c>
      <c r="S47" s="117">
        <v>145</v>
      </c>
      <c r="T47" s="117">
        <v>140</v>
      </c>
      <c r="U47" s="117">
        <v>145</v>
      </c>
      <c r="V47" s="117">
        <v>155</v>
      </c>
      <c r="W47" s="117">
        <v>150</v>
      </c>
      <c r="X47" s="117">
        <v>115</v>
      </c>
      <c r="Y47" s="117">
        <v>125</v>
      </c>
      <c r="Z47" s="117">
        <v>120</v>
      </c>
      <c r="AA47" s="117">
        <v>72</v>
      </c>
      <c r="AB47" s="117">
        <v>82</v>
      </c>
      <c r="AC47" s="117">
        <v>77</v>
      </c>
      <c r="AD47" s="117">
        <v>72</v>
      </c>
      <c r="AE47" s="117">
        <v>82</v>
      </c>
      <c r="AF47" s="119">
        <v>77</v>
      </c>
    </row>
    <row r="48" spans="2:32" ht="15" customHeight="1" x14ac:dyDescent="0.25">
      <c r="B48" s="116">
        <v>45938</v>
      </c>
      <c r="C48" s="117">
        <v>95</v>
      </c>
      <c r="D48" s="117">
        <v>105</v>
      </c>
      <c r="E48" s="117">
        <v>100</v>
      </c>
      <c r="F48" s="117">
        <v>97</v>
      </c>
      <c r="G48" s="117">
        <v>110</v>
      </c>
      <c r="H48" s="117">
        <v>103.5</v>
      </c>
      <c r="I48" s="117">
        <v>63</v>
      </c>
      <c r="J48" s="117">
        <v>73</v>
      </c>
      <c r="K48" s="117">
        <v>68</v>
      </c>
      <c r="L48" s="117">
        <v>64</v>
      </c>
      <c r="M48" s="117">
        <v>67</v>
      </c>
      <c r="N48" s="117">
        <v>65.5</v>
      </c>
      <c r="O48" s="117">
        <v>110</v>
      </c>
      <c r="P48" s="117">
        <v>130</v>
      </c>
      <c r="Q48" s="117">
        <v>120</v>
      </c>
      <c r="R48" s="117">
        <v>130</v>
      </c>
      <c r="S48" s="117">
        <v>140</v>
      </c>
      <c r="T48" s="117">
        <v>135</v>
      </c>
      <c r="U48" s="117">
        <v>145</v>
      </c>
      <c r="V48" s="117">
        <v>155</v>
      </c>
      <c r="W48" s="117">
        <v>150</v>
      </c>
      <c r="X48" s="117">
        <v>110</v>
      </c>
      <c r="Y48" s="117">
        <v>120</v>
      </c>
      <c r="Z48" s="117">
        <v>115</v>
      </c>
      <c r="AA48" s="117">
        <v>70</v>
      </c>
      <c r="AB48" s="117">
        <v>75</v>
      </c>
      <c r="AC48" s="117">
        <v>72.5</v>
      </c>
      <c r="AD48" s="117">
        <v>68</v>
      </c>
      <c r="AE48" s="117">
        <v>75</v>
      </c>
      <c r="AF48" s="119">
        <v>71.5</v>
      </c>
    </row>
    <row r="49" spans="2:32" ht="15" customHeight="1" x14ac:dyDescent="0.25">
      <c r="B49" s="116">
        <v>45931</v>
      </c>
      <c r="C49" s="117">
        <v>95</v>
      </c>
      <c r="D49" s="117">
        <v>105</v>
      </c>
      <c r="E49" s="117">
        <v>100</v>
      </c>
      <c r="F49" s="117">
        <v>97</v>
      </c>
      <c r="G49" s="117">
        <v>110</v>
      </c>
      <c r="H49" s="117">
        <v>103.5</v>
      </c>
      <c r="I49" s="117">
        <v>65</v>
      </c>
      <c r="J49" s="117">
        <v>75</v>
      </c>
      <c r="K49" s="117">
        <v>70</v>
      </c>
      <c r="L49" s="117">
        <v>64</v>
      </c>
      <c r="M49" s="117">
        <v>69</v>
      </c>
      <c r="N49" s="117">
        <v>66.5</v>
      </c>
      <c r="O49" s="117">
        <v>110</v>
      </c>
      <c r="P49" s="117">
        <v>130</v>
      </c>
      <c r="Q49" s="117">
        <v>120</v>
      </c>
      <c r="R49" s="117">
        <v>130</v>
      </c>
      <c r="S49" s="117">
        <v>140</v>
      </c>
      <c r="T49" s="117">
        <v>135</v>
      </c>
      <c r="U49" s="117">
        <v>145</v>
      </c>
      <c r="V49" s="117">
        <v>155</v>
      </c>
      <c r="W49" s="117">
        <v>150</v>
      </c>
      <c r="X49" s="117">
        <v>110</v>
      </c>
      <c r="Y49" s="117">
        <v>120</v>
      </c>
      <c r="Z49" s="117">
        <v>115</v>
      </c>
      <c r="AA49" s="117">
        <v>70</v>
      </c>
      <c r="AB49" s="117">
        <v>75</v>
      </c>
      <c r="AC49" s="117">
        <v>72.5</v>
      </c>
      <c r="AD49" s="117">
        <v>68</v>
      </c>
      <c r="AE49" s="117">
        <v>75</v>
      </c>
      <c r="AF49" s="119">
        <v>71.5</v>
      </c>
    </row>
    <row r="50" spans="2:32" ht="15" customHeight="1" x14ac:dyDescent="0.25">
      <c r="B50" s="116">
        <v>45924</v>
      </c>
      <c r="C50" s="117">
        <v>97</v>
      </c>
      <c r="D50" s="117">
        <v>110</v>
      </c>
      <c r="E50" s="117">
        <v>103.5</v>
      </c>
      <c r="F50" s="117">
        <v>100</v>
      </c>
      <c r="G50" s="117">
        <v>115</v>
      </c>
      <c r="H50" s="117">
        <v>107.5</v>
      </c>
      <c r="I50" s="117">
        <v>68</v>
      </c>
      <c r="J50" s="117">
        <v>75</v>
      </c>
      <c r="K50" s="117">
        <v>71.5</v>
      </c>
      <c r="L50" s="117">
        <v>65</v>
      </c>
      <c r="M50" s="117">
        <v>70</v>
      </c>
      <c r="N50" s="117">
        <v>67.5</v>
      </c>
      <c r="O50" s="117">
        <v>110</v>
      </c>
      <c r="P50" s="117">
        <v>130</v>
      </c>
      <c r="Q50" s="117">
        <v>120</v>
      </c>
      <c r="R50" s="117">
        <v>130</v>
      </c>
      <c r="S50" s="117">
        <v>140</v>
      </c>
      <c r="T50" s="117">
        <v>135</v>
      </c>
      <c r="U50" s="117">
        <v>145</v>
      </c>
      <c r="V50" s="117">
        <v>155</v>
      </c>
      <c r="W50" s="117">
        <v>150</v>
      </c>
      <c r="X50" s="117">
        <v>110</v>
      </c>
      <c r="Y50" s="117">
        <v>120</v>
      </c>
      <c r="Z50" s="117">
        <v>115</v>
      </c>
      <c r="AA50" s="117">
        <v>70</v>
      </c>
      <c r="AB50" s="117">
        <v>75</v>
      </c>
      <c r="AC50" s="117">
        <v>72.5</v>
      </c>
      <c r="AD50" s="117">
        <v>68</v>
      </c>
      <c r="AE50" s="117">
        <v>75</v>
      </c>
      <c r="AF50" s="119">
        <v>71.5</v>
      </c>
    </row>
    <row r="51" spans="2:32" ht="15" customHeight="1" x14ac:dyDescent="0.25">
      <c r="B51" s="116">
        <v>45917</v>
      </c>
      <c r="C51" s="117">
        <v>100</v>
      </c>
      <c r="D51" s="117">
        <v>120</v>
      </c>
      <c r="E51" s="117">
        <v>110</v>
      </c>
      <c r="F51" s="117">
        <v>110</v>
      </c>
      <c r="G51" s="117">
        <v>120</v>
      </c>
      <c r="H51" s="117">
        <v>115</v>
      </c>
      <c r="I51" s="117">
        <v>75</v>
      </c>
      <c r="J51" s="117">
        <v>85</v>
      </c>
      <c r="K51" s="117">
        <v>80</v>
      </c>
      <c r="L51" s="117">
        <v>72</v>
      </c>
      <c r="M51" s="117">
        <v>75</v>
      </c>
      <c r="N51" s="117">
        <v>73.5</v>
      </c>
      <c r="O51" s="117">
        <v>110</v>
      </c>
      <c r="P51" s="117">
        <v>130</v>
      </c>
      <c r="Q51" s="117">
        <v>120</v>
      </c>
      <c r="R51" s="117">
        <v>140</v>
      </c>
      <c r="S51" s="117">
        <v>150</v>
      </c>
      <c r="T51" s="117">
        <v>145</v>
      </c>
      <c r="U51" s="117">
        <v>150</v>
      </c>
      <c r="V51" s="117">
        <v>160</v>
      </c>
      <c r="W51" s="117">
        <v>155</v>
      </c>
      <c r="X51" s="117">
        <v>115</v>
      </c>
      <c r="Y51" s="117">
        <v>130</v>
      </c>
      <c r="Z51" s="117">
        <v>122.5</v>
      </c>
      <c r="AA51" s="117">
        <v>70</v>
      </c>
      <c r="AB51" s="117">
        <v>80</v>
      </c>
      <c r="AC51" s="117">
        <v>75</v>
      </c>
      <c r="AD51" s="117">
        <v>70</v>
      </c>
      <c r="AE51" s="117">
        <v>80</v>
      </c>
      <c r="AF51" s="119">
        <v>75</v>
      </c>
    </row>
    <row r="52" spans="2:32" ht="15" customHeight="1" x14ac:dyDescent="0.25">
      <c r="B52" s="116">
        <v>45910</v>
      </c>
      <c r="C52" s="117">
        <v>105</v>
      </c>
      <c r="D52" s="117">
        <v>120</v>
      </c>
      <c r="E52" s="117">
        <v>112.5</v>
      </c>
      <c r="F52" s="117">
        <v>115</v>
      </c>
      <c r="G52" s="117">
        <v>125</v>
      </c>
      <c r="H52" s="117">
        <v>120</v>
      </c>
      <c r="I52" s="117">
        <v>75</v>
      </c>
      <c r="J52" s="117">
        <v>85</v>
      </c>
      <c r="K52" s="117">
        <v>80</v>
      </c>
      <c r="L52" s="117">
        <v>72</v>
      </c>
      <c r="M52" s="117">
        <v>75</v>
      </c>
      <c r="N52" s="117">
        <v>73.5</v>
      </c>
      <c r="O52" s="117">
        <v>110</v>
      </c>
      <c r="P52" s="117">
        <v>130</v>
      </c>
      <c r="Q52" s="117">
        <v>120</v>
      </c>
      <c r="R52" s="117">
        <v>150</v>
      </c>
      <c r="S52" s="117">
        <v>155</v>
      </c>
      <c r="T52" s="117">
        <v>152.5</v>
      </c>
      <c r="U52" s="117">
        <v>160</v>
      </c>
      <c r="V52" s="117">
        <v>165</v>
      </c>
      <c r="W52" s="117">
        <v>162.5</v>
      </c>
      <c r="X52" s="117">
        <v>125</v>
      </c>
      <c r="Y52" s="117">
        <v>140</v>
      </c>
      <c r="Z52" s="117">
        <v>132.5</v>
      </c>
      <c r="AA52" s="117">
        <v>80</v>
      </c>
      <c r="AB52" s="117">
        <v>90</v>
      </c>
      <c r="AC52" s="117">
        <v>85</v>
      </c>
      <c r="AD52" s="117">
        <v>80</v>
      </c>
      <c r="AE52" s="117">
        <v>90</v>
      </c>
      <c r="AF52" s="119">
        <v>85</v>
      </c>
    </row>
    <row r="53" spans="2:32" ht="15" customHeight="1" x14ac:dyDescent="0.25">
      <c r="B53" s="116">
        <v>45903</v>
      </c>
      <c r="C53" s="117">
        <v>105</v>
      </c>
      <c r="D53" s="117">
        <v>125</v>
      </c>
      <c r="E53" s="117">
        <v>115</v>
      </c>
      <c r="F53" s="117">
        <v>115</v>
      </c>
      <c r="G53" s="117">
        <v>125</v>
      </c>
      <c r="H53" s="117">
        <v>120</v>
      </c>
      <c r="I53" s="117">
        <v>75</v>
      </c>
      <c r="J53" s="117">
        <v>92</v>
      </c>
      <c r="K53" s="117">
        <v>83.5</v>
      </c>
      <c r="L53" s="117">
        <v>72</v>
      </c>
      <c r="M53" s="117">
        <v>80</v>
      </c>
      <c r="N53" s="117">
        <v>76</v>
      </c>
      <c r="O53" s="117">
        <v>130</v>
      </c>
      <c r="P53" s="117">
        <v>145</v>
      </c>
      <c r="Q53" s="117">
        <v>137.5</v>
      </c>
      <c r="R53" s="117">
        <v>155</v>
      </c>
      <c r="S53" s="117">
        <v>160</v>
      </c>
      <c r="T53" s="117">
        <v>157.5</v>
      </c>
      <c r="U53" s="117">
        <v>160</v>
      </c>
      <c r="V53" s="117">
        <v>170</v>
      </c>
      <c r="W53" s="117">
        <v>165</v>
      </c>
      <c r="X53" s="117">
        <v>135</v>
      </c>
      <c r="Y53" s="117">
        <v>145</v>
      </c>
      <c r="Z53" s="117">
        <v>140</v>
      </c>
      <c r="AA53" s="117">
        <v>89</v>
      </c>
      <c r="AB53" s="117">
        <v>100</v>
      </c>
      <c r="AC53" s="117">
        <v>94.5</v>
      </c>
      <c r="AD53" s="117">
        <v>89</v>
      </c>
      <c r="AE53" s="117">
        <v>95</v>
      </c>
      <c r="AF53" s="119">
        <v>92</v>
      </c>
    </row>
    <row r="54" spans="2:32" ht="15" customHeight="1" x14ac:dyDescent="0.25">
      <c r="B54" s="116">
        <v>45896</v>
      </c>
      <c r="C54" s="117">
        <v>110</v>
      </c>
      <c r="D54" s="117">
        <v>125</v>
      </c>
      <c r="E54" s="117">
        <v>117.5</v>
      </c>
      <c r="F54" s="117">
        <v>120</v>
      </c>
      <c r="G54" s="117">
        <v>125</v>
      </c>
      <c r="H54" s="117">
        <v>122.5</v>
      </c>
      <c r="I54" s="117">
        <v>80</v>
      </c>
      <c r="J54" s="117">
        <v>95</v>
      </c>
      <c r="K54" s="117">
        <v>87.5</v>
      </c>
      <c r="L54" s="117">
        <v>75</v>
      </c>
      <c r="M54" s="117">
        <v>83</v>
      </c>
      <c r="N54" s="117">
        <v>79</v>
      </c>
      <c r="O54" s="117">
        <v>135</v>
      </c>
      <c r="P54" s="117">
        <v>155</v>
      </c>
      <c r="Q54" s="117">
        <v>145</v>
      </c>
      <c r="R54" s="117">
        <v>160</v>
      </c>
      <c r="S54" s="117">
        <v>165</v>
      </c>
      <c r="T54" s="117">
        <v>162.5</v>
      </c>
      <c r="U54" s="117">
        <v>165</v>
      </c>
      <c r="V54" s="117">
        <v>170</v>
      </c>
      <c r="W54" s="117">
        <v>167.5</v>
      </c>
      <c r="X54" s="117">
        <v>140</v>
      </c>
      <c r="Y54" s="117">
        <v>150</v>
      </c>
      <c r="Z54" s="117">
        <v>145</v>
      </c>
      <c r="AA54" s="117">
        <v>95</v>
      </c>
      <c r="AB54" s="117">
        <v>105</v>
      </c>
      <c r="AC54" s="117">
        <v>100</v>
      </c>
      <c r="AD54" s="117">
        <v>95</v>
      </c>
      <c r="AE54" s="117">
        <v>100</v>
      </c>
      <c r="AF54" s="119">
        <v>97.5</v>
      </c>
    </row>
    <row r="55" spans="2:32" ht="15" customHeight="1" x14ac:dyDescent="0.25">
      <c r="B55" s="116">
        <v>45889</v>
      </c>
      <c r="C55" s="117">
        <v>115</v>
      </c>
      <c r="D55" s="117">
        <v>125</v>
      </c>
      <c r="E55" s="117">
        <v>120</v>
      </c>
      <c r="F55" s="117">
        <v>123</v>
      </c>
      <c r="G55" s="117">
        <v>128</v>
      </c>
      <c r="H55" s="117">
        <v>125.5</v>
      </c>
      <c r="I55" s="117">
        <v>85</v>
      </c>
      <c r="J55" s="117">
        <v>95</v>
      </c>
      <c r="K55" s="117">
        <v>90</v>
      </c>
      <c r="L55" s="117">
        <v>75</v>
      </c>
      <c r="M55" s="117">
        <v>85</v>
      </c>
      <c r="N55" s="117">
        <v>80</v>
      </c>
      <c r="O55" s="117">
        <v>145</v>
      </c>
      <c r="P55" s="117">
        <v>160</v>
      </c>
      <c r="Q55" s="117">
        <v>152.5</v>
      </c>
      <c r="R55" s="117">
        <v>170</v>
      </c>
      <c r="S55" s="117">
        <v>175</v>
      </c>
      <c r="T55" s="117">
        <v>172.5</v>
      </c>
      <c r="U55" s="117">
        <v>170</v>
      </c>
      <c r="V55" s="117">
        <v>180</v>
      </c>
      <c r="W55" s="117">
        <v>175</v>
      </c>
      <c r="X55" s="117">
        <v>145</v>
      </c>
      <c r="Y55" s="117">
        <v>155</v>
      </c>
      <c r="Z55" s="117">
        <v>150</v>
      </c>
      <c r="AA55" s="117">
        <v>110</v>
      </c>
      <c r="AB55" s="117">
        <v>120</v>
      </c>
      <c r="AC55" s="117">
        <v>115</v>
      </c>
      <c r="AD55" s="117">
        <v>110</v>
      </c>
      <c r="AE55" s="117">
        <v>115</v>
      </c>
      <c r="AF55" s="119">
        <v>112.5</v>
      </c>
    </row>
    <row r="56" spans="2:32" ht="15" customHeight="1" x14ac:dyDescent="0.25">
      <c r="B56" s="116">
        <v>45882</v>
      </c>
      <c r="C56" s="117">
        <v>115</v>
      </c>
      <c r="D56" s="117">
        <v>125</v>
      </c>
      <c r="E56" s="117">
        <v>120</v>
      </c>
      <c r="F56" s="117">
        <v>125</v>
      </c>
      <c r="G56" s="117">
        <v>130</v>
      </c>
      <c r="H56" s="117">
        <v>127.5</v>
      </c>
      <c r="I56" s="117">
        <v>90</v>
      </c>
      <c r="J56" s="117">
        <v>95</v>
      </c>
      <c r="K56" s="117">
        <v>92.5</v>
      </c>
      <c r="L56" s="117">
        <v>80</v>
      </c>
      <c r="M56" s="117">
        <v>85</v>
      </c>
      <c r="N56" s="117">
        <v>82.5</v>
      </c>
      <c r="O56" s="117">
        <v>150</v>
      </c>
      <c r="P56" s="117">
        <v>175</v>
      </c>
      <c r="Q56" s="117">
        <v>162.5</v>
      </c>
      <c r="R56" s="117">
        <v>175</v>
      </c>
      <c r="S56" s="117">
        <v>180</v>
      </c>
      <c r="T56" s="117">
        <v>177.5</v>
      </c>
      <c r="U56" s="117">
        <v>175</v>
      </c>
      <c r="V56" s="117">
        <v>185</v>
      </c>
      <c r="W56" s="117">
        <v>180</v>
      </c>
      <c r="X56" s="117">
        <v>150</v>
      </c>
      <c r="Y56" s="117">
        <v>160</v>
      </c>
      <c r="Z56" s="117">
        <v>155</v>
      </c>
      <c r="AA56" s="117">
        <v>115</v>
      </c>
      <c r="AB56" s="117">
        <v>125</v>
      </c>
      <c r="AC56" s="117">
        <v>120</v>
      </c>
      <c r="AD56" s="117">
        <v>110</v>
      </c>
      <c r="AE56" s="117">
        <v>120</v>
      </c>
      <c r="AF56" s="119">
        <v>115</v>
      </c>
    </row>
    <row r="57" spans="2:32" ht="15" customHeight="1" x14ac:dyDescent="0.25">
      <c r="B57" s="116">
        <v>45875</v>
      </c>
      <c r="C57" s="117">
        <v>115</v>
      </c>
      <c r="D57" s="117">
        <v>125</v>
      </c>
      <c r="E57" s="117">
        <v>120</v>
      </c>
      <c r="F57" s="117">
        <v>130</v>
      </c>
      <c r="G57" s="117">
        <v>145</v>
      </c>
      <c r="H57" s="117">
        <v>137.5</v>
      </c>
      <c r="I57" s="117">
        <v>90</v>
      </c>
      <c r="J57" s="117">
        <v>95</v>
      </c>
      <c r="K57" s="117">
        <v>92.5</v>
      </c>
      <c r="L57" s="117">
        <v>85</v>
      </c>
      <c r="M57" s="117">
        <v>90</v>
      </c>
      <c r="N57" s="117">
        <v>87.5</v>
      </c>
      <c r="O57" s="117">
        <v>150</v>
      </c>
      <c r="P57" s="117">
        <v>175</v>
      </c>
      <c r="Q57" s="117">
        <v>162.5</v>
      </c>
      <c r="R57" s="117">
        <v>180</v>
      </c>
      <c r="S57" s="117">
        <v>185</v>
      </c>
      <c r="T57" s="117">
        <v>182.5</v>
      </c>
      <c r="U57" s="117">
        <v>175</v>
      </c>
      <c r="V57" s="117">
        <v>185</v>
      </c>
      <c r="W57" s="117">
        <v>180</v>
      </c>
      <c r="X57" s="117">
        <v>155</v>
      </c>
      <c r="Y57" s="117">
        <v>160</v>
      </c>
      <c r="Z57" s="117">
        <v>157.5</v>
      </c>
      <c r="AA57" s="117">
        <v>120</v>
      </c>
      <c r="AB57" s="117">
        <v>130</v>
      </c>
      <c r="AC57" s="117">
        <v>125</v>
      </c>
      <c r="AD57" s="117">
        <v>115</v>
      </c>
      <c r="AE57" s="117">
        <v>125</v>
      </c>
      <c r="AF57" s="119">
        <v>120</v>
      </c>
    </row>
    <row r="58" spans="2:32" ht="15" customHeight="1" x14ac:dyDescent="0.25">
      <c r="B58" s="116">
        <v>45868</v>
      </c>
      <c r="C58" s="117">
        <v>115</v>
      </c>
      <c r="D58" s="117">
        <v>125</v>
      </c>
      <c r="E58" s="117">
        <v>120</v>
      </c>
      <c r="F58" s="117">
        <v>130</v>
      </c>
      <c r="G58" s="117">
        <v>145</v>
      </c>
      <c r="H58" s="117">
        <v>137.5</v>
      </c>
      <c r="I58" s="117">
        <v>90</v>
      </c>
      <c r="J58" s="117">
        <v>95</v>
      </c>
      <c r="K58" s="117">
        <v>92.5</v>
      </c>
      <c r="L58" s="117">
        <v>85</v>
      </c>
      <c r="M58" s="117">
        <v>90</v>
      </c>
      <c r="N58" s="117">
        <v>87.5</v>
      </c>
      <c r="O58" s="117">
        <v>150</v>
      </c>
      <c r="P58" s="117">
        <v>175</v>
      </c>
      <c r="Q58" s="117">
        <v>162.5</v>
      </c>
      <c r="R58" s="117">
        <v>180</v>
      </c>
      <c r="S58" s="117">
        <v>185</v>
      </c>
      <c r="T58" s="117">
        <v>182.5</v>
      </c>
      <c r="U58" s="117">
        <v>175</v>
      </c>
      <c r="V58" s="117">
        <v>185</v>
      </c>
      <c r="W58" s="117">
        <v>180</v>
      </c>
      <c r="X58" s="117">
        <v>160</v>
      </c>
      <c r="Y58" s="117">
        <v>165</v>
      </c>
      <c r="Z58" s="117">
        <v>162.5</v>
      </c>
      <c r="AA58" s="117">
        <v>120</v>
      </c>
      <c r="AB58" s="117">
        <v>130</v>
      </c>
      <c r="AC58" s="117">
        <v>125</v>
      </c>
      <c r="AD58" s="117">
        <v>120</v>
      </c>
      <c r="AE58" s="117">
        <v>130</v>
      </c>
      <c r="AF58" s="119">
        <v>125</v>
      </c>
    </row>
    <row r="59" spans="2:32" ht="15" customHeight="1" x14ac:dyDescent="0.25">
      <c r="B59" s="116">
        <v>45861</v>
      </c>
      <c r="C59" s="117">
        <v>115</v>
      </c>
      <c r="D59" s="117">
        <v>125</v>
      </c>
      <c r="E59" s="117">
        <v>120</v>
      </c>
      <c r="F59" s="117">
        <v>130</v>
      </c>
      <c r="G59" s="117">
        <v>145</v>
      </c>
      <c r="H59" s="117">
        <v>137.5</v>
      </c>
      <c r="I59" s="117">
        <v>90</v>
      </c>
      <c r="J59" s="117">
        <v>98</v>
      </c>
      <c r="K59" s="117">
        <v>94</v>
      </c>
      <c r="L59" s="117">
        <v>85</v>
      </c>
      <c r="M59" s="117">
        <v>90</v>
      </c>
      <c r="N59" s="117">
        <v>87.5</v>
      </c>
      <c r="O59" s="117">
        <v>150</v>
      </c>
      <c r="P59" s="117">
        <v>175</v>
      </c>
      <c r="Q59" s="117">
        <v>162.5</v>
      </c>
      <c r="R59" s="117">
        <v>180</v>
      </c>
      <c r="S59" s="117">
        <v>185</v>
      </c>
      <c r="T59" s="117">
        <v>182.5</v>
      </c>
      <c r="U59" s="117">
        <v>175</v>
      </c>
      <c r="V59" s="117">
        <v>185</v>
      </c>
      <c r="W59" s="117">
        <v>180</v>
      </c>
      <c r="X59" s="117">
        <v>160</v>
      </c>
      <c r="Y59" s="117">
        <v>165</v>
      </c>
      <c r="Z59" s="117">
        <v>162.5</v>
      </c>
      <c r="AA59" s="117">
        <v>120</v>
      </c>
      <c r="AB59" s="117">
        <v>130</v>
      </c>
      <c r="AC59" s="117">
        <v>125</v>
      </c>
      <c r="AD59" s="117">
        <v>120</v>
      </c>
      <c r="AE59" s="117">
        <v>130</v>
      </c>
      <c r="AF59" s="119">
        <v>125</v>
      </c>
    </row>
    <row r="60" spans="2:32" ht="15" customHeight="1" x14ac:dyDescent="0.25">
      <c r="B60" s="116">
        <v>45854</v>
      </c>
      <c r="C60" s="117">
        <v>115</v>
      </c>
      <c r="D60" s="117">
        <v>125</v>
      </c>
      <c r="E60" s="117">
        <v>120</v>
      </c>
      <c r="F60" s="117">
        <v>130</v>
      </c>
      <c r="G60" s="117">
        <v>140</v>
      </c>
      <c r="H60" s="117">
        <v>135</v>
      </c>
      <c r="I60" s="117">
        <v>90</v>
      </c>
      <c r="J60" s="117">
        <v>98</v>
      </c>
      <c r="K60" s="117">
        <v>94</v>
      </c>
      <c r="L60" s="117">
        <v>85</v>
      </c>
      <c r="M60" s="117">
        <v>90</v>
      </c>
      <c r="N60" s="117">
        <v>87.5</v>
      </c>
      <c r="O60" s="117">
        <v>150</v>
      </c>
      <c r="P60" s="117">
        <v>175</v>
      </c>
      <c r="Q60" s="117">
        <v>162.5</v>
      </c>
      <c r="R60" s="117">
        <v>180</v>
      </c>
      <c r="S60" s="117">
        <v>185</v>
      </c>
      <c r="T60" s="117">
        <v>182.5</v>
      </c>
      <c r="U60" s="117">
        <v>175</v>
      </c>
      <c r="V60" s="117">
        <v>185</v>
      </c>
      <c r="W60" s="117">
        <v>180</v>
      </c>
      <c r="X60" s="117">
        <v>160</v>
      </c>
      <c r="Y60" s="117">
        <v>165</v>
      </c>
      <c r="Z60" s="117">
        <v>162.5</v>
      </c>
      <c r="AA60" s="117">
        <v>120</v>
      </c>
      <c r="AB60" s="117">
        <v>130</v>
      </c>
      <c r="AC60" s="117">
        <v>125</v>
      </c>
      <c r="AD60" s="117">
        <v>120</v>
      </c>
      <c r="AE60" s="117">
        <v>130</v>
      </c>
      <c r="AF60" s="119">
        <v>125</v>
      </c>
    </row>
    <row r="61" spans="2:32" ht="15" customHeight="1" x14ac:dyDescent="0.25">
      <c r="B61" s="116">
        <v>45847</v>
      </c>
      <c r="C61" s="117">
        <v>115</v>
      </c>
      <c r="D61" s="117">
        <v>125</v>
      </c>
      <c r="E61" s="117">
        <v>120</v>
      </c>
      <c r="F61" s="117">
        <v>125</v>
      </c>
      <c r="G61" s="117">
        <v>140</v>
      </c>
      <c r="H61" s="117">
        <v>132.5</v>
      </c>
      <c r="I61" s="117">
        <v>90</v>
      </c>
      <c r="J61" s="117">
        <v>95</v>
      </c>
      <c r="K61" s="117">
        <v>92.5</v>
      </c>
      <c r="L61" s="117">
        <v>85</v>
      </c>
      <c r="M61" s="117">
        <v>90</v>
      </c>
      <c r="N61" s="117">
        <v>87.5</v>
      </c>
      <c r="O61" s="117">
        <v>150</v>
      </c>
      <c r="P61" s="117">
        <v>175</v>
      </c>
      <c r="Q61" s="117">
        <v>162.5</v>
      </c>
      <c r="R61" s="117">
        <v>180</v>
      </c>
      <c r="S61" s="117">
        <v>185</v>
      </c>
      <c r="T61" s="117">
        <v>182.5</v>
      </c>
      <c r="U61" s="117">
        <v>175</v>
      </c>
      <c r="V61" s="117">
        <v>185</v>
      </c>
      <c r="W61" s="117">
        <v>180</v>
      </c>
      <c r="X61" s="117">
        <v>160</v>
      </c>
      <c r="Y61" s="117">
        <v>165</v>
      </c>
      <c r="Z61" s="117">
        <v>162.5</v>
      </c>
      <c r="AA61" s="117">
        <v>120</v>
      </c>
      <c r="AB61" s="117">
        <v>130</v>
      </c>
      <c r="AC61" s="117">
        <v>125</v>
      </c>
      <c r="AD61" s="117">
        <v>120</v>
      </c>
      <c r="AE61" s="117">
        <v>130</v>
      </c>
      <c r="AF61" s="119">
        <v>125</v>
      </c>
    </row>
    <row r="62" spans="2:32" ht="15" customHeight="1" x14ac:dyDescent="0.25">
      <c r="B62" s="116">
        <v>45840</v>
      </c>
      <c r="C62" s="117">
        <v>115</v>
      </c>
      <c r="D62" s="117">
        <v>125</v>
      </c>
      <c r="E62" s="117">
        <v>120</v>
      </c>
      <c r="F62" s="117">
        <v>125</v>
      </c>
      <c r="G62" s="117">
        <v>130</v>
      </c>
      <c r="H62" s="117">
        <v>127.5</v>
      </c>
      <c r="I62" s="117">
        <v>85</v>
      </c>
      <c r="J62" s="117">
        <v>95</v>
      </c>
      <c r="K62" s="117">
        <v>90</v>
      </c>
      <c r="L62" s="117">
        <v>85</v>
      </c>
      <c r="M62" s="117">
        <v>90</v>
      </c>
      <c r="N62" s="117">
        <v>87.5</v>
      </c>
      <c r="O62" s="117">
        <v>160</v>
      </c>
      <c r="P62" s="117">
        <v>180</v>
      </c>
      <c r="Q62" s="117">
        <v>170</v>
      </c>
      <c r="R62" s="117">
        <v>180</v>
      </c>
      <c r="S62" s="117">
        <v>185</v>
      </c>
      <c r="T62" s="117">
        <v>182.5</v>
      </c>
      <c r="U62" s="117">
        <v>175</v>
      </c>
      <c r="V62" s="117">
        <v>185</v>
      </c>
      <c r="W62" s="117">
        <v>180</v>
      </c>
      <c r="X62" s="117">
        <v>160</v>
      </c>
      <c r="Y62" s="117">
        <v>165</v>
      </c>
      <c r="Z62" s="117">
        <v>162.5</v>
      </c>
      <c r="AA62" s="117">
        <v>125</v>
      </c>
      <c r="AB62" s="117">
        <v>135</v>
      </c>
      <c r="AC62" s="117">
        <v>130</v>
      </c>
      <c r="AD62" s="117">
        <v>125</v>
      </c>
      <c r="AE62" s="117">
        <v>135</v>
      </c>
      <c r="AF62" s="119">
        <v>130</v>
      </c>
    </row>
    <row r="63" spans="2:32" ht="15" customHeight="1" x14ac:dyDescent="0.25">
      <c r="B63" s="116">
        <v>45833</v>
      </c>
      <c r="C63" s="117">
        <v>115</v>
      </c>
      <c r="D63" s="117">
        <v>125</v>
      </c>
      <c r="E63" s="117">
        <v>120</v>
      </c>
      <c r="F63" s="117">
        <v>120</v>
      </c>
      <c r="G63" s="117">
        <v>130</v>
      </c>
      <c r="H63" s="117">
        <v>125</v>
      </c>
      <c r="I63" s="117">
        <v>85</v>
      </c>
      <c r="J63" s="117">
        <v>95</v>
      </c>
      <c r="K63" s="117">
        <v>90</v>
      </c>
      <c r="L63" s="117">
        <v>80</v>
      </c>
      <c r="M63" s="117">
        <v>85</v>
      </c>
      <c r="N63" s="117">
        <v>82.5</v>
      </c>
      <c r="O63" s="117">
        <v>160</v>
      </c>
      <c r="P63" s="117">
        <v>180</v>
      </c>
      <c r="Q63" s="117">
        <v>170</v>
      </c>
      <c r="R63" s="117">
        <v>175</v>
      </c>
      <c r="S63" s="117">
        <v>185</v>
      </c>
      <c r="T63" s="117">
        <v>180</v>
      </c>
      <c r="U63" s="117">
        <v>175</v>
      </c>
      <c r="V63" s="117">
        <v>185</v>
      </c>
      <c r="W63" s="117">
        <v>180</v>
      </c>
      <c r="X63" s="117">
        <v>160</v>
      </c>
      <c r="Y63" s="117">
        <v>165</v>
      </c>
      <c r="Z63" s="117">
        <v>162.5</v>
      </c>
      <c r="AA63" s="117">
        <v>125</v>
      </c>
      <c r="AB63" s="117">
        <v>135</v>
      </c>
      <c r="AC63" s="117">
        <v>130</v>
      </c>
      <c r="AD63" s="117">
        <v>125</v>
      </c>
      <c r="AE63" s="117">
        <v>135</v>
      </c>
      <c r="AF63" s="119">
        <v>130</v>
      </c>
    </row>
    <row r="64" spans="2:32" ht="15" customHeight="1" x14ac:dyDescent="0.25">
      <c r="B64" s="116">
        <v>45826</v>
      </c>
      <c r="C64" s="117">
        <v>115</v>
      </c>
      <c r="D64" s="117">
        <v>120</v>
      </c>
      <c r="E64" s="117">
        <v>117.5</v>
      </c>
      <c r="F64" s="117">
        <v>123</v>
      </c>
      <c r="G64" s="117">
        <v>130</v>
      </c>
      <c r="H64" s="117">
        <v>126.5</v>
      </c>
      <c r="I64" s="117">
        <v>84</v>
      </c>
      <c r="J64" s="117">
        <v>95</v>
      </c>
      <c r="K64" s="117">
        <v>89.5</v>
      </c>
      <c r="L64" s="117">
        <v>78</v>
      </c>
      <c r="M64" s="117">
        <v>85</v>
      </c>
      <c r="N64" s="117">
        <v>81.5</v>
      </c>
      <c r="O64" s="117">
        <v>160</v>
      </c>
      <c r="P64" s="117">
        <v>180</v>
      </c>
      <c r="Q64" s="117">
        <v>170</v>
      </c>
      <c r="R64" s="117">
        <v>175</v>
      </c>
      <c r="S64" s="117">
        <v>182</v>
      </c>
      <c r="T64" s="117">
        <v>178.5</v>
      </c>
      <c r="U64" s="117">
        <v>170</v>
      </c>
      <c r="V64" s="117">
        <v>175</v>
      </c>
      <c r="W64" s="117">
        <v>172.5</v>
      </c>
      <c r="X64" s="117">
        <v>160</v>
      </c>
      <c r="Y64" s="117">
        <v>165</v>
      </c>
      <c r="Z64" s="117">
        <v>162.5</v>
      </c>
      <c r="AA64" s="117">
        <v>125</v>
      </c>
      <c r="AB64" s="117">
        <v>135</v>
      </c>
      <c r="AC64" s="117">
        <v>130</v>
      </c>
      <c r="AD64" s="117">
        <v>125</v>
      </c>
      <c r="AE64" s="117">
        <v>135</v>
      </c>
      <c r="AF64" s="119">
        <v>130</v>
      </c>
    </row>
    <row r="65" spans="2:32" ht="15" customHeight="1" x14ac:dyDescent="0.25">
      <c r="B65" s="116">
        <v>45819</v>
      </c>
      <c r="C65" s="117">
        <v>110</v>
      </c>
      <c r="D65" s="117">
        <v>115</v>
      </c>
      <c r="E65" s="117">
        <v>112.5</v>
      </c>
      <c r="F65" s="117">
        <v>120</v>
      </c>
      <c r="G65" s="117">
        <v>125</v>
      </c>
      <c r="H65" s="117">
        <v>122.5</v>
      </c>
      <c r="I65" s="117">
        <v>80</v>
      </c>
      <c r="J65" s="117">
        <v>91</v>
      </c>
      <c r="K65" s="117">
        <v>85.5</v>
      </c>
      <c r="L65" s="117">
        <v>75</v>
      </c>
      <c r="M65" s="117">
        <v>80</v>
      </c>
      <c r="N65" s="117">
        <v>77.5</v>
      </c>
      <c r="O65" s="117">
        <v>160</v>
      </c>
      <c r="P65" s="117">
        <v>180</v>
      </c>
      <c r="Q65" s="117">
        <v>170</v>
      </c>
      <c r="R65" s="117">
        <v>165</v>
      </c>
      <c r="S65" s="117">
        <v>175</v>
      </c>
      <c r="T65" s="117">
        <v>170</v>
      </c>
      <c r="U65" s="117">
        <v>170</v>
      </c>
      <c r="V65" s="117">
        <v>175</v>
      </c>
      <c r="W65" s="117">
        <v>172.5</v>
      </c>
      <c r="X65" s="117">
        <v>155</v>
      </c>
      <c r="Y65" s="117">
        <v>165</v>
      </c>
      <c r="Z65" s="117">
        <v>160</v>
      </c>
      <c r="AA65" s="117">
        <v>120</v>
      </c>
      <c r="AB65" s="117">
        <v>135</v>
      </c>
      <c r="AC65" s="117">
        <v>127.5</v>
      </c>
      <c r="AD65" s="117">
        <v>120</v>
      </c>
      <c r="AE65" s="117">
        <v>135</v>
      </c>
      <c r="AF65" s="119">
        <v>127.5</v>
      </c>
    </row>
    <row r="66" spans="2:32" ht="15" customHeight="1" x14ac:dyDescent="0.25">
      <c r="B66" s="116">
        <v>45812</v>
      </c>
      <c r="C66" s="117">
        <v>105</v>
      </c>
      <c r="D66" s="117">
        <v>110</v>
      </c>
      <c r="E66" s="117">
        <v>107.5</v>
      </c>
      <c r="F66" s="117">
        <v>115</v>
      </c>
      <c r="G66" s="117">
        <v>120</v>
      </c>
      <c r="H66" s="117">
        <v>117.5</v>
      </c>
      <c r="I66" s="117">
        <v>72</v>
      </c>
      <c r="J66" s="117">
        <v>80</v>
      </c>
      <c r="K66" s="117">
        <v>76</v>
      </c>
      <c r="L66" s="117">
        <v>70</v>
      </c>
      <c r="M66" s="117">
        <v>75</v>
      </c>
      <c r="N66" s="117">
        <v>72.5</v>
      </c>
      <c r="O66" s="117">
        <v>145</v>
      </c>
      <c r="P66" s="117">
        <v>170</v>
      </c>
      <c r="Q66" s="117">
        <v>157.5</v>
      </c>
      <c r="R66" s="117">
        <v>165</v>
      </c>
      <c r="S66" s="117">
        <v>170</v>
      </c>
      <c r="T66" s="117">
        <v>167.5</v>
      </c>
      <c r="U66" s="117">
        <v>170</v>
      </c>
      <c r="V66" s="117">
        <v>175</v>
      </c>
      <c r="W66" s="117">
        <v>172.5</v>
      </c>
      <c r="X66" s="117">
        <v>150</v>
      </c>
      <c r="Y66" s="117">
        <v>160</v>
      </c>
      <c r="Z66" s="117">
        <v>155</v>
      </c>
      <c r="AA66" s="117">
        <v>115</v>
      </c>
      <c r="AB66" s="117">
        <v>120</v>
      </c>
      <c r="AC66" s="117">
        <v>117.5</v>
      </c>
      <c r="AD66" s="117">
        <v>115</v>
      </c>
      <c r="AE66" s="117">
        <v>120</v>
      </c>
      <c r="AF66" s="119">
        <v>117.5</v>
      </c>
    </row>
    <row r="67" spans="2:32" ht="15" customHeight="1" x14ac:dyDescent="0.25">
      <c r="B67" s="116">
        <v>45805</v>
      </c>
      <c r="C67" s="117">
        <v>105</v>
      </c>
      <c r="D67" s="117">
        <v>110</v>
      </c>
      <c r="E67" s="117">
        <v>107.5</v>
      </c>
      <c r="F67" s="117">
        <v>119</v>
      </c>
      <c r="G67" s="117">
        <v>121</v>
      </c>
      <c r="H67" s="117">
        <v>120</v>
      </c>
      <c r="I67" s="117">
        <v>72</v>
      </c>
      <c r="J67" s="117">
        <v>80</v>
      </c>
      <c r="K67" s="117">
        <v>76</v>
      </c>
      <c r="L67" s="117">
        <v>65</v>
      </c>
      <c r="M67" s="117">
        <v>75</v>
      </c>
      <c r="N67" s="117">
        <v>70</v>
      </c>
      <c r="O67" s="117">
        <v>150</v>
      </c>
      <c r="P67" s="117">
        <v>170</v>
      </c>
      <c r="Q67" s="117">
        <v>160</v>
      </c>
      <c r="R67" s="117">
        <v>160</v>
      </c>
      <c r="S67" s="117">
        <v>170</v>
      </c>
      <c r="T67" s="117">
        <v>165</v>
      </c>
      <c r="U67" s="117">
        <v>170</v>
      </c>
      <c r="V67" s="117">
        <v>175</v>
      </c>
      <c r="W67" s="117">
        <v>172.5</v>
      </c>
      <c r="X67" s="117">
        <v>150</v>
      </c>
      <c r="Y67" s="117">
        <v>160</v>
      </c>
      <c r="Z67" s="117">
        <v>155</v>
      </c>
      <c r="AA67" s="117">
        <v>115</v>
      </c>
      <c r="AB67" s="117">
        <v>120</v>
      </c>
      <c r="AC67" s="117">
        <v>117.5</v>
      </c>
      <c r="AD67" s="117">
        <v>115</v>
      </c>
      <c r="AE67" s="117">
        <v>120</v>
      </c>
      <c r="AF67" s="119">
        <v>117.5</v>
      </c>
    </row>
    <row r="68" spans="2:32" ht="15" customHeight="1" x14ac:dyDescent="0.25">
      <c r="B68" s="116">
        <v>45798</v>
      </c>
      <c r="C68" s="117">
        <v>100</v>
      </c>
      <c r="D68" s="117">
        <v>105</v>
      </c>
      <c r="E68" s="117">
        <v>102.5</v>
      </c>
      <c r="F68" s="117">
        <v>119</v>
      </c>
      <c r="G68" s="117">
        <v>121</v>
      </c>
      <c r="H68" s="117">
        <v>120</v>
      </c>
      <c r="I68" s="117">
        <v>72</v>
      </c>
      <c r="J68" s="117">
        <v>75</v>
      </c>
      <c r="K68" s="117">
        <v>73.5</v>
      </c>
      <c r="L68" s="117">
        <v>65</v>
      </c>
      <c r="M68" s="117">
        <v>70</v>
      </c>
      <c r="N68" s="117">
        <v>67.5</v>
      </c>
      <c r="O68" s="117">
        <v>140</v>
      </c>
      <c r="P68" s="117">
        <v>165</v>
      </c>
      <c r="Q68" s="117">
        <v>152.5</v>
      </c>
      <c r="R68" s="117">
        <v>155</v>
      </c>
      <c r="S68" s="117">
        <v>165</v>
      </c>
      <c r="T68" s="117">
        <v>160</v>
      </c>
      <c r="U68" s="117">
        <v>165</v>
      </c>
      <c r="V68" s="117">
        <v>170</v>
      </c>
      <c r="W68" s="117">
        <v>167.5</v>
      </c>
      <c r="X68" s="117">
        <v>145</v>
      </c>
      <c r="Y68" s="117">
        <v>155</v>
      </c>
      <c r="Z68" s="117">
        <v>150</v>
      </c>
      <c r="AA68" s="117">
        <v>105</v>
      </c>
      <c r="AB68" s="117">
        <v>115</v>
      </c>
      <c r="AC68" s="117">
        <v>110</v>
      </c>
      <c r="AD68" s="117">
        <v>105</v>
      </c>
      <c r="AE68" s="117">
        <v>115</v>
      </c>
      <c r="AF68" s="119">
        <v>110</v>
      </c>
    </row>
    <row r="69" spans="2:32" ht="15" customHeight="1" x14ac:dyDescent="0.25">
      <c r="B69" s="116">
        <v>45791</v>
      </c>
      <c r="C69" s="117">
        <v>98</v>
      </c>
      <c r="D69" s="117">
        <v>105</v>
      </c>
      <c r="E69" s="117">
        <v>101.5</v>
      </c>
      <c r="F69" s="117">
        <v>119</v>
      </c>
      <c r="G69" s="117">
        <v>121</v>
      </c>
      <c r="H69" s="117">
        <v>120</v>
      </c>
      <c r="I69" s="117">
        <v>70</v>
      </c>
      <c r="J69" s="117">
        <v>75</v>
      </c>
      <c r="K69" s="117">
        <v>72.5</v>
      </c>
      <c r="L69" s="117">
        <v>60</v>
      </c>
      <c r="M69" s="117">
        <v>70</v>
      </c>
      <c r="N69" s="117">
        <v>65</v>
      </c>
      <c r="O69" s="117">
        <v>140</v>
      </c>
      <c r="P69" s="117">
        <v>165</v>
      </c>
      <c r="Q69" s="117">
        <v>152.5</v>
      </c>
      <c r="R69" s="117">
        <v>155</v>
      </c>
      <c r="S69" s="117">
        <v>160</v>
      </c>
      <c r="T69" s="117">
        <v>157.5</v>
      </c>
      <c r="U69" s="117">
        <v>165</v>
      </c>
      <c r="V69" s="117">
        <v>170</v>
      </c>
      <c r="W69" s="117">
        <v>167.5</v>
      </c>
      <c r="X69" s="117">
        <v>145</v>
      </c>
      <c r="Y69" s="117">
        <v>150</v>
      </c>
      <c r="Z69" s="117">
        <v>147.5</v>
      </c>
      <c r="AA69" s="117">
        <v>105</v>
      </c>
      <c r="AB69" s="117">
        <v>115</v>
      </c>
      <c r="AC69" s="117">
        <v>110</v>
      </c>
      <c r="AD69" s="117">
        <v>105</v>
      </c>
      <c r="AE69" s="117">
        <v>115</v>
      </c>
      <c r="AF69" s="119">
        <v>110</v>
      </c>
    </row>
    <row r="70" spans="2:32" ht="15" customHeight="1" x14ac:dyDescent="0.25">
      <c r="B70" s="116">
        <v>45784</v>
      </c>
      <c r="C70" s="117">
        <v>98</v>
      </c>
      <c r="D70" s="117">
        <v>105</v>
      </c>
      <c r="E70" s="117">
        <v>101.5</v>
      </c>
      <c r="F70" s="117">
        <v>119</v>
      </c>
      <c r="G70" s="117">
        <v>120</v>
      </c>
      <c r="H70" s="117">
        <v>119.5</v>
      </c>
      <c r="I70" s="117">
        <v>68</v>
      </c>
      <c r="J70" s="117">
        <v>75</v>
      </c>
      <c r="K70" s="117">
        <v>71.5</v>
      </c>
      <c r="L70" s="117">
        <v>60</v>
      </c>
      <c r="M70" s="117">
        <v>70</v>
      </c>
      <c r="N70" s="117">
        <v>65</v>
      </c>
      <c r="O70" s="117">
        <v>135</v>
      </c>
      <c r="P70" s="117">
        <v>165</v>
      </c>
      <c r="Q70" s="117">
        <v>150</v>
      </c>
      <c r="R70" s="117">
        <v>155</v>
      </c>
      <c r="S70" s="117">
        <v>160</v>
      </c>
      <c r="T70" s="117">
        <v>157.5</v>
      </c>
      <c r="U70" s="117">
        <v>168</v>
      </c>
      <c r="V70" s="117">
        <v>175</v>
      </c>
      <c r="W70" s="117">
        <v>171.5</v>
      </c>
      <c r="X70" s="117">
        <v>145</v>
      </c>
      <c r="Y70" s="117">
        <v>150</v>
      </c>
      <c r="Z70" s="117">
        <v>147.5</v>
      </c>
      <c r="AA70" s="117">
        <v>100</v>
      </c>
      <c r="AB70" s="117">
        <v>110</v>
      </c>
      <c r="AC70" s="117">
        <v>105</v>
      </c>
      <c r="AD70" s="117">
        <v>100</v>
      </c>
      <c r="AE70" s="117">
        <v>110</v>
      </c>
      <c r="AF70" s="119">
        <v>105</v>
      </c>
    </row>
    <row r="71" spans="2:32" ht="15" customHeight="1" x14ac:dyDescent="0.25">
      <c r="B71" s="116">
        <v>45777</v>
      </c>
      <c r="C71" s="117">
        <v>98</v>
      </c>
      <c r="D71" s="117">
        <v>105</v>
      </c>
      <c r="E71" s="117">
        <v>101.5</v>
      </c>
      <c r="F71" s="117">
        <v>119</v>
      </c>
      <c r="G71" s="117">
        <v>120</v>
      </c>
      <c r="H71" s="117">
        <v>119.5</v>
      </c>
      <c r="I71" s="117">
        <v>70</v>
      </c>
      <c r="J71" s="117">
        <v>75</v>
      </c>
      <c r="K71" s="117">
        <v>72.5</v>
      </c>
      <c r="L71" s="117">
        <v>60</v>
      </c>
      <c r="M71" s="117">
        <v>65</v>
      </c>
      <c r="N71" s="117">
        <v>62.5</v>
      </c>
      <c r="O71" s="117">
        <v>135</v>
      </c>
      <c r="P71" s="117">
        <v>165</v>
      </c>
      <c r="Q71" s="117">
        <v>150</v>
      </c>
      <c r="R71" s="117">
        <v>155</v>
      </c>
      <c r="S71" s="117">
        <v>160</v>
      </c>
      <c r="T71" s="117">
        <v>157.5</v>
      </c>
      <c r="U71" s="117">
        <v>165</v>
      </c>
      <c r="V71" s="117">
        <v>175</v>
      </c>
      <c r="W71" s="117">
        <v>170</v>
      </c>
      <c r="X71" s="117">
        <v>140</v>
      </c>
      <c r="Y71" s="117">
        <v>150</v>
      </c>
      <c r="Z71" s="117">
        <v>145</v>
      </c>
      <c r="AA71" s="117">
        <v>95</v>
      </c>
      <c r="AB71" s="117">
        <v>110</v>
      </c>
      <c r="AC71" s="117">
        <v>102.5</v>
      </c>
      <c r="AD71" s="117">
        <v>95</v>
      </c>
      <c r="AE71" s="117">
        <v>110</v>
      </c>
      <c r="AF71" s="119">
        <v>102.5</v>
      </c>
    </row>
    <row r="72" spans="2:32" ht="15" customHeight="1" x14ac:dyDescent="0.25">
      <c r="B72" s="116">
        <v>45770</v>
      </c>
      <c r="C72" s="117">
        <v>105</v>
      </c>
      <c r="D72" s="117">
        <v>115</v>
      </c>
      <c r="E72" s="117">
        <v>110</v>
      </c>
      <c r="F72" s="117">
        <v>122</v>
      </c>
      <c r="G72" s="117">
        <v>123</v>
      </c>
      <c r="H72" s="117">
        <v>122.5</v>
      </c>
      <c r="I72" s="117">
        <v>70</v>
      </c>
      <c r="J72" s="117">
        <v>75</v>
      </c>
      <c r="K72" s="117">
        <v>72.5</v>
      </c>
      <c r="L72" s="117">
        <v>60</v>
      </c>
      <c r="M72" s="117">
        <v>65</v>
      </c>
      <c r="N72" s="117">
        <v>62.5</v>
      </c>
      <c r="O72" s="117">
        <v>120</v>
      </c>
      <c r="P72" s="117">
        <v>165</v>
      </c>
      <c r="Q72" s="117">
        <v>142.5</v>
      </c>
      <c r="R72" s="117">
        <v>155</v>
      </c>
      <c r="S72" s="117">
        <v>160</v>
      </c>
      <c r="T72" s="117">
        <v>157.5</v>
      </c>
      <c r="U72" s="117">
        <v>165</v>
      </c>
      <c r="V72" s="117">
        <v>175</v>
      </c>
      <c r="W72" s="117">
        <v>170</v>
      </c>
      <c r="X72" s="117">
        <v>140</v>
      </c>
      <c r="Y72" s="117">
        <v>150</v>
      </c>
      <c r="Z72" s="117">
        <v>145</v>
      </c>
      <c r="AA72" s="117">
        <v>95</v>
      </c>
      <c r="AB72" s="117">
        <v>105</v>
      </c>
      <c r="AC72" s="117">
        <v>100</v>
      </c>
      <c r="AD72" s="117">
        <v>95</v>
      </c>
      <c r="AE72" s="117">
        <v>105</v>
      </c>
      <c r="AF72" s="119">
        <v>100</v>
      </c>
    </row>
    <row r="73" spans="2:32" ht="15" customHeight="1" x14ac:dyDescent="0.25">
      <c r="B73" s="116">
        <v>45763</v>
      </c>
      <c r="C73" s="117">
        <v>100</v>
      </c>
      <c r="D73" s="117">
        <v>110</v>
      </c>
      <c r="E73" s="117">
        <v>105</v>
      </c>
      <c r="F73" s="117">
        <v>122</v>
      </c>
      <c r="G73" s="117">
        <v>123</v>
      </c>
      <c r="H73" s="117">
        <v>122.5</v>
      </c>
      <c r="I73" s="117">
        <v>65</v>
      </c>
      <c r="J73" s="117">
        <v>72</v>
      </c>
      <c r="K73" s="117">
        <v>68.5</v>
      </c>
      <c r="L73" s="117">
        <v>55</v>
      </c>
      <c r="M73" s="117">
        <v>65</v>
      </c>
      <c r="N73" s="117">
        <v>60</v>
      </c>
      <c r="O73" s="117">
        <v>110</v>
      </c>
      <c r="P73" s="117">
        <v>150</v>
      </c>
      <c r="Q73" s="117">
        <v>130</v>
      </c>
      <c r="R73" s="117">
        <v>150</v>
      </c>
      <c r="S73" s="117">
        <v>160</v>
      </c>
      <c r="T73" s="117">
        <v>155</v>
      </c>
      <c r="U73" s="117">
        <v>165</v>
      </c>
      <c r="V73" s="117">
        <v>172</v>
      </c>
      <c r="W73" s="117">
        <v>168.5</v>
      </c>
      <c r="X73" s="117">
        <v>140</v>
      </c>
      <c r="Y73" s="117">
        <v>145</v>
      </c>
      <c r="Z73" s="117">
        <v>142.5</v>
      </c>
      <c r="AA73" s="117">
        <v>90</v>
      </c>
      <c r="AB73" s="117">
        <v>100</v>
      </c>
      <c r="AC73" s="117">
        <v>95</v>
      </c>
      <c r="AD73" s="117">
        <v>90</v>
      </c>
      <c r="AE73" s="117">
        <v>100</v>
      </c>
      <c r="AF73" s="119">
        <v>95</v>
      </c>
    </row>
    <row r="74" spans="2:32" ht="15" customHeight="1" x14ac:dyDescent="0.25">
      <c r="B74" s="116">
        <v>45756</v>
      </c>
      <c r="C74" s="117">
        <v>100</v>
      </c>
      <c r="D74" s="117">
        <v>110</v>
      </c>
      <c r="E74" s="117">
        <v>105</v>
      </c>
      <c r="F74" s="117">
        <v>115</v>
      </c>
      <c r="G74" s="117">
        <v>123</v>
      </c>
      <c r="H74" s="117">
        <v>119</v>
      </c>
      <c r="I74" s="117">
        <v>70</v>
      </c>
      <c r="J74" s="117">
        <v>75</v>
      </c>
      <c r="K74" s="117">
        <v>72.5</v>
      </c>
      <c r="L74" s="117">
        <v>55</v>
      </c>
      <c r="M74" s="117">
        <v>65</v>
      </c>
      <c r="N74" s="117">
        <v>60</v>
      </c>
      <c r="O74" s="117">
        <v>120</v>
      </c>
      <c r="P74" s="117">
        <v>150</v>
      </c>
      <c r="Q74" s="117">
        <v>135</v>
      </c>
      <c r="R74" s="117">
        <v>150</v>
      </c>
      <c r="S74" s="117">
        <v>155</v>
      </c>
      <c r="T74" s="117">
        <v>152.5</v>
      </c>
      <c r="U74" s="117">
        <v>160</v>
      </c>
      <c r="V74" s="117">
        <v>165</v>
      </c>
      <c r="W74" s="117">
        <v>162.5</v>
      </c>
      <c r="X74" s="117">
        <v>140</v>
      </c>
      <c r="Y74" s="117">
        <v>150</v>
      </c>
      <c r="Z74" s="117">
        <v>145</v>
      </c>
      <c r="AA74" s="117">
        <v>95</v>
      </c>
      <c r="AB74" s="117">
        <v>105</v>
      </c>
      <c r="AC74" s="117">
        <v>100</v>
      </c>
      <c r="AD74" s="117">
        <v>95</v>
      </c>
      <c r="AE74" s="117">
        <v>105</v>
      </c>
      <c r="AF74" s="119">
        <v>100</v>
      </c>
    </row>
    <row r="75" spans="2:32" ht="15" customHeight="1" x14ac:dyDescent="0.25">
      <c r="B75" s="116">
        <v>45749</v>
      </c>
      <c r="C75" s="117">
        <v>98</v>
      </c>
      <c r="D75" s="117">
        <v>107</v>
      </c>
      <c r="E75" s="117">
        <v>102.5</v>
      </c>
      <c r="F75" s="117">
        <v>110</v>
      </c>
      <c r="G75" s="117">
        <v>115</v>
      </c>
      <c r="H75" s="117">
        <v>112.5</v>
      </c>
      <c r="I75" s="117">
        <v>70</v>
      </c>
      <c r="J75" s="117">
        <v>75</v>
      </c>
      <c r="K75" s="117">
        <v>72.5</v>
      </c>
      <c r="L75" s="117">
        <v>55</v>
      </c>
      <c r="M75" s="117">
        <v>65</v>
      </c>
      <c r="N75" s="117">
        <v>60</v>
      </c>
      <c r="O75" s="117">
        <v>110</v>
      </c>
      <c r="P75" s="117">
        <v>140</v>
      </c>
      <c r="Q75" s="117">
        <v>125</v>
      </c>
      <c r="R75" s="117">
        <v>140</v>
      </c>
      <c r="S75" s="117">
        <v>150</v>
      </c>
      <c r="T75" s="117">
        <v>145</v>
      </c>
      <c r="U75" s="117">
        <v>155</v>
      </c>
      <c r="V75" s="117">
        <v>165</v>
      </c>
      <c r="W75" s="117">
        <v>160</v>
      </c>
      <c r="X75" s="117">
        <v>135</v>
      </c>
      <c r="Y75" s="117">
        <v>147</v>
      </c>
      <c r="Z75" s="117">
        <v>141</v>
      </c>
      <c r="AA75" s="117">
        <v>85</v>
      </c>
      <c r="AB75" s="117">
        <v>100</v>
      </c>
      <c r="AC75" s="117">
        <v>92.5</v>
      </c>
      <c r="AD75" s="117">
        <v>85</v>
      </c>
      <c r="AE75" s="117">
        <v>100</v>
      </c>
      <c r="AF75" s="119">
        <v>92.5</v>
      </c>
    </row>
    <row r="76" spans="2:32" ht="15" customHeight="1" x14ac:dyDescent="0.25">
      <c r="B76" s="116">
        <v>45742</v>
      </c>
      <c r="C76" s="117">
        <v>96</v>
      </c>
      <c r="D76" s="117">
        <v>105</v>
      </c>
      <c r="E76" s="117">
        <v>100.5</v>
      </c>
      <c r="F76" s="117">
        <v>107</v>
      </c>
      <c r="G76" s="117">
        <v>112</v>
      </c>
      <c r="H76" s="117">
        <v>109.5</v>
      </c>
      <c r="I76" s="117">
        <v>70</v>
      </c>
      <c r="J76" s="117">
        <v>75</v>
      </c>
      <c r="K76" s="117">
        <v>72.5</v>
      </c>
      <c r="L76" s="117">
        <v>55</v>
      </c>
      <c r="M76" s="117">
        <v>60</v>
      </c>
      <c r="N76" s="117">
        <v>57.5</v>
      </c>
      <c r="O76" s="117">
        <v>95</v>
      </c>
      <c r="P76" s="117">
        <v>140</v>
      </c>
      <c r="Q76" s="117">
        <v>117.5</v>
      </c>
      <c r="R76" s="117">
        <v>135</v>
      </c>
      <c r="S76" s="117">
        <v>145</v>
      </c>
      <c r="T76" s="117">
        <v>140</v>
      </c>
      <c r="U76" s="117">
        <v>150</v>
      </c>
      <c r="V76" s="117">
        <v>160</v>
      </c>
      <c r="W76" s="117">
        <v>155</v>
      </c>
      <c r="X76" s="117">
        <v>125</v>
      </c>
      <c r="Y76" s="117">
        <v>130</v>
      </c>
      <c r="Z76" s="117">
        <v>127.5</v>
      </c>
      <c r="AA76" s="117">
        <v>70</v>
      </c>
      <c r="AB76" s="117">
        <v>90</v>
      </c>
      <c r="AC76" s="117">
        <v>80</v>
      </c>
      <c r="AD76" s="117">
        <v>70</v>
      </c>
      <c r="AE76" s="117">
        <v>95</v>
      </c>
      <c r="AF76" s="119">
        <v>82.5</v>
      </c>
    </row>
    <row r="77" spans="2:32" ht="15" customHeight="1" x14ac:dyDescent="0.25">
      <c r="B77" s="116">
        <v>45735</v>
      </c>
      <c r="C77" s="117">
        <v>96</v>
      </c>
      <c r="D77" s="117">
        <v>100</v>
      </c>
      <c r="E77" s="117">
        <v>98</v>
      </c>
      <c r="F77" s="117">
        <v>105</v>
      </c>
      <c r="G77" s="117">
        <v>110</v>
      </c>
      <c r="H77" s="117">
        <v>107.5</v>
      </c>
      <c r="I77" s="117">
        <v>60</v>
      </c>
      <c r="J77" s="117">
        <v>65</v>
      </c>
      <c r="K77" s="117">
        <v>62.5</v>
      </c>
      <c r="L77" s="117">
        <v>50</v>
      </c>
      <c r="M77" s="117">
        <v>55</v>
      </c>
      <c r="N77" s="117">
        <v>52.5</v>
      </c>
      <c r="O77" s="117">
        <v>95</v>
      </c>
      <c r="P77" s="117">
        <v>140</v>
      </c>
      <c r="Q77" s="117">
        <v>117.5</v>
      </c>
      <c r="R77" s="117">
        <v>130</v>
      </c>
      <c r="S77" s="117">
        <v>140</v>
      </c>
      <c r="T77" s="117">
        <v>135</v>
      </c>
      <c r="U77" s="117">
        <v>140</v>
      </c>
      <c r="V77" s="117">
        <v>145</v>
      </c>
      <c r="W77" s="117">
        <v>142.5</v>
      </c>
      <c r="X77" s="117">
        <v>115</v>
      </c>
      <c r="Y77" s="117">
        <v>120</v>
      </c>
      <c r="Z77" s="117">
        <v>117.5</v>
      </c>
      <c r="AA77" s="117">
        <v>70</v>
      </c>
      <c r="AB77" s="117">
        <v>90</v>
      </c>
      <c r="AC77" s="117">
        <v>80</v>
      </c>
      <c r="AD77" s="117">
        <v>70</v>
      </c>
      <c r="AE77" s="117">
        <v>90</v>
      </c>
      <c r="AF77" s="119">
        <v>80</v>
      </c>
    </row>
    <row r="78" spans="2:32" ht="15" customHeight="1" x14ac:dyDescent="0.25">
      <c r="B78" s="116">
        <v>45728</v>
      </c>
      <c r="C78" s="117">
        <v>92</v>
      </c>
      <c r="D78" s="117">
        <v>96</v>
      </c>
      <c r="E78" s="117">
        <v>94</v>
      </c>
      <c r="F78" s="117">
        <v>100</v>
      </c>
      <c r="G78" s="117">
        <v>110</v>
      </c>
      <c r="H78" s="117">
        <v>105</v>
      </c>
      <c r="I78" s="117">
        <v>50</v>
      </c>
      <c r="J78" s="117">
        <v>55</v>
      </c>
      <c r="K78" s="117">
        <v>52.5</v>
      </c>
      <c r="L78" s="117">
        <v>48</v>
      </c>
      <c r="M78" s="117">
        <v>55</v>
      </c>
      <c r="N78" s="117">
        <v>51.5</v>
      </c>
      <c r="O78" s="117">
        <v>110</v>
      </c>
      <c r="P78" s="117">
        <v>145</v>
      </c>
      <c r="Q78" s="117">
        <v>127.5</v>
      </c>
      <c r="R78" s="117">
        <v>135</v>
      </c>
      <c r="S78" s="117">
        <v>140</v>
      </c>
      <c r="T78" s="117">
        <v>137.5</v>
      </c>
      <c r="U78" s="117">
        <v>140</v>
      </c>
      <c r="V78" s="117">
        <v>147</v>
      </c>
      <c r="W78" s="117">
        <v>143.5</v>
      </c>
      <c r="X78" s="117">
        <v>125</v>
      </c>
      <c r="Y78" s="117">
        <v>130</v>
      </c>
      <c r="Z78" s="117">
        <v>127.5</v>
      </c>
      <c r="AA78" s="117">
        <v>85</v>
      </c>
      <c r="AB78" s="117">
        <v>95</v>
      </c>
      <c r="AC78" s="117">
        <v>90</v>
      </c>
      <c r="AD78" s="117">
        <v>85</v>
      </c>
      <c r="AE78" s="117">
        <v>95</v>
      </c>
      <c r="AF78" s="119">
        <v>90</v>
      </c>
    </row>
    <row r="79" spans="2:32" ht="15" customHeight="1" x14ac:dyDescent="0.25">
      <c r="B79" s="116">
        <v>45721</v>
      </c>
      <c r="C79" s="117">
        <v>92</v>
      </c>
      <c r="D79" s="117">
        <v>96</v>
      </c>
      <c r="E79" s="117">
        <v>94</v>
      </c>
      <c r="F79" s="117">
        <v>100</v>
      </c>
      <c r="G79" s="117">
        <v>105</v>
      </c>
      <c r="H79" s="117">
        <v>102.5</v>
      </c>
      <c r="I79" s="117">
        <v>50</v>
      </c>
      <c r="J79" s="117">
        <v>55</v>
      </c>
      <c r="K79" s="117">
        <v>52.5</v>
      </c>
      <c r="L79" s="117">
        <v>48</v>
      </c>
      <c r="M79" s="117">
        <v>53</v>
      </c>
      <c r="N79" s="117">
        <v>50.5</v>
      </c>
      <c r="O79" s="117">
        <v>115</v>
      </c>
      <c r="P79" s="117">
        <v>145</v>
      </c>
      <c r="Q79" s="117">
        <v>130</v>
      </c>
      <c r="R79" s="117">
        <v>145</v>
      </c>
      <c r="S79" s="117">
        <v>150</v>
      </c>
      <c r="T79" s="117">
        <v>147.5</v>
      </c>
      <c r="U79" s="117">
        <v>140</v>
      </c>
      <c r="V79" s="117">
        <v>145</v>
      </c>
      <c r="W79" s="117">
        <v>142.5</v>
      </c>
      <c r="X79" s="117">
        <v>130</v>
      </c>
      <c r="Y79" s="117">
        <v>135</v>
      </c>
      <c r="Z79" s="117">
        <v>132.5</v>
      </c>
      <c r="AA79" s="117">
        <v>90</v>
      </c>
      <c r="AB79" s="117">
        <v>100</v>
      </c>
      <c r="AC79" s="117">
        <v>95</v>
      </c>
      <c r="AD79" s="117">
        <v>90</v>
      </c>
      <c r="AE79" s="117">
        <v>100</v>
      </c>
      <c r="AF79" s="119">
        <v>95</v>
      </c>
    </row>
    <row r="80" spans="2:32" ht="15" customHeight="1" x14ac:dyDescent="0.25">
      <c r="B80" s="116">
        <v>45714</v>
      </c>
      <c r="C80" s="117">
        <v>92</v>
      </c>
      <c r="D80" s="117">
        <v>96</v>
      </c>
      <c r="E80" s="117">
        <v>94</v>
      </c>
      <c r="F80" s="117">
        <v>100</v>
      </c>
      <c r="G80" s="117">
        <v>105</v>
      </c>
      <c r="H80" s="117">
        <v>102.5</v>
      </c>
      <c r="I80" s="117">
        <v>50</v>
      </c>
      <c r="J80" s="117">
        <v>53</v>
      </c>
      <c r="K80" s="117">
        <v>51.5</v>
      </c>
      <c r="L80" s="117">
        <v>45</v>
      </c>
      <c r="M80" s="117">
        <v>50</v>
      </c>
      <c r="N80" s="117">
        <v>47.5</v>
      </c>
      <c r="O80" s="117">
        <v>127</v>
      </c>
      <c r="P80" s="117">
        <v>150</v>
      </c>
      <c r="Q80" s="117">
        <v>138.5</v>
      </c>
      <c r="R80" s="117">
        <v>155</v>
      </c>
      <c r="S80" s="117">
        <v>160</v>
      </c>
      <c r="T80" s="117">
        <v>157.5</v>
      </c>
      <c r="U80" s="117">
        <v>144</v>
      </c>
      <c r="V80" s="117">
        <v>150</v>
      </c>
      <c r="W80" s="117">
        <v>147</v>
      </c>
      <c r="X80" s="117">
        <v>135</v>
      </c>
      <c r="Y80" s="117">
        <v>140</v>
      </c>
      <c r="Z80" s="117">
        <v>137.5</v>
      </c>
      <c r="AA80" s="117">
        <v>100</v>
      </c>
      <c r="AB80" s="117">
        <v>105</v>
      </c>
      <c r="AC80" s="117">
        <v>102.5</v>
      </c>
      <c r="AD80" s="117">
        <v>100</v>
      </c>
      <c r="AE80" s="117">
        <v>105</v>
      </c>
      <c r="AF80" s="119">
        <v>102.5</v>
      </c>
    </row>
    <row r="81" spans="2:32" ht="15" customHeight="1" x14ac:dyDescent="0.25">
      <c r="B81" s="116">
        <v>45707</v>
      </c>
      <c r="C81" s="117">
        <v>92</v>
      </c>
      <c r="D81" s="117">
        <v>96</v>
      </c>
      <c r="E81" s="117">
        <v>94</v>
      </c>
      <c r="F81" s="117">
        <v>100</v>
      </c>
      <c r="G81" s="117">
        <v>105</v>
      </c>
      <c r="H81" s="117">
        <v>102.5</v>
      </c>
      <c r="I81" s="117">
        <v>48</v>
      </c>
      <c r="J81" s="117">
        <v>53</v>
      </c>
      <c r="K81" s="117">
        <v>50.5</v>
      </c>
      <c r="L81" s="117">
        <v>45</v>
      </c>
      <c r="M81" s="117">
        <v>50</v>
      </c>
      <c r="N81" s="117">
        <v>47.5</v>
      </c>
      <c r="O81" s="117">
        <v>133</v>
      </c>
      <c r="P81" s="117">
        <v>155</v>
      </c>
      <c r="Q81" s="117">
        <v>144</v>
      </c>
      <c r="R81" s="117">
        <v>160</v>
      </c>
      <c r="S81" s="117">
        <v>170</v>
      </c>
      <c r="T81" s="117">
        <v>165</v>
      </c>
      <c r="U81" s="117">
        <v>147</v>
      </c>
      <c r="V81" s="117">
        <v>153</v>
      </c>
      <c r="W81" s="117">
        <v>150</v>
      </c>
      <c r="X81" s="117">
        <v>135</v>
      </c>
      <c r="Y81" s="117">
        <v>145</v>
      </c>
      <c r="Z81" s="117">
        <v>140</v>
      </c>
      <c r="AA81" s="117">
        <v>105</v>
      </c>
      <c r="AB81" s="117">
        <v>115</v>
      </c>
      <c r="AC81" s="117">
        <v>110</v>
      </c>
      <c r="AD81" s="117">
        <v>105</v>
      </c>
      <c r="AE81" s="117">
        <v>115</v>
      </c>
      <c r="AF81" s="119">
        <v>110</v>
      </c>
    </row>
    <row r="82" spans="2:32" ht="15" customHeight="1" x14ac:dyDescent="0.25">
      <c r="B82" s="116">
        <v>45700</v>
      </c>
      <c r="C82" s="117">
        <v>92</v>
      </c>
      <c r="D82" s="117">
        <v>96</v>
      </c>
      <c r="E82" s="117">
        <v>94</v>
      </c>
      <c r="F82" s="117">
        <v>100</v>
      </c>
      <c r="G82" s="117">
        <v>105</v>
      </c>
      <c r="H82" s="117">
        <v>102.5</v>
      </c>
      <c r="I82" s="117">
        <v>46</v>
      </c>
      <c r="J82" s="117">
        <v>53</v>
      </c>
      <c r="K82" s="117">
        <v>49.5</v>
      </c>
      <c r="L82" s="117">
        <v>45</v>
      </c>
      <c r="M82" s="117">
        <v>50</v>
      </c>
      <c r="N82" s="117">
        <v>47.5</v>
      </c>
      <c r="O82" s="117">
        <v>133</v>
      </c>
      <c r="P82" s="117">
        <v>155</v>
      </c>
      <c r="Q82" s="117">
        <v>144</v>
      </c>
      <c r="R82" s="117">
        <v>160</v>
      </c>
      <c r="S82" s="117">
        <v>170</v>
      </c>
      <c r="T82" s="117">
        <v>165</v>
      </c>
      <c r="U82" s="117">
        <v>150</v>
      </c>
      <c r="V82" s="117">
        <v>155</v>
      </c>
      <c r="W82" s="117">
        <v>152.5</v>
      </c>
      <c r="X82" s="117">
        <v>135</v>
      </c>
      <c r="Y82" s="117">
        <v>145</v>
      </c>
      <c r="Z82" s="117">
        <v>140</v>
      </c>
      <c r="AA82" s="117">
        <v>105</v>
      </c>
      <c r="AB82" s="117">
        <v>115</v>
      </c>
      <c r="AC82" s="117">
        <v>110</v>
      </c>
      <c r="AD82" s="117">
        <v>105</v>
      </c>
      <c r="AE82" s="117">
        <v>115</v>
      </c>
      <c r="AF82" s="119">
        <v>110</v>
      </c>
    </row>
    <row r="83" spans="2:32" ht="15" customHeight="1" x14ac:dyDescent="0.25">
      <c r="B83" s="116">
        <v>45693</v>
      </c>
      <c r="C83" s="117">
        <v>92</v>
      </c>
      <c r="D83" s="117">
        <v>96</v>
      </c>
      <c r="E83" s="117">
        <v>94</v>
      </c>
      <c r="F83" s="117">
        <v>100</v>
      </c>
      <c r="G83" s="117">
        <v>105</v>
      </c>
      <c r="H83" s="117">
        <v>102.5</v>
      </c>
      <c r="I83" s="117">
        <v>46</v>
      </c>
      <c r="J83" s="117">
        <v>50</v>
      </c>
      <c r="K83" s="117">
        <v>48</v>
      </c>
      <c r="L83" s="117">
        <v>45</v>
      </c>
      <c r="M83" s="117">
        <v>50</v>
      </c>
      <c r="N83" s="117">
        <v>47.5</v>
      </c>
      <c r="O83" s="117">
        <v>135</v>
      </c>
      <c r="P83" s="117">
        <v>155</v>
      </c>
      <c r="Q83" s="117">
        <v>145</v>
      </c>
      <c r="R83" s="117">
        <v>165</v>
      </c>
      <c r="S83" s="117">
        <v>170</v>
      </c>
      <c r="T83" s="117">
        <v>167.5</v>
      </c>
      <c r="U83" s="117">
        <v>150</v>
      </c>
      <c r="V83" s="117">
        <v>155</v>
      </c>
      <c r="W83" s="117">
        <v>152.5</v>
      </c>
      <c r="X83" s="117">
        <v>135</v>
      </c>
      <c r="Y83" s="117">
        <v>145</v>
      </c>
      <c r="Z83" s="117">
        <v>140</v>
      </c>
      <c r="AA83" s="117">
        <v>105</v>
      </c>
      <c r="AB83" s="117">
        <v>115</v>
      </c>
      <c r="AC83" s="117">
        <v>110</v>
      </c>
      <c r="AD83" s="117">
        <v>105</v>
      </c>
      <c r="AE83" s="117">
        <v>115</v>
      </c>
      <c r="AF83" s="119">
        <v>110</v>
      </c>
    </row>
    <row r="84" spans="2:32" ht="15" customHeight="1" x14ac:dyDescent="0.25">
      <c r="B84" s="116">
        <v>45686</v>
      </c>
      <c r="C84" s="117">
        <v>92</v>
      </c>
      <c r="D84" s="117">
        <v>96</v>
      </c>
      <c r="E84" s="117">
        <v>94</v>
      </c>
      <c r="F84" s="117">
        <v>100</v>
      </c>
      <c r="G84" s="117">
        <v>105</v>
      </c>
      <c r="H84" s="117">
        <v>102.5</v>
      </c>
      <c r="I84" s="117">
        <v>47</v>
      </c>
      <c r="J84" s="117">
        <v>51</v>
      </c>
      <c r="K84" s="117">
        <v>49</v>
      </c>
      <c r="L84" s="117">
        <v>45</v>
      </c>
      <c r="M84" s="117">
        <v>50</v>
      </c>
      <c r="N84" s="117">
        <v>47.5</v>
      </c>
      <c r="O84" s="117">
        <v>140</v>
      </c>
      <c r="P84" s="117">
        <v>160</v>
      </c>
      <c r="Q84" s="117">
        <v>150</v>
      </c>
      <c r="R84" s="117">
        <v>165</v>
      </c>
      <c r="S84" s="117">
        <v>170</v>
      </c>
      <c r="T84" s="117">
        <v>167.5</v>
      </c>
      <c r="U84" s="117">
        <v>150</v>
      </c>
      <c r="V84" s="117">
        <v>155</v>
      </c>
      <c r="W84" s="117">
        <v>152.5</v>
      </c>
      <c r="X84" s="117">
        <v>135</v>
      </c>
      <c r="Y84" s="117">
        <v>145</v>
      </c>
      <c r="Z84" s="117">
        <v>140</v>
      </c>
      <c r="AA84" s="117">
        <v>105</v>
      </c>
      <c r="AB84" s="117">
        <v>115</v>
      </c>
      <c r="AC84" s="117">
        <v>110</v>
      </c>
      <c r="AD84" s="117">
        <v>105</v>
      </c>
      <c r="AE84" s="117">
        <v>115</v>
      </c>
      <c r="AF84" s="119">
        <v>110</v>
      </c>
    </row>
    <row r="85" spans="2:32" ht="15" customHeight="1" x14ac:dyDescent="0.25">
      <c r="B85" s="116">
        <v>45679</v>
      </c>
      <c r="C85" s="117">
        <v>92</v>
      </c>
      <c r="D85" s="117">
        <v>96</v>
      </c>
      <c r="E85" s="117">
        <v>94</v>
      </c>
      <c r="F85" s="117">
        <v>100</v>
      </c>
      <c r="G85" s="117">
        <v>104</v>
      </c>
      <c r="H85" s="117">
        <v>102</v>
      </c>
      <c r="I85" s="117">
        <v>47</v>
      </c>
      <c r="J85" s="117">
        <v>51</v>
      </c>
      <c r="K85" s="117">
        <v>49</v>
      </c>
      <c r="L85" s="117">
        <v>45</v>
      </c>
      <c r="M85" s="117">
        <v>50</v>
      </c>
      <c r="N85" s="117">
        <v>47.5</v>
      </c>
      <c r="O85" s="117">
        <v>140</v>
      </c>
      <c r="P85" s="117">
        <v>160</v>
      </c>
      <c r="Q85" s="117">
        <v>150</v>
      </c>
      <c r="R85" s="117">
        <v>165</v>
      </c>
      <c r="S85" s="117">
        <v>170</v>
      </c>
      <c r="T85" s="117">
        <v>167.5</v>
      </c>
      <c r="U85" s="117">
        <v>150</v>
      </c>
      <c r="V85" s="117">
        <v>155</v>
      </c>
      <c r="W85" s="117">
        <v>152.5</v>
      </c>
      <c r="X85" s="117">
        <v>135</v>
      </c>
      <c r="Y85" s="117">
        <v>145</v>
      </c>
      <c r="Z85" s="117">
        <v>140</v>
      </c>
      <c r="AA85" s="117">
        <v>105</v>
      </c>
      <c r="AB85" s="117">
        <v>115</v>
      </c>
      <c r="AC85" s="117">
        <v>110</v>
      </c>
      <c r="AD85" s="117">
        <v>105</v>
      </c>
      <c r="AE85" s="117">
        <v>115</v>
      </c>
      <c r="AF85" s="119">
        <v>110</v>
      </c>
    </row>
    <row r="86" spans="2:32" ht="15" customHeight="1" x14ac:dyDescent="0.25">
      <c r="B86" s="116">
        <v>45672</v>
      </c>
      <c r="C86" s="117">
        <v>92</v>
      </c>
      <c r="D86" s="117">
        <v>98</v>
      </c>
      <c r="E86" s="117">
        <v>95</v>
      </c>
      <c r="F86" s="117">
        <v>100</v>
      </c>
      <c r="G86" s="117">
        <v>104</v>
      </c>
      <c r="H86" s="117">
        <v>102</v>
      </c>
      <c r="I86" s="117">
        <v>48</v>
      </c>
      <c r="J86" s="117">
        <v>53</v>
      </c>
      <c r="K86" s="117">
        <v>50.5</v>
      </c>
      <c r="L86" s="117">
        <v>45</v>
      </c>
      <c r="M86" s="117">
        <v>50</v>
      </c>
      <c r="N86" s="117">
        <v>47.5</v>
      </c>
      <c r="O86" s="117">
        <v>140</v>
      </c>
      <c r="P86" s="117">
        <v>160</v>
      </c>
      <c r="Q86" s="117">
        <v>150</v>
      </c>
      <c r="R86" s="117">
        <v>170</v>
      </c>
      <c r="S86" s="117">
        <v>175</v>
      </c>
      <c r="T86" s="117">
        <v>172.5</v>
      </c>
      <c r="U86" s="117">
        <v>150</v>
      </c>
      <c r="V86" s="117">
        <v>155</v>
      </c>
      <c r="W86" s="117">
        <v>152.5</v>
      </c>
      <c r="X86" s="117">
        <v>140</v>
      </c>
      <c r="Y86" s="117">
        <v>150</v>
      </c>
      <c r="Z86" s="117">
        <v>145</v>
      </c>
      <c r="AA86" s="117">
        <v>105</v>
      </c>
      <c r="AB86" s="117">
        <v>115</v>
      </c>
      <c r="AC86" s="117">
        <v>110</v>
      </c>
      <c r="AD86" s="117">
        <v>105</v>
      </c>
      <c r="AE86" s="117">
        <v>115</v>
      </c>
      <c r="AF86" s="119">
        <v>110</v>
      </c>
    </row>
    <row r="87" spans="2:32" ht="15" customHeight="1" x14ac:dyDescent="0.25">
      <c r="B87" s="116">
        <v>45665</v>
      </c>
      <c r="C87" s="117">
        <v>92</v>
      </c>
      <c r="D87" s="117">
        <v>98</v>
      </c>
      <c r="E87" s="117">
        <v>95</v>
      </c>
      <c r="F87" s="117">
        <v>100</v>
      </c>
      <c r="G87" s="117">
        <v>104</v>
      </c>
      <c r="H87" s="117">
        <v>102</v>
      </c>
      <c r="I87" s="117">
        <v>50</v>
      </c>
      <c r="J87" s="117">
        <v>53</v>
      </c>
      <c r="K87" s="117">
        <v>51.5</v>
      </c>
      <c r="L87" s="117">
        <v>45</v>
      </c>
      <c r="M87" s="117">
        <v>50</v>
      </c>
      <c r="N87" s="117">
        <v>47.5</v>
      </c>
      <c r="O87" s="117">
        <v>140</v>
      </c>
      <c r="P87" s="117">
        <v>160</v>
      </c>
      <c r="Q87" s="117">
        <v>150</v>
      </c>
      <c r="R87" s="117">
        <v>170</v>
      </c>
      <c r="S87" s="117">
        <v>175</v>
      </c>
      <c r="T87" s="117">
        <v>172.5</v>
      </c>
      <c r="U87" s="117">
        <v>150</v>
      </c>
      <c r="V87" s="117">
        <v>155</v>
      </c>
      <c r="W87" s="117">
        <v>152.5</v>
      </c>
      <c r="X87" s="117">
        <v>140</v>
      </c>
      <c r="Y87" s="117">
        <v>150</v>
      </c>
      <c r="Z87" s="117">
        <v>145</v>
      </c>
      <c r="AA87" s="117">
        <v>105</v>
      </c>
      <c r="AB87" s="117">
        <v>115</v>
      </c>
      <c r="AC87" s="117">
        <v>110</v>
      </c>
      <c r="AD87" s="117">
        <v>105</v>
      </c>
      <c r="AE87" s="117">
        <v>115</v>
      </c>
      <c r="AF87" s="119">
        <v>110</v>
      </c>
    </row>
    <row r="88" spans="2:32" ht="15" customHeight="1" x14ac:dyDescent="0.25">
      <c r="B88" s="116">
        <v>45651</v>
      </c>
      <c r="C88" s="117">
        <v>94</v>
      </c>
      <c r="D88" s="117">
        <v>98</v>
      </c>
      <c r="E88" s="117">
        <v>96</v>
      </c>
      <c r="F88" s="117">
        <v>100</v>
      </c>
      <c r="G88" s="117">
        <v>104</v>
      </c>
      <c r="H88" s="117">
        <v>102</v>
      </c>
      <c r="I88" s="117">
        <v>50</v>
      </c>
      <c r="J88" s="117">
        <v>53</v>
      </c>
      <c r="K88" s="117">
        <v>51.5</v>
      </c>
      <c r="L88" s="117">
        <v>45</v>
      </c>
      <c r="M88" s="117">
        <v>50</v>
      </c>
      <c r="N88" s="117">
        <v>47.5</v>
      </c>
      <c r="O88" s="117">
        <v>140</v>
      </c>
      <c r="P88" s="117">
        <v>160</v>
      </c>
      <c r="Q88" s="117">
        <v>150</v>
      </c>
      <c r="R88" s="117">
        <v>170</v>
      </c>
      <c r="S88" s="117">
        <v>175</v>
      </c>
      <c r="T88" s="117">
        <v>172.5</v>
      </c>
      <c r="U88" s="117">
        <v>155</v>
      </c>
      <c r="V88" s="117">
        <v>160</v>
      </c>
      <c r="W88" s="117">
        <v>157.5</v>
      </c>
      <c r="X88" s="117">
        <v>140</v>
      </c>
      <c r="Y88" s="117">
        <v>150</v>
      </c>
      <c r="Z88" s="117">
        <v>145</v>
      </c>
      <c r="AA88" s="117">
        <v>105</v>
      </c>
      <c r="AB88" s="117">
        <v>115</v>
      </c>
      <c r="AC88" s="117">
        <v>110</v>
      </c>
      <c r="AD88" s="117">
        <v>105</v>
      </c>
      <c r="AE88" s="117">
        <v>115</v>
      </c>
      <c r="AF88" s="119">
        <v>110</v>
      </c>
    </row>
    <row r="89" spans="2:32" ht="15" customHeight="1" x14ac:dyDescent="0.25">
      <c r="B89" s="116">
        <v>45644</v>
      </c>
      <c r="C89" s="117">
        <v>94</v>
      </c>
      <c r="D89" s="117">
        <v>98</v>
      </c>
      <c r="E89" s="117">
        <v>96</v>
      </c>
      <c r="F89" s="117">
        <v>100</v>
      </c>
      <c r="G89" s="117">
        <v>104</v>
      </c>
      <c r="H89" s="117">
        <v>102</v>
      </c>
      <c r="I89" s="117">
        <v>48</v>
      </c>
      <c r="J89" s="117">
        <v>53</v>
      </c>
      <c r="K89" s="117">
        <v>50.5</v>
      </c>
      <c r="L89" s="117">
        <v>45</v>
      </c>
      <c r="M89" s="117">
        <v>50</v>
      </c>
      <c r="N89" s="117">
        <v>47.5</v>
      </c>
      <c r="O89" s="117">
        <v>140</v>
      </c>
      <c r="P89" s="117">
        <v>160</v>
      </c>
      <c r="Q89" s="117">
        <v>150</v>
      </c>
      <c r="R89" s="117">
        <v>170</v>
      </c>
      <c r="S89" s="117">
        <v>175</v>
      </c>
      <c r="T89" s="117">
        <v>172.5</v>
      </c>
      <c r="U89" s="117">
        <v>155</v>
      </c>
      <c r="V89" s="117">
        <v>160</v>
      </c>
      <c r="W89" s="117">
        <v>157.5</v>
      </c>
      <c r="X89" s="117">
        <v>140</v>
      </c>
      <c r="Y89" s="117">
        <v>150</v>
      </c>
      <c r="Z89" s="117">
        <v>145</v>
      </c>
      <c r="AA89" s="117">
        <v>100</v>
      </c>
      <c r="AB89" s="117">
        <v>115</v>
      </c>
      <c r="AC89" s="117">
        <v>107.5</v>
      </c>
      <c r="AD89" s="117">
        <v>100</v>
      </c>
      <c r="AE89" s="117">
        <v>115</v>
      </c>
      <c r="AF89" s="119">
        <v>107.5</v>
      </c>
    </row>
    <row r="90" spans="2:32" ht="15" customHeight="1" x14ac:dyDescent="0.25">
      <c r="B90" s="116">
        <v>45637</v>
      </c>
      <c r="C90" s="117">
        <v>95</v>
      </c>
      <c r="D90" s="117">
        <v>100</v>
      </c>
      <c r="E90" s="117">
        <v>97.5</v>
      </c>
      <c r="F90" s="117">
        <v>100</v>
      </c>
      <c r="G90" s="117">
        <v>108</v>
      </c>
      <c r="H90" s="117">
        <v>104</v>
      </c>
      <c r="I90" s="117">
        <v>48</v>
      </c>
      <c r="J90" s="117">
        <v>55</v>
      </c>
      <c r="K90" s="117">
        <v>51.5</v>
      </c>
      <c r="L90" s="117">
        <v>45</v>
      </c>
      <c r="M90" s="117">
        <v>50</v>
      </c>
      <c r="N90" s="117">
        <v>47.5</v>
      </c>
      <c r="O90" s="117">
        <v>140</v>
      </c>
      <c r="P90" s="117">
        <v>160</v>
      </c>
      <c r="Q90" s="117">
        <v>150</v>
      </c>
      <c r="R90" s="117">
        <v>170</v>
      </c>
      <c r="S90" s="117">
        <v>175</v>
      </c>
      <c r="T90" s="117">
        <v>172.5</v>
      </c>
      <c r="U90" s="117">
        <v>155</v>
      </c>
      <c r="V90" s="117">
        <v>160</v>
      </c>
      <c r="W90" s="117">
        <v>157.5</v>
      </c>
      <c r="X90" s="117">
        <v>140</v>
      </c>
      <c r="Y90" s="117">
        <v>150</v>
      </c>
      <c r="Z90" s="117">
        <v>145</v>
      </c>
      <c r="AA90" s="117">
        <v>100</v>
      </c>
      <c r="AB90" s="117">
        <v>115</v>
      </c>
      <c r="AC90" s="117">
        <v>107.5</v>
      </c>
      <c r="AD90" s="117">
        <v>100</v>
      </c>
      <c r="AE90" s="117">
        <v>115</v>
      </c>
      <c r="AF90" s="119">
        <v>107.5</v>
      </c>
    </row>
    <row r="91" spans="2:32" ht="15" customHeight="1" x14ac:dyDescent="0.25">
      <c r="B91" s="116">
        <v>45630</v>
      </c>
      <c r="C91" s="117">
        <v>95</v>
      </c>
      <c r="D91" s="117">
        <v>100</v>
      </c>
      <c r="E91" s="117">
        <v>97.5</v>
      </c>
      <c r="F91" s="117">
        <v>100</v>
      </c>
      <c r="G91" s="117">
        <v>108</v>
      </c>
      <c r="H91" s="117">
        <v>104</v>
      </c>
      <c r="I91" s="117">
        <v>48</v>
      </c>
      <c r="J91" s="117">
        <v>55</v>
      </c>
      <c r="K91" s="117">
        <v>51.5</v>
      </c>
      <c r="L91" s="117">
        <v>45</v>
      </c>
      <c r="M91" s="117">
        <v>55</v>
      </c>
      <c r="N91" s="117">
        <v>50</v>
      </c>
      <c r="O91" s="117">
        <v>140</v>
      </c>
      <c r="P91" s="117">
        <v>160</v>
      </c>
      <c r="Q91" s="117">
        <v>150</v>
      </c>
      <c r="R91" s="117">
        <v>170</v>
      </c>
      <c r="S91" s="117">
        <v>175</v>
      </c>
      <c r="T91" s="117">
        <v>172.5</v>
      </c>
      <c r="U91" s="117">
        <v>155</v>
      </c>
      <c r="V91" s="117">
        <v>160</v>
      </c>
      <c r="W91" s="117">
        <v>157.5</v>
      </c>
      <c r="X91" s="117">
        <v>140</v>
      </c>
      <c r="Y91" s="117">
        <v>150</v>
      </c>
      <c r="Z91" s="117">
        <v>145</v>
      </c>
      <c r="AA91" s="117">
        <v>100</v>
      </c>
      <c r="AB91" s="117">
        <v>115</v>
      </c>
      <c r="AC91" s="117">
        <v>107.5</v>
      </c>
      <c r="AD91" s="117">
        <v>100</v>
      </c>
      <c r="AE91" s="117">
        <v>115</v>
      </c>
      <c r="AF91" s="119">
        <v>107.5</v>
      </c>
    </row>
    <row r="92" spans="2:32" ht="15" customHeight="1" x14ac:dyDescent="0.25">
      <c r="B92" s="116">
        <v>45623</v>
      </c>
      <c r="C92" s="117">
        <v>97</v>
      </c>
      <c r="D92" s="117">
        <v>103</v>
      </c>
      <c r="E92" s="117">
        <v>100</v>
      </c>
      <c r="F92" s="117">
        <v>103</v>
      </c>
      <c r="G92" s="117">
        <v>111</v>
      </c>
      <c r="H92" s="117">
        <v>107</v>
      </c>
      <c r="I92" s="117">
        <v>50</v>
      </c>
      <c r="J92" s="117">
        <v>55</v>
      </c>
      <c r="K92" s="117">
        <v>52.5</v>
      </c>
      <c r="L92" s="117">
        <v>45</v>
      </c>
      <c r="M92" s="117">
        <v>55</v>
      </c>
      <c r="N92" s="117">
        <v>50</v>
      </c>
      <c r="O92" s="117">
        <v>140</v>
      </c>
      <c r="P92" s="117">
        <v>160</v>
      </c>
      <c r="Q92" s="117">
        <v>150</v>
      </c>
      <c r="R92" s="117">
        <v>170</v>
      </c>
      <c r="S92" s="117">
        <v>175</v>
      </c>
      <c r="T92" s="117">
        <v>172.5</v>
      </c>
      <c r="U92" s="117">
        <v>155</v>
      </c>
      <c r="V92" s="117">
        <v>160</v>
      </c>
      <c r="W92" s="117">
        <v>157.5</v>
      </c>
      <c r="X92" s="117">
        <v>140</v>
      </c>
      <c r="Y92" s="117">
        <v>150</v>
      </c>
      <c r="Z92" s="117">
        <v>145</v>
      </c>
      <c r="AA92" s="117">
        <v>100</v>
      </c>
      <c r="AB92" s="117">
        <v>115</v>
      </c>
      <c r="AC92" s="117">
        <v>107.5</v>
      </c>
      <c r="AD92" s="117">
        <v>100</v>
      </c>
      <c r="AE92" s="117">
        <v>115</v>
      </c>
      <c r="AF92" s="119">
        <v>107.5</v>
      </c>
    </row>
    <row r="93" spans="2:32" ht="15" customHeight="1" x14ac:dyDescent="0.25">
      <c r="B93" s="116">
        <v>45616</v>
      </c>
      <c r="C93" s="117">
        <v>97</v>
      </c>
      <c r="D93" s="117">
        <v>103</v>
      </c>
      <c r="E93" s="117">
        <v>100</v>
      </c>
      <c r="F93" s="117">
        <v>103</v>
      </c>
      <c r="G93" s="117">
        <v>111</v>
      </c>
      <c r="H93" s="117">
        <v>107</v>
      </c>
      <c r="I93" s="117">
        <v>50</v>
      </c>
      <c r="J93" s="117">
        <v>55</v>
      </c>
      <c r="K93" s="117">
        <v>52.5</v>
      </c>
      <c r="L93" s="117">
        <v>48</v>
      </c>
      <c r="M93" s="117">
        <v>55</v>
      </c>
      <c r="N93" s="117">
        <v>51.5</v>
      </c>
      <c r="O93" s="117">
        <v>140</v>
      </c>
      <c r="P93" s="117">
        <v>160</v>
      </c>
      <c r="Q93" s="117">
        <v>150</v>
      </c>
      <c r="R93" s="117">
        <v>170</v>
      </c>
      <c r="S93" s="117">
        <v>175</v>
      </c>
      <c r="T93" s="117">
        <v>172.5</v>
      </c>
      <c r="U93" s="117">
        <v>170</v>
      </c>
      <c r="V93" s="117">
        <v>175</v>
      </c>
      <c r="W93" s="117">
        <v>172.5</v>
      </c>
      <c r="X93" s="117">
        <v>140</v>
      </c>
      <c r="Y93" s="117">
        <v>150</v>
      </c>
      <c r="Z93" s="117">
        <v>145</v>
      </c>
      <c r="AA93" s="117">
        <v>100</v>
      </c>
      <c r="AB93" s="117">
        <v>115</v>
      </c>
      <c r="AC93" s="117">
        <v>107.5</v>
      </c>
      <c r="AD93" s="117">
        <v>100</v>
      </c>
      <c r="AE93" s="117">
        <v>115</v>
      </c>
      <c r="AF93" s="119">
        <v>107.5</v>
      </c>
    </row>
    <row r="94" spans="2:32" ht="15" customHeight="1" x14ac:dyDescent="0.25">
      <c r="B94" s="116">
        <v>45609</v>
      </c>
      <c r="C94" s="117">
        <v>97</v>
      </c>
      <c r="D94" s="117">
        <v>103</v>
      </c>
      <c r="E94" s="117">
        <v>100</v>
      </c>
      <c r="F94" s="117">
        <v>105</v>
      </c>
      <c r="G94" s="117">
        <v>110</v>
      </c>
      <c r="H94" s="117">
        <v>107.5</v>
      </c>
      <c r="I94" s="117">
        <v>55</v>
      </c>
      <c r="J94" s="117">
        <v>60</v>
      </c>
      <c r="K94" s="117">
        <v>57.5</v>
      </c>
      <c r="L94" s="117">
        <v>48</v>
      </c>
      <c r="M94" s="117">
        <v>55</v>
      </c>
      <c r="N94" s="117">
        <v>51.5</v>
      </c>
      <c r="O94" s="117">
        <v>140</v>
      </c>
      <c r="P94" s="117">
        <v>160</v>
      </c>
      <c r="Q94" s="117">
        <v>150</v>
      </c>
      <c r="R94" s="117">
        <v>165</v>
      </c>
      <c r="S94" s="117">
        <v>175</v>
      </c>
      <c r="T94" s="117">
        <v>170</v>
      </c>
      <c r="U94" s="117">
        <v>170</v>
      </c>
      <c r="V94" s="117">
        <v>175</v>
      </c>
      <c r="W94" s="117">
        <v>172.5</v>
      </c>
      <c r="X94" s="117">
        <v>140</v>
      </c>
      <c r="Y94" s="117">
        <v>150</v>
      </c>
      <c r="Z94" s="117">
        <v>145</v>
      </c>
      <c r="AA94" s="117">
        <v>95</v>
      </c>
      <c r="AB94" s="117">
        <v>110</v>
      </c>
      <c r="AC94" s="117">
        <v>102.5</v>
      </c>
      <c r="AD94" s="117">
        <v>95</v>
      </c>
      <c r="AE94" s="117">
        <v>110</v>
      </c>
      <c r="AF94" s="119">
        <v>102.5</v>
      </c>
    </row>
    <row r="95" spans="2:32" ht="15" customHeight="1" x14ac:dyDescent="0.25">
      <c r="B95" s="116">
        <v>45602</v>
      </c>
      <c r="C95" s="117">
        <v>97</v>
      </c>
      <c r="D95" s="117">
        <v>103</v>
      </c>
      <c r="E95" s="117">
        <v>100</v>
      </c>
      <c r="F95" s="117">
        <v>105</v>
      </c>
      <c r="G95" s="117">
        <v>110</v>
      </c>
      <c r="H95" s="117">
        <v>107.5</v>
      </c>
      <c r="I95" s="117">
        <v>55</v>
      </c>
      <c r="J95" s="117">
        <v>60</v>
      </c>
      <c r="K95" s="117">
        <v>57.5</v>
      </c>
      <c r="L95" s="117">
        <v>48</v>
      </c>
      <c r="M95" s="117">
        <v>55</v>
      </c>
      <c r="N95" s="117">
        <v>51.5</v>
      </c>
      <c r="O95" s="117">
        <v>140</v>
      </c>
      <c r="P95" s="117">
        <v>160</v>
      </c>
      <c r="Q95" s="117">
        <v>150</v>
      </c>
      <c r="R95" s="117">
        <v>165</v>
      </c>
      <c r="S95" s="117">
        <v>175</v>
      </c>
      <c r="T95" s="117">
        <v>170</v>
      </c>
      <c r="U95" s="117">
        <v>170</v>
      </c>
      <c r="V95" s="117">
        <v>175</v>
      </c>
      <c r="W95" s="117">
        <v>172.5</v>
      </c>
      <c r="X95" s="117">
        <v>140</v>
      </c>
      <c r="Y95" s="117">
        <v>150</v>
      </c>
      <c r="Z95" s="117">
        <v>145</v>
      </c>
      <c r="AA95" s="117">
        <v>95</v>
      </c>
      <c r="AB95" s="117">
        <v>110</v>
      </c>
      <c r="AC95" s="117">
        <v>102.5</v>
      </c>
      <c r="AD95" s="117">
        <v>95</v>
      </c>
      <c r="AE95" s="117">
        <v>110</v>
      </c>
      <c r="AF95" s="119">
        <v>102.5</v>
      </c>
    </row>
    <row r="96" spans="2:32" ht="15" customHeight="1" x14ac:dyDescent="0.25">
      <c r="B96" s="116">
        <v>45595</v>
      </c>
      <c r="C96" s="117">
        <v>99</v>
      </c>
      <c r="D96" s="117">
        <v>105</v>
      </c>
      <c r="E96" s="117">
        <v>102</v>
      </c>
      <c r="F96" s="117">
        <v>105</v>
      </c>
      <c r="G96" s="117">
        <v>110</v>
      </c>
      <c r="H96" s="117">
        <v>107.5</v>
      </c>
      <c r="I96" s="117">
        <v>50</v>
      </c>
      <c r="J96" s="117">
        <v>60</v>
      </c>
      <c r="K96" s="117">
        <v>55</v>
      </c>
      <c r="L96" s="117">
        <v>48</v>
      </c>
      <c r="M96" s="117">
        <v>52</v>
      </c>
      <c r="N96" s="117">
        <v>50</v>
      </c>
      <c r="O96" s="117">
        <v>130</v>
      </c>
      <c r="P96" s="117">
        <v>180</v>
      </c>
      <c r="Q96" s="117">
        <v>155</v>
      </c>
      <c r="R96" s="117">
        <v>160</v>
      </c>
      <c r="S96" s="117">
        <v>170</v>
      </c>
      <c r="T96" s="117">
        <v>165</v>
      </c>
      <c r="U96" s="117">
        <v>170</v>
      </c>
      <c r="V96" s="117">
        <v>175</v>
      </c>
      <c r="W96" s="117">
        <v>172.5</v>
      </c>
      <c r="X96" s="117">
        <v>140</v>
      </c>
      <c r="Y96" s="117">
        <v>150</v>
      </c>
      <c r="Z96" s="117">
        <v>145</v>
      </c>
      <c r="AA96" s="117">
        <v>95</v>
      </c>
      <c r="AB96" s="117">
        <v>105</v>
      </c>
      <c r="AC96" s="117">
        <v>100</v>
      </c>
      <c r="AD96" s="117">
        <v>95</v>
      </c>
      <c r="AE96" s="117">
        <v>105</v>
      </c>
      <c r="AF96" s="119">
        <v>100</v>
      </c>
    </row>
    <row r="97" spans="2:32" ht="15" customHeight="1" x14ac:dyDescent="0.25">
      <c r="B97" s="116">
        <v>45588</v>
      </c>
      <c r="C97" s="117">
        <v>99</v>
      </c>
      <c r="D97" s="117">
        <v>105</v>
      </c>
      <c r="E97" s="117">
        <v>102</v>
      </c>
      <c r="F97" s="117">
        <v>105</v>
      </c>
      <c r="G97" s="117">
        <v>110</v>
      </c>
      <c r="H97" s="117">
        <v>107.5</v>
      </c>
      <c r="I97" s="117">
        <v>50</v>
      </c>
      <c r="J97" s="117">
        <v>60</v>
      </c>
      <c r="K97" s="117">
        <v>55</v>
      </c>
      <c r="L97" s="117">
        <v>46</v>
      </c>
      <c r="M97" s="117">
        <v>51</v>
      </c>
      <c r="N97" s="117">
        <v>48.5</v>
      </c>
      <c r="O97" s="117">
        <v>130</v>
      </c>
      <c r="P97" s="117">
        <v>180</v>
      </c>
      <c r="Q97" s="117">
        <v>155</v>
      </c>
      <c r="R97" s="117">
        <v>170</v>
      </c>
      <c r="S97" s="117">
        <v>175</v>
      </c>
      <c r="T97" s="117">
        <v>172.5</v>
      </c>
      <c r="U97" s="117">
        <v>168</v>
      </c>
      <c r="V97" s="117">
        <v>172</v>
      </c>
      <c r="W97" s="117">
        <v>170</v>
      </c>
      <c r="X97" s="117">
        <v>145</v>
      </c>
      <c r="Y97" s="117">
        <v>150</v>
      </c>
      <c r="Z97" s="117">
        <v>147.5</v>
      </c>
      <c r="AA97" s="117">
        <v>95</v>
      </c>
      <c r="AB97" s="117">
        <v>105</v>
      </c>
      <c r="AC97" s="117">
        <v>100</v>
      </c>
      <c r="AD97" s="117">
        <v>95</v>
      </c>
      <c r="AE97" s="117">
        <v>105</v>
      </c>
      <c r="AF97" s="119">
        <v>100</v>
      </c>
    </row>
    <row r="98" spans="2:32" ht="15" customHeight="1" x14ac:dyDescent="0.25">
      <c r="B98" s="116">
        <v>45581</v>
      </c>
      <c r="C98" s="117">
        <v>99</v>
      </c>
      <c r="D98" s="117">
        <v>105</v>
      </c>
      <c r="E98" s="117">
        <v>102</v>
      </c>
      <c r="F98" s="117">
        <v>105</v>
      </c>
      <c r="G98" s="117">
        <v>110</v>
      </c>
      <c r="H98" s="117">
        <v>107.5</v>
      </c>
      <c r="I98" s="117">
        <v>50</v>
      </c>
      <c r="J98" s="117">
        <v>55</v>
      </c>
      <c r="K98" s="117">
        <v>52.5</v>
      </c>
      <c r="L98" s="117">
        <v>43</v>
      </c>
      <c r="M98" s="117">
        <v>48</v>
      </c>
      <c r="N98" s="117">
        <v>45.5</v>
      </c>
      <c r="O98" s="117">
        <v>127</v>
      </c>
      <c r="P98" s="117">
        <v>180</v>
      </c>
      <c r="Q98" s="117">
        <v>153.5</v>
      </c>
      <c r="R98" s="117">
        <v>168</v>
      </c>
      <c r="S98" s="117">
        <v>175</v>
      </c>
      <c r="T98" s="117">
        <v>171.5</v>
      </c>
      <c r="U98" s="117">
        <v>168</v>
      </c>
      <c r="V98" s="117">
        <v>172</v>
      </c>
      <c r="W98" s="117">
        <v>170</v>
      </c>
      <c r="X98" s="117">
        <v>140</v>
      </c>
      <c r="Y98" s="117">
        <v>145</v>
      </c>
      <c r="Z98" s="117">
        <v>142.5</v>
      </c>
      <c r="AA98" s="117">
        <v>90</v>
      </c>
      <c r="AB98" s="117">
        <v>100</v>
      </c>
      <c r="AC98" s="117">
        <v>95</v>
      </c>
      <c r="AD98" s="117">
        <v>90</v>
      </c>
      <c r="AE98" s="117">
        <v>100</v>
      </c>
      <c r="AF98" s="119">
        <v>95</v>
      </c>
    </row>
    <row r="99" spans="2:32" ht="15" customHeight="1" x14ac:dyDescent="0.25">
      <c r="B99" s="116">
        <v>45574</v>
      </c>
      <c r="C99" s="117">
        <v>99</v>
      </c>
      <c r="D99" s="117">
        <v>105</v>
      </c>
      <c r="E99" s="117">
        <v>102</v>
      </c>
      <c r="F99" s="117">
        <v>105</v>
      </c>
      <c r="G99" s="117">
        <v>110</v>
      </c>
      <c r="H99" s="117">
        <v>107.5</v>
      </c>
      <c r="I99" s="117">
        <v>50</v>
      </c>
      <c r="J99" s="117">
        <v>55</v>
      </c>
      <c r="K99" s="117">
        <v>52.5</v>
      </c>
      <c r="L99" s="117">
        <v>43</v>
      </c>
      <c r="M99" s="117">
        <v>48</v>
      </c>
      <c r="N99" s="117">
        <v>45.5</v>
      </c>
      <c r="O99" s="117">
        <v>127</v>
      </c>
      <c r="P99" s="117">
        <v>180</v>
      </c>
      <c r="Q99" s="117">
        <v>153.5</v>
      </c>
      <c r="R99" s="117">
        <v>165</v>
      </c>
      <c r="S99" s="117">
        <v>170</v>
      </c>
      <c r="T99" s="117">
        <v>167.5</v>
      </c>
      <c r="U99" s="117">
        <v>165</v>
      </c>
      <c r="V99" s="117">
        <v>170</v>
      </c>
      <c r="W99" s="117">
        <v>167.5</v>
      </c>
      <c r="X99" s="117">
        <v>140</v>
      </c>
      <c r="Y99" s="117">
        <v>145</v>
      </c>
      <c r="Z99" s="117">
        <v>142.5</v>
      </c>
      <c r="AA99" s="117">
        <v>90</v>
      </c>
      <c r="AB99" s="117">
        <v>100</v>
      </c>
      <c r="AC99" s="117">
        <v>95</v>
      </c>
      <c r="AD99" s="117">
        <v>90</v>
      </c>
      <c r="AE99" s="117">
        <v>100</v>
      </c>
      <c r="AF99" s="119">
        <v>95</v>
      </c>
    </row>
    <row r="100" spans="2:32" ht="15" customHeight="1" x14ac:dyDescent="0.25">
      <c r="B100" s="116">
        <v>45567</v>
      </c>
      <c r="C100" s="117">
        <v>99</v>
      </c>
      <c r="D100" s="117">
        <v>105</v>
      </c>
      <c r="E100" s="117">
        <v>102</v>
      </c>
      <c r="F100" s="117">
        <v>105</v>
      </c>
      <c r="G100" s="117">
        <v>110</v>
      </c>
      <c r="H100" s="117">
        <v>107.5</v>
      </c>
      <c r="I100" s="117">
        <v>50</v>
      </c>
      <c r="J100" s="117">
        <v>55</v>
      </c>
      <c r="K100" s="117">
        <v>52.5</v>
      </c>
      <c r="L100" s="117">
        <v>43</v>
      </c>
      <c r="M100" s="117">
        <v>48</v>
      </c>
      <c r="N100" s="117">
        <v>45.5</v>
      </c>
      <c r="O100" s="117">
        <v>124</v>
      </c>
      <c r="P100" s="117">
        <v>180</v>
      </c>
      <c r="Q100" s="117">
        <v>152</v>
      </c>
      <c r="R100" s="117">
        <v>165</v>
      </c>
      <c r="S100" s="117">
        <v>170</v>
      </c>
      <c r="T100" s="117">
        <v>167.5</v>
      </c>
      <c r="U100" s="117">
        <v>165</v>
      </c>
      <c r="V100" s="117">
        <v>170</v>
      </c>
      <c r="W100" s="117">
        <v>167.5</v>
      </c>
      <c r="X100" s="117">
        <v>140</v>
      </c>
      <c r="Y100" s="117">
        <v>145</v>
      </c>
      <c r="Z100" s="117">
        <v>142.5</v>
      </c>
      <c r="AA100" s="117">
        <v>90</v>
      </c>
      <c r="AB100" s="117">
        <v>100</v>
      </c>
      <c r="AC100" s="117">
        <v>95</v>
      </c>
      <c r="AD100" s="117">
        <v>90</v>
      </c>
      <c r="AE100" s="117">
        <v>100</v>
      </c>
      <c r="AF100" s="119">
        <v>95</v>
      </c>
    </row>
    <row r="101" spans="2:32" ht="15" customHeight="1" x14ac:dyDescent="0.25">
      <c r="B101" s="116">
        <v>45560</v>
      </c>
      <c r="C101" s="117">
        <v>85</v>
      </c>
      <c r="D101" s="117">
        <v>99</v>
      </c>
      <c r="E101" s="117">
        <v>92</v>
      </c>
      <c r="F101" s="117">
        <v>105</v>
      </c>
      <c r="G101" s="117">
        <v>110</v>
      </c>
      <c r="H101" s="117">
        <v>107.5</v>
      </c>
      <c r="I101" s="117">
        <v>45</v>
      </c>
      <c r="J101" s="117">
        <v>50</v>
      </c>
      <c r="K101" s="117">
        <v>47.5</v>
      </c>
      <c r="L101" s="117">
        <v>40</v>
      </c>
      <c r="M101" s="117">
        <v>45</v>
      </c>
      <c r="N101" s="117">
        <v>42.5</v>
      </c>
      <c r="O101" s="117">
        <v>120</v>
      </c>
      <c r="P101" s="117">
        <v>180</v>
      </c>
      <c r="Q101" s="117">
        <v>150</v>
      </c>
      <c r="R101" s="117">
        <v>160</v>
      </c>
      <c r="S101" s="117">
        <v>165</v>
      </c>
      <c r="T101" s="117">
        <v>162.5</v>
      </c>
      <c r="U101" s="117">
        <v>165</v>
      </c>
      <c r="V101" s="117">
        <v>170</v>
      </c>
      <c r="W101" s="117">
        <v>167.5</v>
      </c>
      <c r="X101" s="117">
        <v>130</v>
      </c>
      <c r="Y101" s="117">
        <v>135</v>
      </c>
      <c r="Z101" s="117">
        <v>132.5</v>
      </c>
      <c r="AA101" s="117">
        <v>83</v>
      </c>
      <c r="AB101" s="117">
        <v>90</v>
      </c>
      <c r="AC101" s="117">
        <v>86.5</v>
      </c>
      <c r="AD101" s="117">
        <v>83</v>
      </c>
      <c r="AE101" s="117">
        <v>90</v>
      </c>
      <c r="AF101" s="119">
        <v>86.5</v>
      </c>
    </row>
    <row r="102" spans="2:32" ht="15" customHeight="1" x14ac:dyDescent="0.25">
      <c r="B102" s="116">
        <v>45553</v>
      </c>
      <c r="C102" s="117">
        <v>86</v>
      </c>
      <c r="D102" s="117">
        <v>102</v>
      </c>
      <c r="E102" s="117">
        <v>94</v>
      </c>
      <c r="F102" s="117">
        <v>105</v>
      </c>
      <c r="G102" s="117">
        <v>110</v>
      </c>
      <c r="H102" s="117">
        <v>107.5</v>
      </c>
      <c r="I102" s="117">
        <v>45</v>
      </c>
      <c r="J102" s="117">
        <v>50</v>
      </c>
      <c r="K102" s="117">
        <v>47.5</v>
      </c>
      <c r="L102" s="117">
        <v>40</v>
      </c>
      <c r="M102" s="117">
        <v>45</v>
      </c>
      <c r="N102" s="117">
        <v>42.5</v>
      </c>
      <c r="O102" s="117">
        <v>110</v>
      </c>
      <c r="P102" s="117">
        <v>180</v>
      </c>
      <c r="Q102" s="117">
        <v>145</v>
      </c>
      <c r="R102" s="117">
        <v>160</v>
      </c>
      <c r="S102" s="117">
        <v>165</v>
      </c>
      <c r="T102" s="117">
        <v>162.5</v>
      </c>
      <c r="U102" s="117">
        <v>165</v>
      </c>
      <c r="V102" s="117">
        <v>170</v>
      </c>
      <c r="W102" s="117">
        <v>167.5</v>
      </c>
      <c r="X102" s="117">
        <v>125</v>
      </c>
      <c r="Y102" s="117">
        <v>130</v>
      </c>
      <c r="Z102" s="117">
        <v>127.5</v>
      </c>
      <c r="AA102" s="117">
        <v>80</v>
      </c>
      <c r="AB102" s="117">
        <v>87</v>
      </c>
      <c r="AC102" s="117">
        <v>83.5</v>
      </c>
      <c r="AD102" s="117">
        <v>80</v>
      </c>
      <c r="AE102" s="117">
        <v>87</v>
      </c>
      <c r="AF102" s="119">
        <v>83.5</v>
      </c>
    </row>
    <row r="103" spans="2:32" ht="15" customHeight="1" x14ac:dyDescent="0.25">
      <c r="B103" s="116">
        <v>45546</v>
      </c>
      <c r="C103" s="117">
        <v>86</v>
      </c>
      <c r="D103" s="117">
        <v>102</v>
      </c>
      <c r="E103" s="117">
        <v>94</v>
      </c>
      <c r="F103" s="117">
        <v>100</v>
      </c>
      <c r="G103" s="117">
        <v>105</v>
      </c>
      <c r="H103" s="117">
        <v>102.5</v>
      </c>
      <c r="I103" s="117">
        <v>45</v>
      </c>
      <c r="J103" s="117">
        <v>50</v>
      </c>
      <c r="K103" s="117">
        <v>47.5</v>
      </c>
      <c r="L103" s="117">
        <v>38</v>
      </c>
      <c r="M103" s="117">
        <v>45</v>
      </c>
      <c r="N103" s="117">
        <v>41.5</v>
      </c>
      <c r="O103" s="117">
        <v>110</v>
      </c>
      <c r="P103" s="117">
        <v>180</v>
      </c>
      <c r="Q103" s="117">
        <v>145</v>
      </c>
      <c r="R103" s="117">
        <v>155</v>
      </c>
      <c r="S103" s="117">
        <v>165</v>
      </c>
      <c r="T103" s="117">
        <v>160</v>
      </c>
      <c r="U103" s="117">
        <v>165</v>
      </c>
      <c r="V103" s="117">
        <v>170</v>
      </c>
      <c r="W103" s="117">
        <v>167.5</v>
      </c>
      <c r="X103" s="117">
        <v>125</v>
      </c>
      <c r="Y103" s="117">
        <v>130</v>
      </c>
      <c r="Z103" s="117">
        <v>127.5</v>
      </c>
      <c r="AA103" s="117">
        <v>80</v>
      </c>
      <c r="AB103" s="117">
        <v>87</v>
      </c>
      <c r="AC103" s="117">
        <v>83.5</v>
      </c>
      <c r="AD103" s="117">
        <v>80</v>
      </c>
      <c r="AE103" s="117">
        <v>87</v>
      </c>
      <c r="AF103" s="119">
        <v>83.5</v>
      </c>
    </row>
    <row r="104" spans="2:32" ht="15" customHeight="1" x14ac:dyDescent="0.25">
      <c r="B104" s="116">
        <v>45539</v>
      </c>
      <c r="C104" s="117">
        <v>86</v>
      </c>
      <c r="D104" s="117">
        <v>102</v>
      </c>
      <c r="E104" s="117">
        <v>94</v>
      </c>
      <c r="F104" s="117">
        <v>100</v>
      </c>
      <c r="G104" s="117">
        <v>105</v>
      </c>
      <c r="H104" s="117">
        <v>102.5</v>
      </c>
      <c r="I104" s="117">
        <v>45</v>
      </c>
      <c r="J104" s="117">
        <v>50</v>
      </c>
      <c r="K104" s="117">
        <v>47.5</v>
      </c>
      <c r="L104" s="117">
        <v>38</v>
      </c>
      <c r="M104" s="117">
        <v>45</v>
      </c>
      <c r="N104" s="117">
        <v>41.5</v>
      </c>
      <c r="O104" s="117">
        <v>110</v>
      </c>
      <c r="P104" s="117">
        <v>180</v>
      </c>
      <c r="Q104" s="117">
        <v>145</v>
      </c>
      <c r="R104" s="117">
        <v>155</v>
      </c>
      <c r="S104" s="117">
        <v>165</v>
      </c>
      <c r="T104" s="117">
        <v>160</v>
      </c>
      <c r="U104" s="117">
        <v>165</v>
      </c>
      <c r="V104" s="117">
        <v>170</v>
      </c>
      <c r="W104" s="117">
        <v>167.5</v>
      </c>
      <c r="X104" s="117">
        <v>125</v>
      </c>
      <c r="Y104" s="117">
        <v>130</v>
      </c>
      <c r="Z104" s="117">
        <v>127.5</v>
      </c>
      <c r="AA104" s="117">
        <v>80</v>
      </c>
      <c r="AB104" s="117">
        <v>87</v>
      </c>
      <c r="AC104" s="117">
        <v>83.5</v>
      </c>
      <c r="AD104" s="117">
        <v>80</v>
      </c>
      <c r="AE104" s="117">
        <v>87</v>
      </c>
      <c r="AF104" s="119">
        <v>83.5</v>
      </c>
    </row>
    <row r="105" spans="2:32" ht="15" customHeight="1" x14ac:dyDescent="0.25">
      <c r="B105" s="116">
        <v>45532</v>
      </c>
      <c r="C105" s="117">
        <v>88</v>
      </c>
      <c r="D105" s="117">
        <v>105</v>
      </c>
      <c r="E105" s="117">
        <v>96.5</v>
      </c>
      <c r="F105" s="117">
        <v>100</v>
      </c>
      <c r="G105" s="117">
        <v>105</v>
      </c>
      <c r="H105" s="117">
        <v>102.5</v>
      </c>
      <c r="I105" s="117">
        <v>48</v>
      </c>
      <c r="J105" s="117">
        <v>55</v>
      </c>
      <c r="K105" s="117">
        <v>51.5</v>
      </c>
      <c r="L105" s="117">
        <v>40</v>
      </c>
      <c r="M105" s="117">
        <v>45</v>
      </c>
      <c r="N105" s="117">
        <v>42.5</v>
      </c>
      <c r="O105" s="117">
        <v>110</v>
      </c>
      <c r="P105" s="117">
        <v>180</v>
      </c>
      <c r="Q105" s="117">
        <v>145</v>
      </c>
      <c r="R105" s="117">
        <v>160</v>
      </c>
      <c r="S105" s="117">
        <v>165</v>
      </c>
      <c r="T105" s="117">
        <v>162.5</v>
      </c>
      <c r="U105" s="117">
        <v>165</v>
      </c>
      <c r="V105" s="117">
        <v>170</v>
      </c>
      <c r="W105" s="117">
        <v>167.5</v>
      </c>
      <c r="X105" s="117">
        <v>125</v>
      </c>
      <c r="Y105" s="117">
        <v>130</v>
      </c>
      <c r="Z105" s="117">
        <v>127.5</v>
      </c>
      <c r="AA105" s="117">
        <v>80</v>
      </c>
      <c r="AB105" s="117">
        <v>90</v>
      </c>
      <c r="AC105" s="117">
        <v>85</v>
      </c>
      <c r="AD105" s="117">
        <v>80</v>
      </c>
      <c r="AE105" s="117">
        <v>90</v>
      </c>
      <c r="AF105" s="119">
        <v>85</v>
      </c>
    </row>
    <row r="106" spans="2:32" ht="15" customHeight="1" x14ac:dyDescent="0.25">
      <c r="B106" s="116">
        <v>45525</v>
      </c>
      <c r="C106" s="117">
        <v>90</v>
      </c>
      <c r="D106" s="117">
        <v>105</v>
      </c>
      <c r="E106" s="117">
        <v>97.5</v>
      </c>
      <c r="F106" s="117">
        <v>100</v>
      </c>
      <c r="G106" s="117">
        <v>105</v>
      </c>
      <c r="H106" s="117">
        <v>102.5</v>
      </c>
      <c r="I106" s="117">
        <v>50</v>
      </c>
      <c r="J106" s="117">
        <v>55</v>
      </c>
      <c r="K106" s="117">
        <v>52.5</v>
      </c>
      <c r="L106" s="117">
        <v>40</v>
      </c>
      <c r="M106" s="117">
        <v>45</v>
      </c>
      <c r="N106" s="117">
        <v>42.5</v>
      </c>
      <c r="O106" s="117">
        <v>110</v>
      </c>
      <c r="P106" s="117">
        <v>180</v>
      </c>
      <c r="Q106" s="117">
        <v>145</v>
      </c>
      <c r="R106" s="117">
        <v>160</v>
      </c>
      <c r="S106" s="117">
        <v>165</v>
      </c>
      <c r="T106" s="117">
        <v>162.5</v>
      </c>
      <c r="U106" s="117">
        <v>165</v>
      </c>
      <c r="V106" s="117">
        <v>170</v>
      </c>
      <c r="W106" s="117">
        <v>167.5</v>
      </c>
      <c r="X106" s="117">
        <v>125</v>
      </c>
      <c r="Y106" s="117">
        <v>130</v>
      </c>
      <c r="Z106" s="117">
        <v>127.5</v>
      </c>
      <c r="AA106" s="117">
        <v>80</v>
      </c>
      <c r="AB106" s="117">
        <v>90</v>
      </c>
      <c r="AC106" s="117">
        <v>85</v>
      </c>
      <c r="AD106" s="117">
        <v>80</v>
      </c>
      <c r="AE106" s="117">
        <v>85</v>
      </c>
      <c r="AF106" s="119">
        <v>82.5</v>
      </c>
    </row>
    <row r="107" spans="2:32" ht="15" customHeight="1" x14ac:dyDescent="0.25">
      <c r="B107" s="116">
        <v>45518</v>
      </c>
      <c r="C107" s="117">
        <v>95</v>
      </c>
      <c r="D107" s="117">
        <v>105</v>
      </c>
      <c r="E107" s="117">
        <v>100</v>
      </c>
      <c r="F107" s="117">
        <v>100</v>
      </c>
      <c r="G107" s="117">
        <v>105</v>
      </c>
      <c r="H107" s="117">
        <v>102.5</v>
      </c>
      <c r="I107" s="117">
        <v>45</v>
      </c>
      <c r="J107" s="117">
        <v>59</v>
      </c>
      <c r="K107" s="117">
        <v>52</v>
      </c>
      <c r="L107" s="117">
        <v>40</v>
      </c>
      <c r="M107" s="117">
        <v>45</v>
      </c>
      <c r="N107" s="117">
        <v>42.5</v>
      </c>
      <c r="O107" s="117">
        <v>110</v>
      </c>
      <c r="P107" s="117">
        <v>180</v>
      </c>
      <c r="Q107" s="117">
        <v>145</v>
      </c>
      <c r="R107" s="117">
        <v>155</v>
      </c>
      <c r="S107" s="117">
        <v>160</v>
      </c>
      <c r="T107" s="117">
        <v>157.5</v>
      </c>
      <c r="U107" s="117">
        <v>165</v>
      </c>
      <c r="V107" s="117">
        <v>170</v>
      </c>
      <c r="W107" s="117">
        <v>167.5</v>
      </c>
      <c r="X107" s="117">
        <v>125</v>
      </c>
      <c r="Y107" s="117">
        <v>130</v>
      </c>
      <c r="Z107" s="117">
        <v>127.5</v>
      </c>
      <c r="AA107" s="117">
        <v>80</v>
      </c>
      <c r="AB107" s="117">
        <v>90</v>
      </c>
      <c r="AC107" s="117">
        <v>85</v>
      </c>
      <c r="AD107" s="117">
        <v>85</v>
      </c>
      <c r="AE107" s="117">
        <v>90</v>
      </c>
      <c r="AF107" s="119">
        <v>87.5</v>
      </c>
    </row>
    <row r="108" spans="2:32" ht="15" customHeight="1" x14ac:dyDescent="0.25">
      <c r="B108" s="116">
        <v>45511</v>
      </c>
      <c r="C108" s="117">
        <v>90</v>
      </c>
      <c r="D108" s="117">
        <v>102</v>
      </c>
      <c r="E108" s="117">
        <v>96</v>
      </c>
      <c r="F108" s="117">
        <v>95</v>
      </c>
      <c r="G108" s="117">
        <v>100</v>
      </c>
      <c r="H108" s="117">
        <v>97.5</v>
      </c>
      <c r="I108" s="117">
        <v>45</v>
      </c>
      <c r="J108" s="117">
        <v>59</v>
      </c>
      <c r="K108" s="117">
        <v>52</v>
      </c>
      <c r="L108" s="117">
        <v>38</v>
      </c>
      <c r="M108" s="117">
        <v>45</v>
      </c>
      <c r="N108" s="117">
        <v>41.5</v>
      </c>
      <c r="O108" s="117">
        <v>110</v>
      </c>
      <c r="P108" s="117">
        <v>180</v>
      </c>
      <c r="Q108" s="117">
        <v>145</v>
      </c>
      <c r="R108" s="117">
        <v>155</v>
      </c>
      <c r="S108" s="117">
        <v>160</v>
      </c>
      <c r="T108" s="117">
        <v>157.5</v>
      </c>
      <c r="U108" s="117">
        <v>160</v>
      </c>
      <c r="V108" s="117">
        <v>165</v>
      </c>
      <c r="W108" s="117">
        <v>162.5</v>
      </c>
      <c r="X108" s="117">
        <v>125</v>
      </c>
      <c r="Y108" s="117">
        <v>130</v>
      </c>
      <c r="Z108" s="117">
        <v>127.5</v>
      </c>
      <c r="AA108" s="117">
        <v>75</v>
      </c>
      <c r="AB108" s="117">
        <v>85</v>
      </c>
      <c r="AC108" s="117">
        <v>80</v>
      </c>
      <c r="AD108" s="117">
        <v>75</v>
      </c>
      <c r="AE108" s="117">
        <v>85</v>
      </c>
      <c r="AF108" s="119">
        <v>80</v>
      </c>
    </row>
    <row r="109" spans="2:32" ht="15" customHeight="1" x14ac:dyDescent="0.25">
      <c r="B109" s="116">
        <v>45504</v>
      </c>
      <c r="C109" s="117">
        <v>90</v>
      </c>
      <c r="D109" s="117">
        <v>95</v>
      </c>
      <c r="E109" s="117">
        <v>92.5</v>
      </c>
      <c r="F109" s="117">
        <v>94</v>
      </c>
      <c r="G109" s="117">
        <v>99</v>
      </c>
      <c r="H109" s="117">
        <v>96.5</v>
      </c>
      <c r="I109" s="117">
        <v>45</v>
      </c>
      <c r="J109" s="117">
        <v>55</v>
      </c>
      <c r="K109" s="117">
        <v>50</v>
      </c>
      <c r="L109" s="117">
        <v>35</v>
      </c>
      <c r="M109" s="117">
        <v>45</v>
      </c>
      <c r="N109" s="117">
        <v>40</v>
      </c>
      <c r="O109" s="117">
        <v>100</v>
      </c>
      <c r="P109" s="117">
        <v>150</v>
      </c>
      <c r="Q109" s="117">
        <v>125</v>
      </c>
      <c r="R109" s="117">
        <v>150</v>
      </c>
      <c r="S109" s="117">
        <v>155</v>
      </c>
      <c r="T109" s="117">
        <v>152.5</v>
      </c>
      <c r="U109" s="117">
        <v>160</v>
      </c>
      <c r="V109" s="117">
        <v>165</v>
      </c>
      <c r="W109" s="117">
        <v>162.5</v>
      </c>
      <c r="X109" s="117">
        <v>125</v>
      </c>
      <c r="Y109" s="117">
        <v>130</v>
      </c>
      <c r="Z109" s="117">
        <v>127.5</v>
      </c>
      <c r="AA109" s="117">
        <v>70</v>
      </c>
      <c r="AB109" s="117">
        <v>80</v>
      </c>
      <c r="AC109" s="117">
        <v>75</v>
      </c>
      <c r="AD109" s="117">
        <v>70</v>
      </c>
      <c r="AE109" s="117">
        <v>80</v>
      </c>
      <c r="AF109" s="119">
        <v>75</v>
      </c>
    </row>
    <row r="110" spans="2:32" ht="15" customHeight="1" x14ac:dyDescent="0.25">
      <c r="B110" s="116">
        <v>45497</v>
      </c>
      <c r="C110" s="117">
        <v>85</v>
      </c>
      <c r="D110" s="117">
        <v>95</v>
      </c>
      <c r="E110" s="117">
        <v>90</v>
      </c>
      <c r="F110" s="117">
        <v>94</v>
      </c>
      <c r="G110" s="117">
        <v>99</v>
      </c>
      <c r="H110" s="117">
        <v>96.5</v>
      </c>
      <c r="I110" s="117">
        <v>45</v>
      </c>
      <c r="J110" s="117">
        <v>52</v>
      </c>
      <c r="K110" s="117">
        <v>48.5</v>
      </c>
      <c r="L110" s="117">
        <v>30</v>
      </c>
      <c r="M110" s="117">
        <v>40</v>
      </c>
      <c r="N110" s="117">
        <v>35</v>
      </c>
      <c r="O110" s="117">
        <v>100</v>
      </c>
      <c r="P110" s="117">
        <v>150</v>
      </c>
      <c r="Q110" s="117">
        <v>125</v>
      </c>
      <c r="R110" s="117">
        <v>150</v>
      </c>
      <c r="S110" s="117">
        <v>155</v>
      </c>
      <c r="T110" s="117">
        <v>152.5</v>
      </c>
      <c r="U110" s="117">
        <v>155</v>
      </c>
      <c r="V110" s="117">
        <v>160</v>
      </c>
      <c r="W110" s="117">
        <v>157.5</v>
      </c>
      <c r="X110" s="117">
        <v>125</v>
      </c>
      <c r="Y110" s="117">
        <v>130</v>
      </c>
      <c r="Z110" s="117">
        <v>127.5</v>
      </c>
      <c r="AA110" s="117">
        <v>70</v>
      </c>
      <c r="AB110" s="117">
        <v>80</v>
      </c>
      <c r="AC110" s="117">
        <v>75</v>
      </c>
      <c r="AD110" s="117">
        <v>70</v>
      </c>
      <c r="AE110" s="117">
        <v>80</v>
      </c>
      <c r="AF110" s="119">
        <v>75</v>
      </c>
    </row>
    <row r="111" spans="2:32" ht="15" customHeight="1" x14ac:dyDescent="0.25">
      <c r="B111" s="116">
        <v>45490</v>
      </c>
      <c r="C111" s="117">
        <v>75</v>
      </c>
      <c r="D111" s="117">
        <v>90</v>
      </c>
      <c r="E111" s="117">
        <v>82.5</v>
      </c>
      <c r="F111" s="117">
        <v>94</v>
      </c>
      <c r="G111" s="117">
        <v>99</v>
      </c>
      <c r="H111" s="117">
        <v>96.5</v>
      </c>
      <c r="I111" s="117">
        <v>38</v>
      </c>
      <c r="J111" s="117">
        <v>45</v>
      </c>
      <c r="K111" s="117">
        <v>41.5</v>
      </c>
      <c r="L111" s="117">
        <v>23</v>
      </c>
      <c r="M111" s="117">
        <v>30</v>
      </c>
      <c r="N111" s="117">
        <v>26.5</v>
      </c>
      <c r="O111" s="117">
        <v>100</v>
      </c>
      <c r="P111" s="117">
        <v>150</v>
      </c>
      <c r="Q111" s="117">
        <v>125</v>
      </c>
      <c r="R111" s="117">
        <v>145</v>
      </c>
      <c r="S111" s="117">
        <v>150</v>
      </c>
      <c r="T111" s="117">
        <v>147.5</v>
      </c>
      <c r="U111" s="117">
        <v>155</v>
      </c>
      <c r="V111" s="117">
        <v>160</v>
      </c>
      <c r="W111" s="117">
        <v>157.5</v>
      </c>
      <c r="X111" s="117">
        <v>125</v>
      </c>
      <c r="Y111" s="117">
        <v>130</v>
      </c>
      <c r="Z111" s="117">
        <v>127.5</v>
      </c>
      <c r="AA111" s="117">
        <v>70</v>
      </c>
      <c r="AB111" s="117">
        <v>80</v>
      </c>
      <c r="AC111" s="117">
        <v>75</v>
      </c>
      <c r="AD111" s="117">
        <v>70</v>
      </c>
      <c r="AE111" s="117">
        <v>80</v>
      </c>
      <c r="AF111" s="119">
        <v>75</v>
      </c>
    </row>
    <row r="112" spans="2:32" ht="15" customHeight="1" x14ac:dyDescent="0.25">
      <c r="B112" s="116">
        <v>45483</v>
      </c>
      <c r="C112" s="117">
        <v>72</v>
      </c>
      <c r="D112" s="117">
        <v>80</v>
      </c>
      <c r="E112" s="117">
        <v>76</v>
      </c>
      <c r="F112" s="117">
        <v>90</v>
      </c>
      <c r="G112" s="117">
        <v>98</v>
      </c>
      <c r="H112" s="117">
        <v>94</v>
      </c>
      <c r="I112" s="117">
        <v>35</v>
      </c>
      <c r="J112" s="117">
        <v>40</v>
      </c>
      <c r="K112" s="117">
        <v>37.5</v>
      </c>
      <c r="L112" s="117">
        <v>20</v>
      </c>
      <c r="M112" s="117">
        <v>27</v>
      </c>
      <c r="N112" s="117">
        <v>23.5</v>
      </c>
      <c r="O112" s="117">
        <v>100</v>
      </c>
      <c r="P112" s="117">
        <v>150</v>
      </c>
      <c r="Q112" s="117">
        <v>125</v>
      </c>
      <c r="R112" s="117">
        <v>145</v>
      </c>
      <c r="S112" s="117">
        <v>150</v>
      </c>
      <c r="T112" s="117">
        <v>147.5</v>
      </c>
      <c r="U112" s="117">
        <v>155</v>
      </c>
      <c r="V112" s="117">
        <v>160</v>
      </c>
      <c r="W112" s="117">
        <v>157.5</v>
      </c>
      <c r="X112" s="117">
        <v>125</v>
      </c>
      <c r="Y112" s="117">
        <v>130</v>
      </c>
      <c r="Z112" s="117">
        <v>127.5</v>
      </c>
      <c r="AA112" s="117">
        <v>70</v>
      </c>
      <c r="AB112" s="117">
        <v>80</v>
      </c>
      <c r="AC112" s="117">
        <v>75</v>
      </c>
      <c r="AD112" s="117">
        <v>70</v>
      </c>
      <c r="AE112" s="117">
        <v>80</v>
      </c>
      <c r="AF112" s="119">
        <v>75</v>
      </c>
    </row>
    <row r="113" spans="2:32" ht="15" customHeight="1" x14ac:dyDescent="0.25">
      <c r="B113" s="116">
        <v>45476</v>
      </c>
      <c r="C113" s="117">
        <v>68</v>
      </c>
      <c r="D113" s="117">
        <v>75</v>
      </c>
      <c r="E113" s="117">
        <v>71.5</v>
      </c>
      <c r="F113" s="117">
        <v>84</v>
      </c>
      <c r="G113" s="117">
        <v>95</v>
      </c>
      <c r="H113" s="117">
        <v>89.5</v>
      </c>
      <c r="I113" s="117">
        <v>32</v>
      </c>
      <c r="J113" s="117">
        <v>37</v>
      </c>
      <c r="K113" s="117">
        <v>34.5</v>
      </c>
      <c r="L113" s="117">
        <v>17</v>
      </c>
      <c r="M113" s="117">
        <v>25</v>
      </c>
      <c r="N113" s="117">
        <v>21</v>
      </c>
      <c r="O113" s="117">
        <v>100</v>
      </c>
      <c r="P113" s="117">
        <v>150</v>
      </c>
      <c r="Q113" s="117">
        <v>125</v>
      </c>
      <c r="R113" s="117">
        <v>145</v>
      </c>
      <c r="S113" s="117">
        <v>150</v>
      </c>
      <c r="T113" s="117">
        <v>147.5</v>
      </c>
      <c r="U113" s="117">
        <v>150</v>
      </c>
      <c r="V113" s="117">
        <v>160</v>
      </c>
      <c r="W113" s="117">
        <v>155</v>
      </c>
      <c r="X113" s="117">
        <v>125</v>
      </c>
      <c r="Y113" s="117">
        <v>130</v>
      </c>
      <c r="Z113" s="117">
        <v>127.5</v>
      </c>
      <c r="AA113" s="117">
        <v>70</v>
      </c>
      <c r="AB113" s="117">
        <v>80</v>
      </c>
      <c r="AC113" s="117">
        <v>75</v>
      </c>
      <c r="AD113" s="117">
        <v>70</v>
      </c>
      <c r="AE113" s="117">
        <v>80</v>
      </c>
      <c r="AF113" s="119">
        <v>75</v>
      </c>
    </row>
    <row r="114" spans="2:32" ht="15" customHeight="1" x14ac:dyDescent="0.25">
      <c r="B114" s="116">
        <v>45469</v>
      </c>
      <c r="C114" s="117">
        <v>68</v>
      </c>
      <c r="D114" s="117">
        <v>75</v>
      </c>
      <c r="E114" s="117">
        <v>71.5</v>
      </c>
      <c r="F114" s="117">
        <v>82</v>
      </c>
      <c r="G114" s="117">
        <v>95</v>
      </c>
      <c r="H114" s="117">
        <v>88.5</v>
      </c>
      <c r="I114" s="117">
        <v>29</v>
      </c>
      <c r="J114" s="117">
        <v>37</v>
      </c>
      <c r="K114" s="117">
        <v>33</v>
      </c>
      <c r="L114" s="117">
        <v>16</v>
      </c>
      <c r="M114" s="117">
        <v>24</v>
      </c>
      <c r="N114" s="117">
        <v>20</v>
      </c>
      <c r="O114" s="117">
        <v>100</v>
      </c>
      <c r="P114" s="117">
        <v>150</v>
      </c>
      <c r="Q114" s="117">
        <v>125</v>
      </c>
      <c r="R114" s="117">
        <v>145</v>
      </c>
      <c r="S114" s="117">
        <v>150</v>
      </c>
      <c r="T114" s="117">
        <v>147.5</v>
      </c>
      <c r="U114" s="117">
        <v>150</v>
      </c>
      <c r="V114" s="117">
        <v>160</v>
      </c>
      <c r="W114" s="117">
        <v>155</v>
      </c>
      <c r="X114" s="117">
        <v>125</v>
      </c>
      <c r="Y114" s="117">
        <v>130</v>
      </c>
      <c r="Z114" s="117">
        <v>127.5</v>
      </c>
      <c r="AA114" s="117">
        <v>70</v>
      </c>
      <c r="AB114" s="117">
        <v>80</v>
      </c>
      <c r="AC114" s="117">
        <v>75</v>
      </c>
      <c r="AD114" s="117">
        <v>70</v>
      </c>
      <c r="AE114" s="117">
        <v>80</v>
      </c>
      <c r="AF114" s="119">
        <v>75</v>
      </c>
    </row>
    <row r="115" spans="2:32" ht="15" customHeight="1" x14ac:dyDescent="0.25">
      <c r="B115" s="116">
        <v>45462</v>
      </c>
      <c r="C115" s="117">
        <v>68</v>
      </c>
      <c r="D115" s="117">
        <v>73</v>
      </c>
      <c r="E115" s="117">
        <v>70.5</v>
      </c>
      <c r="F115" s="117">
        <v>79</v>
      </c>
      <c r="G115" s="117">
        <v>85</v>
      </c>
      <c r="H115" s="117">
        <v>82</v>
      </c>
      <c r="I115" s="117">
        <v>28</v>
      </c>
      <c r="J115" s="117">
        <v>35</v>
      </c>
      <c r="K115" s="117">
        <v>31.5</v>
      </c>
      <c r="L115" s="117">
        <v>15</v>
      </c>
      <c r="M115" s="117">
        <v>22</v>
      </c>
      <c r="N115" s="117">
        <v>18.5</v>
      </c>
      <c r="O115" s="117">
        <v>100</v>
      </c>
      <c r="P115" s="117">
        <v>150</v>
      </c>
      <c r="Q115" s="117">
        <v>125</v>
      </c>
      <c r="R115" s="117">
        <v>145</v>
      </c>
      <c r="S115" s="117">
        <v>148</v>
      </c>
      <c r="T115" s="117">
        <v>146.5</v>
      </c>
      <c r="U115" s="117">
        <v>150</v>
      </c>
      <c r="V115" s="117">
        <v>155</v>
      </c>
      <c r="W115" s="117">
        <v>152.5</v>
      </c>
      <c r="X115" s="117">
        <v>125</v>
      </c>
      <c r="Y115" s="117">
        <v>130</v>
      </c>
      <c r="Z115" s="117">
        <v>127.5</v>
      </c>
      <c r="AA115" s="117">
        <v>70</v>
      </c>
      <c r="AB115" s="117">
        <v>80</v>
      </c>
      <c r="AC115" s="117">
        <v>75</v>
      </c>
      <c r="AD115" s="117">
        <v>70</v>
      </c>
      <c r="AE115" s="117">
        <v>80</v>
      </c>
      <c r="AF115" s="119">
        <v>75</v>
      </c>
    </row>
    <row r="116" spans="2:32" ht="15" customHeight="1" x14ac:dyDescent="0.25">
      <c r="B116" s="116">
        <v>45455</v>
      </c>
      <c r="C116" s="117">
        <v>68</v>
      </c>
      <c r="D116" s="117">
        <v>73</v>
      </c>
      <c r="E116" s="117">
        <v>70.5</v>
      </c>
      <c r="F116" s="117">
        <v>79</v>
      </c>
      <c r="G116" s="117">
        <v>85</v>
      </c>
      <c r="H116" s="117">
        <v>82</v>
      </c>
      <c r="I116" s="117">
        <v>28</v>
      </c>
      <c r="J116" s="117">
        <v>33</v>
      </c>
      <c r="K116" s="117">
        <v>30.5</v>
      </c>
      <c r="L116" s="117">
        <v>13</v>
      </c>
      <c r="M116" s="117">
        <v>20</v>
      </c>
      <c r="N116" s="117">
        <v>16.5</v>
      </c>
      <c r="O116" s="117">
        <v>100</v>
      </c>
      <c r="P116" s="117">
        <v>150</v>
      </c>
      <c r="Q116" s="117">
        <v>125</v>
      </c>
      <c r="R116" s="117">
        <v>145</v>
      </c>
      <c r="S116" s="117">
        <v>148</v>
      </c>
      <c r="T116" s="117">
        <v>146.5</v>
      </c>
      <c r="U116" s="117">
        <v>140</v>
      </c>
      <c r="V116" s="117">
        <v>150</v>
      </c>
      <c r="W116" s="117">
        <v>145</v>
      </c>
      <c r="X116" s="117">
        <v>125</v>
      </c>
      <c r="Y116" s="117">
        <v>130</v>
      </c>
      <c r="Z116" s="117">
        <v>127.5</v>
      </c>
      <c r="AA116" s="117">
        <v>70</v>
      </c>
      <c r="AB116" s="117">
        <v>80</v>
      </c>
      <c r="AC116" s="117">
        <v>75</v>
      </c>
      <c r="AD116" s="117">
        <v>70</v>
      </c>
      <c r="AE116" s="117">
        <v>80</v>
      </c>
      <c r="AF116" s="119">
        <v>75</v>
      </c>
    </row>
    <row r="117" spans="2:32" ht="15" customHeight="1" x14ac:dyDescent="0.25">
      <c r="B117" s="116">
        <v>45448</v>
      </c>
      <c r="C117" s="117">
        <v>65</v>
      </c>
      <c r="D117" s="117">
        <v>70</v>
      </c>
      <c r="E117" s="117">
        <v>67.5</v>
      </c>
      <c r="F117" s="117">
        <v>80</v>
      </c>
      <c r="G117" s="117">
        <v>85</v>
      </c>
      <c r="H117" s="117">
        <v>82.5</v>
      </c>
      <c r="I117" s="117">
        <v>25</v>
      </c>
      <c r="J117" s="117">
        <v>30</v>
      </c>
      <c r="K117" s="117">
        <v>27.5</v>
      </c>
      <c r="L117" s="117">
        <v>10</v>
      </c>
      <c r="M117" s="117">
        <v>20</v>
      </c>
      <c r="N117" s="117">
        <v>15</v>
      </c>
      <c r="O117" s="117">
        <v>95</v>
      </c>
      <c r="P117" s="117">
        <v>140</v>
      </c>
      <c r="Q117" s="117">
        <v>117.5</v>
      </c>
      <c r="R117" s="117">
        <v>140</v>
      </c>
      <c r="S117" s="117">
        <v>145</v>
      </c>
      <c r="T117" s="117">
        <v>142.5</v>
      </c>
      <c r="U117" s="117">
        <v>130</v>
      </c>
      <c r="V117" s="117">
        <v>140</v>
      </c>
      <c r="W117" s="117">
        <v>135</v>
      </c>
      <c r="X117" s="117">
        <v>125</v>
      </c>
      <c r="Y117" s="117">
        <v>130</v>
      </c>
      <c r="Z117" s="117">
        <v>127.5</v>
      </c>
      <c r="AA117" s="117">
        <v>70</v>
      </c>
      <c r="AB117" s="117">
        <v>80</v>
      </c>
      <c r="AC117" s="117">
        <v>75</v>
      </c>
      <c r="AD117" s="117">
        <v>70</v>
      </c>
      <c r="AE117" s="117">
        <v>80</v>
      </c>
      <c r="AF117" s="119">
        <v>75</v>
      </c>
    </row>
    <row r="118" spans="2:32" ht="15" customHeight="1" x14ac:dyDescent="0.25">
      <c r="B118" s="116">
        <v>45441</v>
      </c>
      <c r="C118" s="117">
        <v>65</v>
      </c>
      <c r="D118" s="117">
        <v>70</v>
      </c>
      <c r="E118" s="117">
        <v>67.5</v>
      </c>
      <c r="F118" s="117">
        <v>80</v>
      </c>
      <c r="G118" s="117">
        <v>85</v>
      </c>
      <c r="H118" s="117">
        <v>82.5</v>
      </c>
      <c r="I118" s="117">
        <v>25</v>
      </c>
      <c r="J118" s="117">
        <v>30</v>
      </c>
      <c r="K118" s="117">
        <v>27.5</v>
      </c>
      <c r="L118" s="117">
        <v>10</v>
      </c>
      <c r="M118" s="117">
        <v>20</v>
      </c>
      <c r="N118" s="117">
        <v>15</v>
      </c>
      <c r="O118" s="117">
        <v>95</v>
      </c>
      <c r="P118" s="117">
        <v>140</v>
      </c>
      <c r="Q118" s="117">
        <v>117.5</v>
      </c>
      <c r="R118" s="117">
        <v>140</v>
      </c>
      <c r="S118" s="117">
        <v>145</v>
      </c>
      <c r="T118" s="117">
        <v>142.5</v>
      </c>
      <c r="U118" s="117">
        <v>130</v>
      </c>
      <c r="V118" s="117">
        <v>140</v>
      </c>
      <c r="W118" s="117">
        <v>135</v>
      </c>
      <c r="X118" s="117">
        <v>125</v>
      </c>
      <c r="Y118" s="117">
        <v>130</v>
      </c>
      <c r="Z118" s="117">
        <v>127.5</v>
      </c>
      <c r="AA118" s="117">
        <v>70</v>
      </c>
      <c r="AB118" s="117">
        <v>80</v>
      </c>
      <c r="AC118" s="117">
        <v>75</v>
      </c>
      <c r="AD118" s="117">
        <v>70</v>
      </c>
      <c r="AE118" s="117">
        <v>80</v>
      </c>
      <c r="AF118" s="119">
        <v>75</v>
      </c>
    </row>
    <row r="119" spans="2:32" ht="15" customHeight="1" x14ac:dyDescent="0.25">
      <c r="B119" s="116">
        <v>45434</v>
      </c>
      <c r="C119" s="117">
        <v>60</v>
      </c>
      <c r="D119" s="117">
        <v>65</v>
      </c>
      <c r="E119" s="117">
        <v>62.5</v>
      </c>
      <c r="F119" s="117">
        <v>80</v>
      </c>
      <c r="G119" s="117">
        <v>85</v>
      </c>
      <c r="H119" s="117">
        <v>82.5</v>
      </c>
      <c r="I119" s="117">
        <v>20</v>
      </c>
      <c r="J119" s="117">
        <v>30</v>
      </c>
      <c r="K119" s="117">
        <v>25</v>
      </c>
      <c r="L119" s="117">
        <v>10</v>
      </c>
      <c r="M119" s="117">
        <v>20</v>
      </c>
      <c r="N119" s="117">
        <v>15</v>
      </c>
      <c r="O119" s="117">
        <v>95</v>
      </c>
      <c r="P119" s="117">
        <v>140</v>
      </c>
      <c r="Q119" s="117">
        <v>117.5</v>
      </c>
      <c r="R119" s="117">
        <v>140</v>
      </c>
      <c r="S119" s="117">
        <v>145</v>
      </c>
      <c r="T119" s="117">
        <v>142.5</v>
      </c>
      <c r="U119" s="117">
        <v>130</v>
      </c>
      <c r="V119" s="117">
        <v>140</v>
      </c>
      <c r="W119" s="117">
        <v>135</v>
      </c>
      <c r="X119" s="117">
        <v>120</v>
      </c>
      <c r="Y119" s="117">
        <v>125</v>
      </c>
      <c r="Z119" s="117">
        <v>122.5</v>
      </c>
      <c r="AA119" s="117">
        <v>70</v>
      </c>
      <c r="AB119" s="117">
        <v>80</v>
      </c>
      <c r="AC119" s="117">
        <v>75</v>
      </c>
      <c r="AD119" s="117">
        <v>70</v>
      </c>
      <c r="AE119" s="117">
        <v>80</v>
      </c>
      <c r="AF119" s="119">
        <v>75</v>
      </c>
    </row>
    <row r="120" spans="2:32" ht="15" customHeight="1" x14ac:dyDescent="0.25">
      <c r="B120" s="116">
        <v>45427</v>
      </c>
      <c r="C120" s="117">
        <v>63</v>
      </c>
      <c r="D120" s="117">
        <v>70</v>
      </c>
      <c r="E120" s="117">
        <v>66.5</v>
      </c>
      <c r="F120" s="117">
        <v>80</v>
      </c>
      <c r="G120" s="117">
        <v>85</v>
      </c>
      <c r="H120" s="117">
        <v>82.5</v>
      </c>
      <c r="I120" s="117">
        <v>20</v>
      </c>
      <c r="J120" s="117">
        <v>27</v>
      </c>
      <c r="K120" s="117">
        <v>23.5</v>
      </c>
      <c r="L120" s="117">
        <v>10</v>
      </c>
      <c r="M120" s="117">
        <v>20</v>
      </c>
      <c r="N120" s="117">
        <v>15</v>
      </c>
      <c r="O120" s="117">
        <v>90</v>
      </c>
      <c r="P120" s="117">
        <v>140</v>
      </c>
      <c r="Q120" s="117">
        <v>115</v>
      </c>
      <c r="R120" s="117">
        <v>140</v>
      </c>
      <c r="S120" s="117">
        <v>145</v>
      </c>
      <c r="T120" s="117">
        <v>142.5</v>
      </c>
      <c r="U120" s="117">
        <v>130</v>
      </c>
      <c r="V120" s="117">
        <v>140</v>
      </c>
      <c r="W120" s="117">
        <v>135</v>
      </c>
      <c r="X120" s="117">
        <v>115</v>
      </c>
      <c r="Y120" s="117">
        <v>125</v>
      </c>
      <c r="Z120" s="117">
        <v>120</v>
      </c>
      <c r="AA120" s="117">
        <v>65</v>
      </c>
      <c r="AB120" s="117">
        <v>75</v>
      </c>
      <c r="AC120" s="117">
        <v>70</v>
      </c>
      <c r="AD120" s="117">
        <v>65</v>
      </c>
      <c r="AE120" s="117">
        <v>75</v>
      </c>
      <c r="AF120" s="119">
        <v>70</v>
      </c>
    </row>
    <row r="121" spans="2:32" ht="15" customHeight="1" x14ac:dyDescent="0.25">
      <c r="B121" s="116">
        <v>45420</v>
      </c>
      <c r="C121" s="117">
        <v>65</v>
      </c>
      <c r="D121" s="117">
        <v>71</v>
      </c>
      <c r="E121" s="117">
        <v>68</v>
      </c>
      <c r="F121" s="117">
        <v>80</v>
      </c>
      <c r="G121" s="117">
        <v>89</v>
      </c>
      <c r="H121" s="117">
        <v>84.5</v>
      </c>
      <c r="I121" s="117">
        <v>25</v>
      </c>
      <c r="J121" s="117">
        <v>35</v>
      </c>
      <c r="K121" s="117">
        <v>30</v>
      </c>
      <c r="L121" s="117">
        <v>10</v>
      </c>
      <c r="M121" s="117">
        <v>20</v>
      </c>
      <c r="N121" s="117">
        <v>15</v>
      </c>
      <c r="O121" s="117">
        <v>90</v>
      </c>
      <c r="P121" s="117">
        <v>140</v>
      </c>
      <c r="Q121" s="117">
        <v>115</v>
      </c>
      <c r="R121" s="117">
        <v>135</v>
      </c>
      <c r="S121" s="117">
        <v>143</v>
      </c>
      <c r="T121" s="117">
        <v>139</v>
      </c>
      <c r="U121" s="117">
        <v>135</v>
      </c>
      <c r="V121" s="117">
        <v>140</v>
      </c>
      <c r="W121" s="117">
        <v>137.5</v>
      </c>
      <c r="X121" s="117">
        <v>110</v>
      </c>
      <c r="Y121" s="117">
        <v>120</v>
      </c>
      <c r="Z121" s="117">
        <v>115</v>
      </c>
      <c r="AA121" s="117">
        <v>65</v>
      </c>
      <c r="AB121" s="117">
        <v>75</v>
      </c>
      <c r="AC121" s="117">
        <v>70</v>
      </c>
      <c r="AD121" s="117">
        <v>65</v>
      </c>
      <c r="AE121" s="117">
        <v>75</v>
      </c>
      <c r="AF121" s="119">
        <v>70</v>
      </c>
    </row>
    <row r="122" spans="2:32" ht="15" customHeight="1" x14ac:dyDescent="0.25">
      <c r="B122" s="116">
        <v>45413</v>
      </c>
      <c r="C122" s="117">
        <v>65</v>
      </c>
      <c r="D122" s="117">
        <v>71</v>
      </c>
      <c r="E122" s="117">
        <v>68</v>
      </c>
      <c r="F122" s="117">
        <v>73</v>
      </c>
      <c r="G122" s="117">
        <v>83</v>
      </c>
      <c r="H122" s="117">
        <v>78</v>
      </c>
      <c r="I122" s="117">
        <v>25</v>
      </c>
      <c r="J122" s="117">
        <v>35</v>
      </c>
      <c r="K122" s="117">
        <v>30</v>
      </c>
      <c r="L122" s="117">
        <v>10</v>
      </c>
      <c r="M122" s="117">
        <v>20</v>
      </c>
      <c r="N122" s="117">
        <v>15</v>
      </c>
      <c r="O122" s="117">
        <v>90</v>
      </c>
      <c r="P122" s="117">
        <v>140</v>
      </c>
      <c r="Q122" s="117">
        <v>115</v>
      </c>
      <c r="R122" s="117">
        <v>130</v>
      </c>
      <c r="S122" s="117">
        <v>138</v>
      </c>
      <c r="T122" s="117">
        <v>134</v>
      </c>
      <c r="U122" s="117">
        <v>135</v>
      </c>
      <c r="V122" s="117">
        <v>140</v>
      </c>
      <c r="W122" s="117">
        <v>137.5</v>
      </c>
      <c r="X122" s="117">
        <v>110</v>
      </c>
      <c r="Y122" s="117">
        <v>120</v>
      </c>
      <c r="Z122" s="117">
        <v>115</v>
      </c>
      <c r="AA122" s="117">
        <v>60</v>
      </c>
      <c r="AB122" s="117">
        <v>70</v>
      </c>
      <c r="AC122" s="117">
        <v>65</v>
      </c>
      <c r="AD122" s="117">
        <v>60</v>
      </c>
      <c r="AE122" s="117">
        <v>70</v>
      </c>
      <c r="AF122" s="119">
        <v>65</v>
      </c>
    </row>
    <row r="123" spans="2:32" ht="15" customHeight="1" x14ac:dyDescent="0.25">
      <c r="B123" s="116">
        <v>45406</v>
      </c>
      <c r="C123" s="117">
        <v>65</v>
      </c>
      <c r="D123" s="117">
        <v>71</v>
      </c>
      <c r="E123" s="117">
        <v>68</v>
      </c>
      <c r="F123" s="117">
        <v>73</v>
      </c>
      <c r="G123" s="117">
        <v>83</v>
      </c>
      <c r="H123" s="117">
        <v>78</v>
      </c>
      <c r="I123" s="117">
        <v>25</v>
      </c>
      <c r="J123" s="117">
        <v>35</v>
      </c>
      <c r="K123" s="117">
        <v>30</v>
      </c>
      <c r="L123" s="117">
        <v>12</v>
      </c>
      <c r="M123" s="117">
        <v>20</v>
      </c>
      <c r="N123" s="117">
        <v>16</v>
      </c>
      <c r="O123" s="117">
        <v>90</v>
      </c>
      <c r="P123" s="117">
        <v>135</v>
      </c>
      <c r="Q123" s="117">
        <v>112.5</v>
      </c>
      <c r="R123" s="117">
        <v>130</v>
      </c>
      <c r="S123" s="117">
        <v>138</v>
      </c>
      <c r="T123" s="117">
        <v>134</v>
      </c>
      <c r="U123" s="117">
        <v>132</v>
      </c>
      <c r="V123" s="117">
        <v>140</v>
      </c>
      <c r="W123" s="117">
        <v>136</v>
      </c>
      <c r="X123" s="117">
        <v>100</v>
      </c>
      <c r="Y123" s="117">
        <v>110</v>
      </c>
      <c r="Z123" s="117">
        <v>105</v>
      </c>
      <c r="AA123" s="117">
        <v>55</v>
      </c>
      <c r="AB123" s="117">
        <v>70</v>
      </c>
      <c r="AC123" s="117">
        <v>62.5</v>
      </c>
      <c r="AD123" s="117">
        <v>55</v>
      </c>
      <c r="AE123" s="117">
        <v>70</v>
      </c>
      <c r="AF123" s="119">
        <v>62.5</v>
      </c>
    </row>
    <row r="124" spans="2:32" ht="15" customHeight="1" x14ac:dyDescent="0.25">
      <c r="B124" s="116">
        <v>45399</v>
      </c>
      <c r="C124" s="117">
        <v>65</v>
      </c>
      <c r="D124" s="117">
        <v>71</v>
      </c>
      <c r="E124" s="117">
        <v>68</v>
      </c>
      <c r="F124" s="117">
        <v>73</v>
      </c>
      <c r="G124" s="117">
        <v>83</v>
      </c>
      <c r="H124" s="117">
        <v>78</v>
      </c>
      <c r="I124" s="117">
        <v>30</v>
      </c>
      <c r="J124" s="117">
        <v>40</v>
      </c>
      <c r="K124" s="117">
        <v>35</v>
      </c>
      <c r="L124" s="117">
        <v>12</v>
      </c>
      <c r="M124" s="117">
        <v>20</v>
      </c>
      <c r="N124" s="117">
        <v>16</v>
      </c>
      <c r="O124" s="117">
        <v>85</v>
      </c>
      <c r="P124" s="117">
        <v>135</v>
      </c>
      <c r="Q124" s="117">
        <v>110</v>
      </c>
      <c r="R124" s="117">
        <v>130</v>
      </c>
      <c r="S124" s="117">
        <v>138</v>
      </c>
      <c r="T124" s="117">
        <v>134</v>
      </c>
      <c r="U124" s="117">
        <v>128</v>
      </c>
      <c r="V124" s="117">
        <v>135</v>
      </c>
      <c r="W124" s="117">
        <v>131.5</v>
      </c>
      <c r="X124" s="117">
        <v>100</v>
      </c>
      <c r="Y124" s="117">
        <v>110</v>
      </c>
      <c r="Z124" s="117">
        <v>105</v>
      </c>
      <c r="AA124" s="117">
        <v>50</v>
      </c>
      <c r="AB124" s="117">
        <v>65</v>
      </c>
      <c r="AC124" s="117">
        <v>57.5</v>
      </c>
      <c r="AD124" s="117">
        <v>50</v>
      </c>
      <c r="AE124" s="117">
        <v>65</v>
      </c>
      <c r="AF124" s="119">
        <v>57.5</v>
      </c>
    </row>
    <row r="125" spans="2:32" ht="15" customHeight="1" x14ac:dyDescent="0.25">
      <c r="B125" s="116">
        <v>45392</v>
      </c>
      <c r="C125" s="117">
        <v>63</v>
      </c>
      <c r="D125" s="117">
        <v>69</v>
      </c>
      <c r="E125" s="117">
        <v>66</v>
      </c>
      <c r="F125" s="117">
        <v>70</v>
      </c>
      <c r="G125" s="117">
        <v>80</v>
      </c>
      <c r="H125" s="117">
        <v>75</v>
      </c>
      <c r="I125" s="117">
        <v>25</v>
      </c>
      <c r="J125" s="117">
        <v>35</v>
      </c>
      <c r="K125" s="117">
        <v>30</v>
      </c>
      <c r="L125" s="117">
        <v>10</v>
      </c>
      <c r="M125" s="117">
        <v>18</v>
      </c>
      <c r="N125" s="117">
        <v>14</v>
      </c>
      <c r="O125" s="117">
        <v>80</v>
      </c>
      <c r="P125" s="117">
        <v>135</v>
      </c>
      <c r="Q125" s="117">
        <v>107.5</v>
      </c>
      <c r="R125" s="117">
        <v>128</v>
      </c>
      <c r="S125" s="117">
        <v>138</v>
      </c>
      <c r="T125" s="117">
        <v>133</v>
      </c>
      <c r="U125" s="117">
        <v>128</v>
      </c>
      <c r="V125" s="117">
        <v>135</v>
      </c>
      <c r="W125" s="117">
        <v>131.5</v>
      </c>
      <c r="X125" s="117">
        <v>100</v>
      </c>
      <c r="Y125" s="117">
        <v>105</v>
      </c>
      <c r="Z125" s="117">
        <v>102.5</v>
      </c>
      <c r="AA125" s="117">
        <v>50</v>
      </c>
      <c r="AB125" s="117">
        <v>65</v>
      </c>
      <c r="AC125" s="117">
        <v>57.5</v>
      </c>
      <c r="AD125" s="117">
        <v>50</v>
      </c>
      <c r="AE125" s="117">
        <v>65</v>
      </c>
      <c r="AF125" s="119">
        <v>57.5</v>
      </c>
    </row>
    <row r="126" spans="2:32" ht="15" customHeight="1" x14ac:dyDescent="0.25">
      <c r="B126" s="116">
        <v>45385</v>
      </c>
      <c r="C126" s="117">
        <v>60</v>
      </c>
      <c r="D126" s="117">
        <v>67</v>
      </c>
      <c r="E126" s="117">
        <v>63.5</v>
      </c>
      <c r="F126" s="117">
        <v>70</v>
      </c>
      <c r="G126" s="117">
        <v>80</v>
      </c>
      <c r="H126" s="117">
        <v>75</v>
      </c>
      <c r="I126" s="117">
        <v>20</v>
      </c>
      <c r="J126" s="117">
        <v>30</v>
      </c>
      <c r="K126" s="117">
        <v>25</v>
      </c>
      <c r="L126" s="117">
        <v>8</v>
      </c>
      <c r="M126" s="117">
        <v>16</v>
      </c>
      <c r="N126" s="117">
        <v>12</v>
      </c>
      <c r="O126" s="117">
        <v>80</v>
      </c>
      <c r="P126" s="117">
        <v>135</v>
      </c>
      <c r="Q126" s="117">
        <v>107.5</v>
      </c>
      <c r="R126" s="117">
        <v>125</v>
      </c>
      <c r="S126" s="117">
        <v>135</v>
      </c>
      <c r="T126" s="117">
        <v>130</v>
      </c>
      <c r="U126" s="117">
        <v>128</v>
      </c>
      <c r="V126" s="117">
        <v>135</v>
      </c>
      <c r="W126" s="117">
        <v>131.5</v>
      </c>
      <c r="X126" s="117">
        <v>100</v>
      </c>
      <c r="Y126" s="117">
        <v>105</v>
      </c>
      <c r="Z126" s="117">
        <v>102.5</v>
      </c>
      <c r="AA126" s="117">
        <v>50</v>
      </c>
      <c r="AB126" s="117">
        <v>60</v>
      </c>
      <c r="AC126" s="117">
        <v>55</v>
      </c>
      <c r="AD126" s="117">
        <v>50</v>
      </c>
      <c r="AE126" s="117">
        <v>60</v>
      </c>
      <c r="AF126" s="119">
        <v>55</v>
      </c>
    </row>
    <row r="127" spans="2:32" ht="15" customHeight="1" x14ac:dyDescent="0.25">
      <c r="B127" s="116">
        <v>45378</v>
      </c>
      <c r="C127" s="117">
        <v>57</v>
      </c>
      <c r="D127" s="117">
        <v>65</v>
      </c>
      <c r="E127" s="117">
        <v>61</v>
      </c>
      <c r="F127" s="117">
        <v>65</v>
      </c>
      <c r="G127" s="117">
        <v>80</v>
      </c>
      <c r="H127" s="117">
        <v>72.5</v>
      </c>
      <c r="I127" s="117">
        <v>15</v>
      </c>
      <c r="J127" s="117">
        <v>25</v>
      </c>
      <c r="K127" s="117">
        <v>20</v>
      </c>
      <c r="L127" s="117">
        <v>5</v>
      </c>
      <c r="M127" s="117">
        <v>16</v>
      </c>
      <c r="N127" s="117">
        <v>10.5</v>
      </c>
      <c r="O127" s="117">
        <v>80</v>
      </c>
      <c r="P127" s="117">
        <v>135</v>
      </c>
      <c r="Q127" s="117">
        <v>107.5</v>
      </c>
      <c r="R127" s="117">
        <v>125</v>
      </c>
      <c r="S127" s="117">
        <v>135</v>
      </c>
      <c r="T127" s="117">
        <v>130</v>
      </c>
      <c r="U127" s="117">
        <v>128</v>
      </c>
      <c r="V127" s="117">
        <v>135</v>
      </c>
      <c r="W127" s="117">
        <v>131.5</v>
      </c>
      <c r="X127" s="117">
        <v>100</v>
      </c>
      <c r="Y127" s="117">
        <v>105</v>
      </c>
      <c r="Z127" s="117">
        <v>102.5</v>
      </c>
      <c r="AA127" s="117">
        <v>50</v>
      </c>
      <c r="AB127" s="117">
        <v>55</v>
      </c>
      <c r="AC127" s="117">
        <v>52.5</v>
      </c>
      <c r="AD127" s="117">
        <v>50</v>
      </c>
      <c r="AE127" s="117">
        <v>55</v>
      </c>
      <c r="AF127" s="119">
        <v>52.5</v>
      </c>
    </row>
    <row r="128" spans="2:32" ht="15" customHeight="1" x14ac:dyDescent="0.25">
      <c r="B128" s="116">
        <v>45371</v>
      </c>
      <c r="C128" s="117">
        <v>55</v>
      </c>
      <c r="D128" s="117">
        <v>65</v>
      </c>
      <c r="E128" s="117">
        <v>60</v>
      </c>
      <c r="F128" s="117">
        <v>65</v>
      </c>
      <c r="G128" s="117">
        <v>80</v>
      </c>
      <c r="H128" s="117">
        <v>72.5</v>
      </c>
      <c r="I128" s="117">
        <v>15</v>
      </c>
      <c r="J128" s="117">
        <v>25</v>
      </c>
      <c r="K128" s="117">
        <v>20</v>
      </c>
      <c r="L128" s="117">
        <v>5</v>
      </c>
      <c r="M128" s="117">
        <v>16</v>
      </c>
      <c r="N128" s="117">
        <v>10.5</v>
      </c>
      <c r="O128" s="117">
        <v>80</v>
      </c>
      <c r="P128" s="117">
        <v>120</v>
      </c>
      <c r="Q128" s="117">
        <v>100</v>
      </c>
      <c r="R128" s="117">
        <v>125</v>
      </c>
      <c r="S128" s="117">
        <v>135</v>
      </c>
      <c r="T128" s="117">
        <v>130</v>
      </c>
      <c r="U128" s="117">
        <v>125</v>
      </c>
      <c r="V128" s="117">
        <v>135</v>
      </c>
      <c r="W128" s="117">
        <v>130</v>
      </c>
      <c r="X128" s="117">
        <v>100</v>
      </c>
      <c r="Y128" s="117">
        <v>105</v>
      </c>
      <c r="Z128" s="117">
        <v>102.5</v>
      </c>
      <c r="AA128" s="117">
        <v>50</v>
      </c>
      <c r="AB128" s="117">
        <v>55</v>
      </c>
      <c r="AC128" s="117">
        <v>52.5</v>
      </c>
      <c r="AD128" s="117">
        <v>50</v>
      </c>
      <c r="AE128" s="117">
        <v>55</v>
      </c>
      <c r="AF128" s="119">
        <v>52.5</v>
      </c>
    </row>
    <row r="129" spans="2:32" ht="15" customHeight="1" x14ac:dyDescent="0.25">
      <c r="B129" s="116">
        <v>45364</v>
      </c>
      <c r="C129" s="117">
        <v>55</v>
      </c>
      <c r="D129" s="117">
        <v>65</v>
      </c>
      <c r="E129" s="117">
        <v>60</v>
      </c>
      <c r="F129" s="117">
        <v>65</v>
      </c>
      <c r="G129" s="117">
        <v>80</v>
      </c>
      <c r="H129" s="117">
        <v>72.5</v>
      </c>
      <c r="I129" s="117">
        <v>10</v>
      </c>
      <c r="J129" s="117">
        <v>25</v>
      </c>
      <c r="K129" s="117">
        <v>17.5</v>
      </c>
      <c r="L129" s="117">
        <v>5</v>
      </c>
      <c r="M129" s="117">
        <v>15</v>
      </c>
      <c r="N129" s="117">
        <v>10</v>
      </c>
      <c r="O129" s="117">
        <v>80</v>
      </c>
      <c r="P129" s="117">
        <v>115</v>
      </c>
      <c r="Q129" s="117">
        <v>97.5</v>
      </c>
      <c r="R129" s="117">
        <v>120</v>
      </c>
      <c r="S129" s="117">
        <v>130</v>
      </c>
      <c r="T129" s="117">
        <v>125</v>
      </c>
      <c r="U129" s="117">
        <v>125</v>
      </c>
      <c r="V129" s="117">
        <v>130</v>
      </c>
      <c r="W129" s="117">
        <v>127.5</v>
      </c>
      <c r="X129" s="117">
        <v>95</v>
      </c>
      <c r="Y129" s="117">
        <v>105</v>
      </c>
      <c r="Z129" s="117">
        <v>100</v>
      </c>
      <c r="AA129" s="117">
        <v>50</v>
      </c>
      <c r="AB129" s="117">
        <v>55</v>
      </c>
      <c r="AC129" s="117">
        <v>52.5</v>
      </c>
      <c r="AD129" s="117">
        <v>50</v>
      </c>
      <c r="AE129" s="117">
        <v>55</v>
      </c>
      <c r="AF129" s="119">
        <v>52.5</v>
      </c>
    </row>
    <row r="130" spans="2:32" ht="15" customHeight="1" x14ac:dyDescent="0.25">
      <c r="B130" s="116">
        <v>45357</v>
      </c>
      <c r="C130" s="117">
        <v>55</v>
      </c>
      <c r="D130" s="117">
        <v>65</v>
      </c>
      <c r="E130" s="117">
        <v>60</v>
      </c>
      <c r="F130" s="117">
        <v>65</v>
      </c>
      <c r="G130" s="117">
        <v>75</v>
      </c>
      <c r="H130" s="117">
        <v>70</v>
      </c>
      <c r="I130" s="117">
        <v>10</v>
      </c>
      <c r="J130" s="117">
        <v>25</v>
      </c>
      <c r="K130" s="117">
        <v>17.5</v>
      </c>
      <c r="L130" s="117">
        <v>5</v>
      </c>
      <c r="M130" s="117">
        <v>15</v>
      </c>
      <c r="N130" s="117">
        <v>10</v>
      </c>
      <c r="O130" s="117">
        <v>80</v>
      </c>
      <c r="P130" s="117">
        <v>115</v>
      </c>
      <c r="Q130" s="117">
        <v>97.5</v>
      </c>
      <c r="R130" s="117">
        <v>120</v>
      </c>
      <c r="S130" s="117">
        <v>130</v>
      </c>
      <c r="T130" s="117">
        <v>125</v>
      </c>
      <c r="U130" s="117">
        <v>122</v>
      </c>
      <c r="V130" s="117">
        <v>130</v>
      </c>
      <c r="W130" s="117">
        <v>126</v>
      </c>
      <c r="X130" s="117">
        <v>95</v>
      </c>
      <c r="Y130" s="117">
        <v>105</v>
      </c>
      <c r="Z130" s="117">
        <v>100</v>
      </c>
      <c r="AA130" s="117">
        <v>50</v>
      </c>
      <c r="AB130" s="117">
        <v>55</v>
      </c>
      <c r="AC130" s="117">
        <v>52.5</v>
      </c>
      <c r="AD130" s="117">
        <v>50</v>
      </c>
      <c r="AE130" s="117">
        <v>55</v>
      </c>
      <c r="AF130" s="119">
        <v>52.5</v>
      </c>
    </row>
    <row r="131" spans="2:32" ht="15" customHeight="1" x14ac:dyDescent="0.25">
      <c r="B131" s="116">
        <v>45350</v>
      </c>
      <c r="C131" s="117">
        <v>55</v>
      </c>
      <c r="D131" s="117">
        <v>65</v>
      </c>
      <c r="E131" s="117">
        <v>60</v>
      </c>
      <c r="F131" s="117">
        <v>65</v>
      </c>
      <c r="G131" s="117">
        <v>75</v>
      </c>
      <c r="H131" s="117">
        <v>70</v>
      </c>
      <c r="I131" s="117">
        <v>10</v>
      </c>
      <c r="J131" s="117">
        <v>20</v>
      </c>
      <c r="K131" s="117">
        <v>15</v>
      </c>
      <c r="L131" s="117">
        <v>5</v>
      </c>
      <c r="M131" s="117">
        <v>15</v>
      </c>
      <c r="N131" s="117">
        <v>10</v>
      </c>
      <c r="O131" s="117">
        <v>80</v>
      </c>
      <c r="P131" s="117">
        <v>115</v>
      </c>
      <c r="Q131" s="117">
        <v>97.5</v>
      </c>
      <c r="R131" s="117">
        <v>120</v>
      </c>
      <c r="S131" s="117">
        <v>130</v>
      </c>
      <c r="T131" s="117">
        <v>125</v>
      </c>
      <c r="U131" s="117">
        <v>125</v>
      </c>
      <c r="V131" s="117">
        <v>130</v>
      </c>
      <c r="W131" s="117">
        <v>127.5</v>
      </c>
      <c r="X131" s="117">
        <v>95</v>
      </c>
      <c r="Y131" s="117">
        <v>105</v>
      </c>
      <c r="Z131" s="117">
        <v>100</v>
      </c>
      <c r="AA131" s="117">
        <v>45</v>
      </c>
      <c r="AB131" s="117">
        <v>50</v>
      </c>
      <c r="AC131" s="117">
        <v>47.5</v>
      </c>
      <c r="AD131" s="117">
        <v>45</v>
      </c>
      <c r="AE131" s="117">
        <v>50</v>
      </c>
      <c r="AF131" s="119">
        <v>47.5</v>
      </c>
    </row>
    <row r="132" spans="2:32" ht="15" customHeight="1" x14ac:dyDescent="0.25">
      <c r="B132" s="116">
        <v>45343</v>
      </c>
      <c r="C132" s="117">
        <v>45</v>
      </c>
      <c r="D132" s="117">
        <v>60</v>
      </c>
      <c r="E132" s="117">
        <v>52.5</v>
      </c>
      <c r="F132" s="117">
        <v>65</v>
      </c>
      <c r="G132" s="117">
        <v>75</v>
      </c>
      <c r="H132" s="117">
        <v>70</v>
      </c>
      <c r="I132" s="117">
        <v>10</v>
      </c>
      <c r="J132" s="117">
        <v>15</v>
      </c>
      <c r="K132" s="117">
        <v>12.5</v>
      </c>
      <c r="L132" s="117">
        <v>4</v>
      </c>
      <c r="M132" s="117">
        <v>12</v>
      </c>
      <c r="N132" s="117">
        <v>8</v>
      </c>
      <c r="O132" s="117">
        <v>75</v>
      </c>
      <c r="P132" s="117">
        <v>115</v>
      </c>
      <c r="Q132" s="117">
        <v>95</v>
      </c>
      <c r="R132" s="117">
        <v>125</v>
      </c>
      <c r="S132" s="117">
        <v>130</v>
      </c>
      <c r="T132" s="117">
        <v>127.5</v>
      </c>
      <c r="U132" s="117">
        <v>125</v>
      </c>
      <c r="V132" s="117">
        <v>130</v>
      </c>
      <c r="W132" s="117">
        <v>127.5</v>
      </c>
      <c r="X132" s="117">
        <v>90</v>
      </c>
      <c r="Y132" s="117">
        <v>105</v>
      </c>
      <c r="Z132" s="117">
        <v>97.5</v>
      </c>
      <c r="AA132" s="117">
        <v>43</v>
      </c>
      <c r="AB132" s="117">
        <v>47</v>
      </c>
      <c r="AC132" s="117">
        <v>45</v>
      </c>
      <c r="AD132" s="117">
        <v>43</v>
      </c>
      <c r="AE132" s="117">
        <v>47</v>
      </c>
      <c r="AF132" s="119">
        <v>45</v>
      </c>
    </row>
    <row r="133" spans="2:32" ht="15" customHeight="1" x14ac:dyDescent="0.25">
      <c r="B133" s="116">
        <v>45336</v>
      </c>
      <c r="C133" s="117">
        <v>40</v>
      </c>
      <c r="D133" s="117">
        <v>50</v>
      </c>
      <c r="E133" s="117">
        <v>45</v>
      </c>
      <c r="F133" s="117">
        <v>65</v>
      </c>
      <c r="G133" s="117">
        <v>70</v>
      </c>
      <c r="H133" s="117">
        <v>67.5</v>
      </c>
      <c r="I133" s="117">
        <v>10</v>
      </c>
      <c r="J133" s="117">
        <v>15</v>
      </c>
      <c r="K133" s="117">
        <v>12.5</v>
      </c>
      <c r="L133" s="117">
        <v>4</v>
      </c>
      <c r="M133" s="117">
        <v>9</v>
      </c>
      <c r="N133" s="117">
        <v>6.5</v>
      </c>
      <c r="O133" s="117">
        <v>75</v>
      </c>
      <c r="P133" s="117">
        <v>115</v>
      </c>
      <c r="Q133" s="117">
        <v>95</v>
      </c>
      <c r="R133" s="117">
        <v>125</v>
      </c>
      <c r="S133" s="117">
        <v>130</v>
      </c>
      <c r="T133" s="117">
        <v>127.5</v>
      </c>
      <c r="U133" s="117">
        <v>125</v>
      </c>
      <c r="V133" s="117">
        <v>130</v>
      </c>
      <c r="W133" s="117">
        <v>127.5</v>
      </c>
      <c r="X133" s="117">
        <v>95</v>
      </c>
      <c r="Y133" s="117">
        <v>105</v>
      </c>
      <c r="Z133" s="117">
        <v>100</v>
      </c>
      <c r="AA133" s="117">
        <v>43</v>
      </c>
      <c r="AB133" s="117">
        <v>47</v>
      </c>
      <c r="AC133" s="117">
        <v>45</v>
      </c>
      <c r="AD133" s="117">
        <v>43</v>
      </c>
      <c r="AE133" s="117">
        <v>47</v>
      </c>
      <c r="AF133" s="119">
        <v>45</v>
      </c>
    </row>
    <row r="134" spans="2:32" ht="15" customHeight="1" x14ac:dyDescent="0.25">
      <c r="B134" s="116">
        <v>45329</v>
      </c>
      <c r="C134" s="117">
        <v>40</v>
      </c>
      <c r="D134" s="117">
        <v>50</v>
      </c>
      <c r="E134" s="117">
        <v>45</v>
      </c>
      <c r="F134" s="117">
        <v>65</v>
      </c>
      <c r="G134" s="117">
        <v>70</v>
      </c>
      <c r="H134" s="117">
        <v>67.5</v>
      </c>
      <c r="I134" s="117">
        <v>10</v>
      </c>
      <c r="J134" s="117">
        <v>15</v>
      </c>
      <c r="K134" s="117">
        <v>12.5</v>
      </c>
      <c r="L134" s="117">
        <v>5</v>
      </c>
      <c r="M134" s="117">
        <v>10</v>
      </c>
      <c r="N134" s="117">
        <v>7.5</v>
      </c>
      <c r="O134" s="117">
        <v>75</v>
      </c>
      <c r="P134" s="117">
        <v>115</v>
      </c>
      <c r="Q134" s="117">
        <v>95</v>
      </c>
      <c r="R134" s="117">
        <v>125</v>
      </c>
      <c r="S134" s="117">
        <v>130</v>
      </c>
      <c r="T134" s="117">
        <v>127.5</v>
      </c>
      <c r="U134" s="117">
        <v>125</v>
      </c>
      <c r="V134" s="117">
        <v>130</v>
      </c>
      <c r="W134" s="117">
        <v>127.5</v>
      </c>
      <c r="X134" s="117">
        <v>95</v>
      </c>
      <c r="Y134" s="117">
        <v>105</v>
      </c>
      <c r="Z134" s="117">
        <v>100</v>
      </c>
      <c r="AA134" s="117">
        <v>39</v>
      </c>
      <c r="AB134" s="117">
        <v>45</v>
      </c>
      <c r="AC134" s="117">
        <v>42</v>
      </c>
      <c r="AD134" s="117">
        <v>39</v>
      </c>
      <c r="AE134" s="117">
        <v>45</v>
      </c>
      <c r="AF134" s="119">
        <v>42</v>
      </c>
    </row>
    <row r="135" spans="2:32" ht="15" customHeight="1" x14ac:dyDescent="0.25">
      <c r="B135" s="116">
        <v>45322</v>
      </c>
      <c r="C135" s="117">
        <v>45</v>
      </c>
      <c r="D135" s="117">
        <v>50</v>
      </c>
      <c r="E135" s="117">
        <v>47.5</v>
      </c>
      <c r="F135" s="117">
        <v>65</v>
      </c>
      <c r="G135" s="117">
        <v>70</v>
      </c>
      <c r="H135" s="117">
        <v>67.5</v>
      </c>
      <c r="I135" s="117">
        <v>10</v>
      </c>
      <c r="J135" s="117">
        <v>15</v>
      </c>
      <c r="K135" s="117">
        <v>12.5</v>
      </c>
      <c r="L135" s="117">
        <v>5</v>
      </c>
      <c r="M135" s="117">
        <v>10</v>
      </c>
      <c r="N135" s="117">
        <v>7.5</v>
      </c>
      <c r="O135" s="117">
        <v>70</v>
      </c>
      <c r="P135" s="117">
        <v>115</v>
      </c>
      <c r="Q135" s="117">
        <v>92.5</v>
      </c>
      <c r="R135" s="117">
        <v>125</v>
      </c>
      <c r="S135" s="117">
        <v>130</v>
      </c>
      <c r="T135" s="117">
        <v>127.5</v>
      </c>
      <c r="U135" s="117">
        <v>130</v>
      </c>
      <c r="V135" s="117">
        <v>135</v>
      </c>
      <c r="W135" s="117">
        <v>132.5</v>
      </c>
      <c r="X135" s="117">
        <v>89</v>
      </c>
      <c r="Y135" s="117">
        <v>105</v>
      </c>
      <c r="Z135" s="117">
        <v>97</v>
      </c>
      <c r="AA135" s="117">
        <v>39</v>
      </c>
      <c r="AB135" s="117">
        <v>45</v>
      </c>
      <c r="AC135" s="117">
        <v>42</v>
      </c>
      <c r="AD135" s="117">
        <v>39</v>
      </c>
      <c r="AE135" s="117">
        <v>45</v>
      </c>
      <c r="AF135" s="119">
        <v>42</v>
      </c>
    </row>
    <row r="136" spans="2:32" ht="15" customHeight="1" x14ac:dyDescent="0.25">
      <c r="B136" s="116">
        <v>45315</v>
      </c>
      <c r="C136" s="117">
        <v>50</v>
      </c>
      <c r="D136" s="117">
        <v>55</v>
      </c>
      <c r="E136" s="117">
        <v>52.5</v>
      </c>
      <c r="F136" s="117">
        <v>65</v>
      </c>
      <c r="G136" s="117">
        <v>75</v>
      </c>
      <c r="H136" s="117">
        <v>70</v>
      </c>
      <c r="I136" s="117">
        <v>10</v>
      </c>
      <c r="J136" s="117">
        <v>15</v>
      </c>
      <c r="K136" s="117">
        <v>12.5</v>
      </c>
      <c r="L136" s="117">
        <v>9</v>
      </c>
      <c r="M136" s="117">
        <v>14</v>
      </c>
      <c r="N136" s="117">
        <v>11.5</v>
      </c>
      <c r="O136" s="117">
        <v>70</v>
      </c>
      <c r="P136" s="117">
        <v>115</v>
      </c>
      <c r="Q136" s="117">
        <v>92.5</v>
      </c>
      <c r="R136" s="117">
        <v>125</v>
      </c>
      <c r="S136" s="117">
        <v>130</v>
      </c>
      <c r="T136" s="117">
        <v>127.5</v>
      </c>
      <c r="U136" s="117">
        <v>132</v>
      </c>
      <c r="V136" s="117">
        <v>139</v>
      </c>
      <c r="W136" s="117">
        <v>135.5</v>
      </c>
      <c r="X136" s="117">
        <v>85</v>
      </c>
      <c r="Y136" s="117">
        <v>100</v>
      </c>
      <c r="Z136" s="117">
        <v>92.5</v>
      </c>
      <c r="AA136" s="117">
        <v>35</v>
      </c>
      <c r="AB136" s="117">
        <v>45</v>
      </c>
      <c r="AC136" s="117">
        <v>40</v>
      </c>
      <c r="AD136" s="117">
        <v>35</v>
      </c>
      <c r="AE136" s="117">
        <v>45</v>
      </c>
      <c r="AF136" s="119">
        <v>40</v>
      </c>
    </row>
    <row r="137" spans="2:32" ht="15" customHeight="1" x14ac:dyDescent="0.25">
      <c r="B137" s="116">
        <v>45308</v>
      </c>
      <c r="C137" s="117">
        <v>50</v>
      </c>
      <c r="D137" s="117">
        <v>55</v>
      </c>
      <c r="E137" s="117">
        <v>52.5</v>
      </c>
      <c r="F137" s="117">
        <v>65</v>
      </c>
      <c r="G137" s="117">
        <v>78</v>
      </c>
      <c r="H137" s="117">
        <v>71.5</v>
      </c>
      <c r="I137" s="117">
        <v>10</v>
      </c>
      <c r="J137" s="117">
        <v>15</v>
      </c>
      <c r="K137" s="117">
        <v>12.5</v>
      </c>
      <c r="L137" s="117">
        <v>9</v>
      </c>
      <c r="M137" s="117">
        <v>14</v>
      </c>
      <c r="N137" s="117">
        <v>11.5</v>
      </c>
      <c r="O137" s="117">
        <v>70</v>
      </c>
      <c r="P137" s="117">
        <v>120</v>
      </c>
      <c r="Q137" s="117">
        <v>95</v>
      </c>
      <c r="R137" s="117">
        <v>125</v>
      </c>
      <c r="S137" s="117">
        <v>130</v>
      </c>
      <c r="T137" s="117">
        <v>127.5</v>
      </c>
      <c r="U137" s="117">
        <v>132</v>
      </c>
      <c r="V137" s="117">
        <v>139</v>
      </c>
      <c r="W137" s="117">
        <v>135.5</v>
      </c>
      <c r="X137" s="117">
        <v>90</v>
      </c>
      <c r="Y137" s="117">
        <v>100</v>
      </c>
      <c r="Z137" s="117">
        <v>95</v>
      </c>
      <c r="AA137" s="117">
        <v>38</v>
      </c>
      <c r="AB137" s="117">
        <v>45</v>
      </c>
      <c r="AC137" s="117">
        <v>41.5</v>
      </c>
      <c r="AD137" s="117">
        <v>38</v>
      </c>
      <c r="AE137" s="117">
        <v>45</v>
      </c>
      <c r="AF137" s="119">
        <v>41.5</v>
      </c>
    </row>
    <row r="138" spans="2:32" ht="15" customHeight="1" x14ac:dyDescent="0.25">
      <c r="B138" s="116">
        <v>45301</v>
      </c>
      <c r="C138" s="117">
        <v>50</v>
      </c>
      <c r="D138" s="117">
        <v>55</v>
      </c>
      <c r="E138" s="117">
        <v>52.5</v>
      </c>
      <c r="F138" s="117">
        <v>70</v>
      </c>
      <c r="G138" s="117">
        <v>80</v>
      </c>
      <c r="H138" s="117">
        <v>75</v>
      </c>
      <c r="I138" s="117">
        <v>14</v>
      </c>
      <c r="J138" s="117">
        <v>19</v>
      </c>
      <c r="K138" s="117">
        <v>16.5</v>
      </c>
      <c r="L138" s="117">
        <v>10</v>
      </c>
      <c r="M138" s="117">
        <v>15</v>
      </c>
      <c r="N138" s="117">
        <v>12.5</v>
      </c>
      <c r="O138" s="117">
        <v>75</v>
      </c>
      <c r="P138" s="117">
        <v>130</v>
      </c>
      <c r="Q138" s="117">
        <v>102.5</v>
      </c>
      <c r="R138" s="117">
        <v>125</v>
      </c>
      <c r="S138" s="117">
        <v>130</v>
      </c>
      <c r="T138" s="117">
        <v>127.5</v>
      </c>
      <c r="U138" s="117">
        <v>135</v>
      </c>
      <c r="V138" s="117">
        <v>143</v>
      </c>
      <c r="W138" s="117">
        <v>139</v>
      </c>
      <c r="X138" s="117">
        <v>90</v>
      </c>
      <c r="Y138" s="117">
        <v>100</v>
      </c>
      <c r="Z138" s="117">
        <v>95</v>
      </c>
      <c r="AA138" s="117">
        <v>40</v>
      </c>
      <c r="AB138" s="117">
        <v>47</v>
      </c>
      <c r="AC138" s="117">
        <v>43.5</v>
      </c>
      <c r="AD138" s="117">
        <v>40</v>
      </c>
      <c r="AE138" s="117">
        <v>47</v>
      </c>
      <c r="AF138" s="119">
        <v>43.5</v>
      </c>
    </row>
    <row r="139" spans="2:32" ht="15" customHeight="1" x14ac:dyDescent="0.25">
      <c r="B139" s="116">
        <v>45294</v>
      </c>
      <c r="C139" s="117">
        <v>55</v>
      </c>
      <c r="D139" s="117">
        <v>60</v>
      </c>
      <c r="E139" s="117">
        <v>57.5</v>
      </c>
      <c r="F139" s="117">
        <v>75</v>
      </c>
      <c r="G139" s="117">
        <v>85</v>
      </c>
      <c r="H139" s="117">
        <v>80</v>
      </c>
      <c r="I139" s="117">
        <v>18</v>
      </c>
      <c r="J139" s="117">
        <v>23</v>
      </c>
      <c r="K139" s="117">
        <v>20.5</v>
      </c>
      <c r="L139" s="117">
        <v>15</v>
      </c>
      <c r="M139" s="117">
        <v>20</v>
      </c>
      <c r="N139" s="117">
        <v>17.5</v>
      </c>
      <c r="O139" s="117">
        <v>75</v>
      </c>
      <c r="P139" s="117">
        <v>140</v>
      </c>
      <c r="Q139" s="117">
        <v>107.5</v>
      </c>
      <c r="R139" s="117">
        <v>125</v>
      </c>
      <c r="S139" s="117">
        <v>130</v>
      </c>
      <c r="T139" s="117">
        <v>127.5</v>
      </c>
      <c r="U139" s="117">
        <v>135</v>
      </c>
      <c r="V139" s="117">
        <v>143</v>
      </c>
      <c r="W139" s="117">
        <v>139</v>
      </c>
      <c r="X139" s="117">
        <v>90</v>
      </c>
      <c r="Y139" s="117">
        <v>100</v>
      </c>
      <c r="Z139" s="117">
        <v>95</v>
      </c>
      <c r="AA139" s="117">
        <v>40</v>
      </c>
      <c r="AB139" s="117">
        <v>47</v>
      </c>
      <c r="AC139" s="117">
        <v>43.5</v>
      </c>
      <c r="AD139" s="117">
        <v>40</v>
      </c>
      <c r="AE139" s="117">
        <v>47</v>
      </c>
      <c r="AF139" s="119">
        <v>43.5</v>
      </c>
    </row>
    <row r="140" spans="2:32" ht="15" customHeight="1" x14ac:dyDescent="0.25">
      <c r="B140" s="116">
        <v>45280</v>
      </c>
      <c r="C140" s="117">
        <v>55</v>
      </c>
      <c r="D140" s="117">
        <v>65</v>
      </c>
      <c r="E140" s="117">
        <v>60</v>
      </c>
      <c r="F140" s="117">
        <v>75</v>
      </c>
      <c r="G140" s="117">
        <v>85</v>
      </c>
      <c r="H140" s="117">
        <v>80</v>
      </c>
      <c r="I140" s="117">
        <v>20</v>
      </c>
      <c r="J140" s="117">
        <v>25</v>
      </c>
      <c r="K140" s="117">
        <v>22.5</v>
      </c>
      <c r="L140" s="117">
        <v>19</v>
      </c>
      <c r="M140" s="117">
        <v>24</v>
      </c>
      <c r="N140" s="117">
        <v>21.5</v>
      </c>
      <c r="O140" s="117">
        <v>70</v>
      </c>
      <c r="P140" s="117">
        <v>140</v>
      </c>
      <c r="Q140" s="117">
        <v>105</v>
      </c>
      <c r="R140" s="117">
        <v>125</v>
      </c>
      <c r="S140" s="117">
        <v>130</v>
      </c>
      <c r="T140" s="117">
        <v>127.5</v>
      </c>
      <c r="U140" s="117">
        <v>135</v>
      </c>
      <c r="V140" s="117">
        <v>143</v>
      </c>
      <c r="W140" s="117">
        <v>139</v>
      </c>
      <c r="X140" s="117">
        <v>90</v>
      </c>
      <c r="Y140" s="117">
        <v>100</v>
      </c>
      <c r="Z140" s="117">
        <v>95</v>
      </c>
      <c r="AA140" s="117">
        <v>40</v>
      </c>
      <c r="AB140" s="117">
        <v>47</v>
      </c>
      <c r="AC140" s="117">
        <v>43.5</v>
      </c>
      <c r="AD140" s="117">
        <v>40</v>
      </c>
      <c r="AE140" s="117">
        <v>47</v>
      </c>
      <c r="AF140" s="119">
        <v>43.5</v>
      </c>
    </row>
    <row r="141" spans="2:32" ht="15" customHeight="1" x14ac:dyDescent="0.25">
      <c r="B141" s="116">
        <v>45273</v>
      </c>
      <c r="C141" s="117">
        <v>58</v>
      </c>
      <c r="D141" s="117">
        <v>67</v>
      </c>
      <c r="E141" s="117">
        <v>62.5</v>
      </c>
      <c r="F141" s="117">
        <v>75</v>
      </c>
      <c r="G141" s="117">
        <v>85</v>
      </c>
      <c r="H141" s="117">
        <v>80</v>
      </c>
      <c r="I141" s="117">
        <v>25</v>
      </c>
      <c r="J141" s="117">
        <v>28</v>
      </c>
      <c r="K141" s="117">
        <v>26.5</v>
      </c>
      <c r="L141" s="117">
        <v>23</v>
      </c>
      <c r="M141" s="117">
        <v>27</v>
      </c>
      <c r="N141" s="117">
        <v>25</v>
      </c>
      <c r="O141" s="117">
        <v>70</v>
      </c>
      <c r="P141" s="117">
        <v>140</v>
      </c>
      <c r="Q141" s="117">
        <v>105</v>
      </c>
      <c r="R141" s="117">
        <v>125</v>
      </c>
      <c r="S141" s="117">
        <v>130</v>
      </c>
      <c r="T141" s="117">
        <v>127.5</v>
      </c>
      <c r="U141" s="117">
        <v>135</v>
      </c>
      <c r="V141" s="117">
        <v>143</v>
      </c>
      <c r="W141" s="117">
        <v>139</v>
      </c>
      <c r="X141" s="117">
        <v>95</v>
      </c>
      <c r="Y141" s="117">
        <v>105</v>
      </c>
      <c r="Z141" s="117">
        <v>100</v>
      </c>
      <c r="AA141" s="117">
        <v>40</v>
      </c>
      <c r="AB141" s="117">
        <v>47</v>
      </c>
      <c r="AC141" s="117">
        <v>43.5</v>
      </c>
      <c r="AD141" s="117">
        <v>40</v>
      </c>
      <c r="AE141" s="117">
        <v>47</v>
      </c>
      <c r="AF141" s="119">
        <v>43.5</v>
      </c>
    </row>
    <row r="142" spans="2:32" ht="15" customHeight="1" x14ac:dyDescent="0.25">
      <c r="B142" s="116">
        <v>45266</v>
      </c>
      <c r="C142" s="117">
        <v>58</v>
      </c>
      <c r="D142" s="117">
        <v>67</v>
      </c>
      <c r="E142" s="117">
        <v>62.5</v>
      </c>
      <c r="F142" s="117">
        <v>80</v>
      </c>
      <c r="G142" s="117">
        <v>85</v>
      </c>
      <c r="H142" s="117">
        <v>82.5</v>
      </c>
      <c r="I142" s="117">
        <v>25</v>
      </c>
      <c r="J142" s="117">
        <v>30</v>
      </c>
      <c r="K142" s="117">
        <v>27.5</v>
      </c>
      <c r="L142" s="117">
        <v>25</v>
      </c>
      <c r="M142" s="117">
        <v>29</v>
      </c>
      <c r="N142" s="117">
        <v>27</v>
      </c>
      <c r="O142" s="117">
        <v>70</v>
      </c>
      <c r="P142" s="117">
        <v>140</v>
      </c>
      <c r="Q142" s="117">
        <v>105</v>
      </c>
      <c r="R142" s="117">
        <v>127</v>
      </c>
      <c r="S142" s="117">
        <v>132</v>
      </c>
      <c r="T142" s="117">
        <v>129.5</v>
      </c>
      <c r="U142" s="117">
        <v>135</v>
      </c>
      <c r="V142" s="117">
        <v>145</v>
      </c>
      <c r="W142" s="117">
        <v>140</v>
      </c>
      <c r="X142" s="117">
        <v>100</v>
      </c>
      <c r="Y142" s="117">
        <v>110</v>
      </c>
      <c r="Z142" s="117">
        <v>105</v>
      </c>
      <c r="AA142" s="117">
        <v>43</v>
      </c>
      <c r="AB142" s="117">
        <v>50</v>
      </c>
      <c r="AC142" s="117">
        <v>46.5</v>
      </c>
      <c r="AD142" s="117">
        <v>43</v>
      </c>
      <c r="AE142" s="117">
        <v>50</v>
      </c>
      <c r="AF142" s="119">
        <v>46.5</v>
      </c>
    </row>
    <row r="143" spans="2:32" ht="15" customHeight="1" x14ac:dyDescent="0.25">
      <c r="B143" s="116">
        <v>45259</v>
      </c>
      <c r="C143" s="117">
        <v>65</v>
      </c>
      <c r="D143" s="117">
        <v>75</v>
      </c>
      <c r="E143" s="117">
        <v>70</v>
      </c>
      <c r="F143" s="117">
        <v>85</v>
      </c>
      <c r="G143" s="117">
        <v>90</v>
      </c>
      <c r="H143" s="117">
        <v>87.5</v>
      </c>
      <c r="I143" s="117">
        <v>30</v>
      </c>
      <c r="J143" s="117">
        <v>35</v>
      </c>
      <c r="K143" s="117">
        <v>32.5</v>
      </c>
      <c r="L143" s="117">
        <v>30</v>
      </c>
      <c r="M143" s="117">
        <v>35</v>
      </c>
      <c r="N143" s="117">
        <v>32.5</v>
      </c>
      <c r="O143" s="117">
        <v>70</v>
      </c>
      <c r="P143" s="117">
        <v>140</v>
      </c>
      <c r="Q143" s="117">
        <v>105</v>
      </c>
      <c r="R143" s="117">
        <v>130</v>
      </c>
      <c r="S143" s="117">
        <v>135</v>
      </c>
      <c r="T143" s="117">
        <v>132.5</v>
      </c>
      <c r="U143" s="117">
        <v>140</v>
      </c>
      <c r="V143" s="117">
        <v>150</v>
      </c>
      <c r="W143" s="117">
        <v>145</v>
      </c>
      <c r="X143" s="117">
        <v>105</v>
      </c>
      <c r="Y143" s="117">
        <v>115</v>
      </c>
      <c r="Z143" s="117">
        <v>110</v>
      </c>
      <c r="AA143" s="117">
        <v>45</v>
      </c>
      <c r="AB143" s="117">
        <v>55</v>
      </c>
      <c r="AC143" s="117">
        <v>50</v>
      </c>
      <c r="AD143" s="117">
        <v>45</v>
      </c>
      <c r="AE143" s="117">
        <v>55</v>
      </c>
      <c r="AF143" s="119">
        <v>50</v>
      </c>
    </row>
    <row r="144" spans="2:32" ht="15" customHeight="1" x14ac:dyDescent="0.25">
      <c r="B144" s="116">
        <v>45252</v>
      </c>
      <c r="C144" s="117">
        <v>65</v>
      </c>
      <c r="D144" s="117">
        <v>75</v>
      </c>
      <c r="E144" s="117">
        <v>70</v>
      </c>
      <c r="F144" s="117">
        <v>85</v>
      </c>
      <c r="G144" s="117">
        <v>95</v>
      </c>
      <c r="H144" s="117">
        <v>90</v>
      </c>
      <c r="I144" s="117">
        <v>30</v>
      </c>
      <c r="J144" s="117">
        <v>35</v>
      </c>
      <c r="K144" s="117">
        <v>32.5</v>
      </c>
      <c r="L144" s="117">
        <v>30</v>
      </c>
      <c r="M144" s="117">
        <v>35</v>
      </c>
      <c r="N144" s="117">
        <v>32.5</v>
      </c>
      <c r="O144" s="117">
        <v>70</v>
      </c>
      <c r="P144" s="117">
        <v>140</v>
      </c>
      <c r="Q144" s="117">
        <v>105</v>
      </c>
      <c r="R144" s="117">
        <v>130</v>
      </c>
      <c r="S144" s="117">
        <v>135</v>
      </c>
      <c r="T144" s="117">
        <v>132.5</v>
      </c>
      <c r="U144" s="117">
        <v>150</v>
      </c>
      <c r="V144" s="117">
        <v>155</v>
      </c>
      <c r="W144" s="117">
        <v>152.5</v>
      </c>
      <c r="X144" s="117">
        <v>110</v>
      </c>
      <c r="Y144" s="117">
        <v>120</v>
      </c>
      <c r="Z144" s="117">
        <v>115</v>
      </c>
      <c r="AA144" s="117">
        <v>50</v>
      </c>
      <c r="AB144" s="117">
        <v>55</v>
      </c>
      <c r="AC144" s="117">
        <v>52.5</v>
      </c>
      <c r="AD144" s="117">
        <v>50</v>
      </c>
      <c r="AE144" s="117">
        <v>55</v>
      </c>
      <c r="AF144" s="119">
        <v>52.5</v>
      </c>
    </row>
    <row r="145" spans="2:32" ht="15" customHeight="1" x14ac:dyDescent="0.25">
      <c r="B145" s="116">
        <v>45245</v>
      </c>
      <c r="C145" s="117">
        <v>75</v>
      </c>
      <c r="D145" s="117">
        <v>90</v>
      </c>
      <c r="E145" s="117">
        <v>82.5</v>
      </c>
      <c r="F145" s="117">
        <v>90</v>
      </c>
      <c r="G145" s="117">
        <v>100</v>
      </c>
      <c r="H145" s="117">
        <v>95</v>
      </c>
      <c r="I145" s="117">
        <v>35</v>
      </c>
      <c r="J145" s="117">
        <v>40</v>
      </c>
      <c r="K145" s="117">
        <v>37.5</v>
      </c>
      <c r="L145" s="117">
        <v>35</v>
      </c>
      <c r="M145" s="117">
        <v>40</v>
      </c>
      <c r="N145" s="117">
        <v>37.5</v>
      </c>
      <c r="O145" s="117">
        <v>70</v>
      </c>
      <c r="P145" s="117">
        <v>140</v>
      </c>
      <c r="Q145" s="117">
        <v>105</v>
      </c>
      <c r="R145" s="117">
        <v>130</v>
      </c>
      <c r="S145" s="117">
        <v>135</v>
      </c>
      <c r="T145" s="117">
        <v>132.5</v>
      </c>
      <c r="U145" s="117">
        <v>150</v>
      </c>
      <c r="V145" s="117">
        <v>155</v>
      </c>
      <c r="W145" s="117">
        <v>152.5</v>
      </c>
      <c r="X145" s="117">
        <v>110</v>
      </c>
      <c r="Y145" s="117">
        <v>120</v>
      </c>
      <c r="Z145" s="117">
        <v>115</v>
      </c>
      <c r="AA145" s="117">
        <v>50</v>
      </c>
      <c r="AB145" s="117">
        <v>55</v>
      </c>
      <c r="AC145" s="117">
        <v>52.5</v>
      </c>
      <c r="AD145" s="117">
        <v>50</v>
      </c>
      <c r="AE145" s="117">
        <v>55</v>
      </c>
      <c r="AF145" s="119">
        <v>52.5</v>
      </c>
    </row>
    <row r="146" spans="2:32" ht="15" customHeight="1" x14ac:dyDescent="0.25">
      <c r="B146" s="116">
        <v>45238</v>
      </c>
      <c r="C146" s="117">
        <v>75</v>
      </c>
      <c r="D146" s="117">
        <v>90</v>
      </c>
      <c r="E146" s="117">
        <v>82.5</v>
      </c>
      <c r="F146" s="117">
        <v>90</v>
      </c>
      <c r="G146" s="117">
        <v>100</v>
      </c>
      <c r="H146" s="117">
        <v>95</v>
      </c>
      <c r="I146" s="117">
        <v>35</v>
      </c>
      <c r="J146" s="117">
        <v>40</v>
      </c>
      <c r="K146" s="117">
        <v>37.5</v>
      </c>
      <c r="L146" s="117">
        <v>35</v>
      </c>
      <c r="M146" s="117">
        <v>40</v>
      </c>
      <c r="N146" s="117">
        <v>37.5</v>
      </c>
      <c r="O146" s="117">
        <v>70</v>
      </c>
      <c r="P146" s="117">
        <v>140</v>
      </c>
      <c r="Q146" s="117">
        <v>105</v>
      </c>
      <c r="R146" s="117">
        <v>130</v>
      </c>
      <c r="S146" s="117">
        <v>135</v>
      </c>
      <c r="T146" s="117">
        <v>132.5</v>
      </c>
      <c r="U146" s="117">
        <v>150</v>
      </c>
      <c r="V146" s="117">
        <v>155</v>
      </c>
      <c r="W146" s="117">
        <v>152.5</v>
      </c>
      <c r="X146" s="117">
        <v>110</v>
      </c>
      <c r="Y146" s="117">
        <v>120</v>
      </c>
      <c r="Z146" s="117">
        <v>115</v>
      </c>
      <c r="AA146" s="117">
        <v>50</v>
      </c>
      <c r="AB146" s="117">
        <v>55</v>
      </c>
      <c r="AC146" s="117">
        <v>52.5</v>
      </c>
      <c r="AD146" s="117">
        <v>50</v>
      </c>
      <c r="AE146" s="117">
        <v>55</v>
      </c>
      <c r="AF146" s="119">
        <v>52.5</v>
      </c>
    </row>
    <row r="147" spans="2:32" ht="15" customHeight="1" x14ac:dyDescent="0.25">
      <c r="B147" s="116">
        <v>45231</v>
      </c>
      <c r="C147" s="117">
        <v>75</v>
      </c>
      <c r="D147" s="117">
        <v>90</v>
      </c>
      <c r="E147" s="117">
        <v>82.5</v>
      </c>
      <c r="F147" s="117">
        <v>90</v>
      </c>
      <c r="G147" s="117">
        <v>100</v>
      </c>
      <c r="H147" s="117">
        <v>95</v>
      </c>
      <c r="I147" s="117">
        <v>38</v>
      </c>
      <c r="J147" s="117">
        <v>43</v>
      </c>
      <c r="K147" s="117">
        <v>40.5</v>
      </c>
      <c r="L147" s="117">
        <v>35</v>
      </c>
      <c r="M147" s="117">
        <v>40</v>
      </c>
      <c r="N147" s="117">
        <v>37.5</v>
      </c>
      <c r="O147" s="117">
        <v>70</v>
      </c>
      <c r="P147" s="117">
        <v>140</v>
      </c>
      <c r="Q147" s="117">
        <v>105</v>
      </c>
      <c r="R147" s="117">
        <v>130</v>
      </c>
      <c r="S147" s="117">
        <v>140</v>
      </c>
      <c r="T147" s="117">
        <v>135</v>
      </c>
      <c r="U147" s="117">
        <v>150</v>
      </c>
      <c r="V147" s="117">
        <v>155</v>
      </c>
      <c r="W147" s="117">
        <v>152.5</v>
      </c>
      <c r="X147" s="117">
        <v>110</v>
      </c>
      <c r="Y147" s="117">
        <v>120</v>
      </c>
      <c r="Z147" s="117">
        <v>115</v>
      </c>
      <c r="AA147" s="117">
        <v>50</v>
      </c>
      <c r="AB147" s="117">
        <v>55</v>
      </c>
      <c r="AC147" s="117">
        <v>52.5</v>
      </c>
      <c r="AD147" s="117">
        <v>50</v>
      </c>
      <c r="AE147" s="117">
        <v>55</v>
      </c>
      <c r="AF147" s="119">
        <v>52.5</v>
      </c>
    </row>
    <row r="148" spans="2:32" ht="15" customHeight="1" x14ac:dyDescent="0.25">
      <c r="B148" s="116">
        <v>45224</v>
      </c>
      <c r="C148" s="117">
        <v>80</v>
      </c>
      <c r="D148" s="117">
        <v>95</v>
      </c>
      <c r="E148" s="117">
        <v>87.5</v>
      </c>
      <c r="F148" s="117">
        <v>92</v>
      </c>
      <c r="G148" s="117">
        <v>100</v>
      </c>
      <c r="H148" s="117">
        <v>96</v>
      </c>
      <c r="I148" s="117">
        <v>40</v>
      </c>
      <c r="J148" s="117">
        <v>50</v>
      </c>
      <c r="K148" s="117">
        <v>45</v>
      </c>
      <c r="L148" s="117">
        <v>35</v>
      </c>
      <c r="M148" s="117">
        <v>43</v>
      </c>
      <c r="N148" s="117">
        <v>39</v>
      </c>
      <c r="O148" s="117">
        <v>70</v>
      </c>
      <c r="P148" s="117">
        <v>140</v>
      </c>
      <c r="Q148" s="117">
        <v>105</v>
      </c>
      <c r="R148" s="117">
        <v>130</v>
      </c>
      <c r="S148" s="117">
        <v>135</v>
      </c>
      <c r="T148" s="117">
        <v>132.5</v>
      </c>
      <c r="U148" s="117">
        <v>150</v>
      </c>
      <c r="V148" s="117">
        <v>155</v>
      </c>
      <c r="W148" s="117">
        <v>152.5</v>
      </c>
      <c r="X148" s="117">
        <v>110</v>
      </c>
      <c r="Y148" s="117">
        <v>120</v>
      </c>
      <c r="Z148" s="117">
        <v>115</v>
      </c>
      <c r="AA148" s="117">
        <v>50</v>
      </c>
      <c r="AB148" s="117">
        <v>55</v>
      </c>
      <c r="AC148" s="117">
        <v>52.5</v>
      </c>
      <c r="AD148" s="117">
        <v>50</v>
      </c>
      <c r="AE148" s="117">
        <v>55</v>
      </c>
      <c r="AF148" s="119">
        <v>52.5</v>
      </c>
    </row>
    <row r="149" spans="2:32" ht="15" customHeight="1" x14ac:dyDescent="0.25">
      <c r="B149" s="116">
        <v>45217</v>
      </c>
      <c r="C149" s="117">
        <v>80</v>
      </c>
      <c r="D149" s="117">
        <v>95</v>
      </c>
      <c r="E149" s="117">
        <v>87.5</v>
      </c>
      <c r="F149" s="117">
        <v>95</v>
      </c>
      <c r="G149" s="117">
        <v>105</v>
      </c>
      <c r="H149" s="117">
        <v>100</v>
      </c>
      <c r="I149" s="117">
        <v>40</v>
      </c>
      <c r="J149" s="117">
        <v>50</v>
      </c>
      <c r="K149" s="117">
        <v>45</v>
      </c>
      <c r="L149" s="117">
        <v>35</v>
      </c>
      <c r="M149" s="117">
        <v>43</v>
      </c>
      <c r="N149" s="117">
        <v>39</v>
      </c>
      <c r="O149" s="117">
        <v>70</v>
      </c>
      <c r="P149" s="117">
        <v>140</v>
      </c>
      <c r="Q149" s="117">
        <v>105</v>
      </c>
      <c r="R149" s="117">
        <v>130</v>
      </c>
      <c r="S149" s="117">
        <v>135</v>
      </c>
      <c r="T149" s="117">
        <v>132.5</v>
      </c>
      <c r="U149" s="117">
        <v>145</v>
      </c>
      <c r="V149" s="117">
        <v>155</v>
      </c>
      <c r="W149" s="117">
        <v>150</v>
      </c>
      <c r="X149" s="117">
        <v>110</v>
      </c>
      <c r="Y149" s="117">
        <v>120</v>
      </c>
      <c r="Z149" s="117">
        <v>115</v>
      </c>
      <c r="AA149" s="117">
        <v>50</v>
      </c>
      <c r="AB149" s="117">
        <v>55</v>
      </c>
      <c r="AC149" s="117">
        <v>52.5</v>
      </c>
      <c r="AD149" s="117">
        <v>50</v>
      </c>
      <c r="AE149" s="117">
        <v>55</v>
      </c>
      <c r="AF149" s="119">
        <v>52.5</v>
      </c>
    </row>
    <row r="150" spans="2:32" ht="15" customHeight="1" x14ac:dyDescent="0.25">
      <c r="B150" s="116">
        <v>45210</v>
      </c>
      <c r="C150" s="117">
        <v>80</v>
      </c>
      <c r="D150" s="117">
        <v>95</v>
      </c>
      <c r="E150" s="117">
        <v>87.5</v>
      </c>
      <c r="F150" s="117">
        <v>100</v>
      </c>
      <c r="G150" s="117">
        <v>105</v>
      </c>
      <c r="H150" s="117">
        <v>102.5</v>
      </c>
      <c r="I150" s="117">
        <v>45</v>
      </c>
      <c r="J150" s="117">
        <v>50</v>
      </c>
      <c r="K150" s="117">
        <v>47.5</v>
      </c>
      <c r="L150" s="117">
        <v>37</v>
      </c>
      <c r="M150" s="117">
        <v>45</v>
      </c>
      <c r="N150" s="117">
        <v>41</v>
      </c>
      <c r="O150" s="117">
        <v>70</v>
      </c>
      <c r="P150" s="117">
        <v>140</v>
      </c>
      <c r="Q150" s="117">
        <v>105</v>
      </c>
      <c r="R150" s="117">
        <v>130</v>
      </c>
      <c r="S150" s="117">
        <v>135</v>
      </c>
      <c r="T150" s="117">
        <v>132.5</v>
      </c>
      <c r="U150" s="117">
        <v>145</v>
      </c>
      <c r="V150" s="117">
        <v>155</v>
      </c>
      <c r="W150" s="117">
        <v>150</v>
      </c>
      <c r="X150" s="117">
        <v>110</v>
      </c>
      <c r="Y150" s="117">
        <v>120</v>
      </c>
      <c r="Z150" s="117">
        <v>115</v>
      </c>
      <c r="AA150" s="117">
        <v>50</v>
      </c>
      <c r="AB150" s="117">
        <v>55</v>
      </c>
      <c r="AC150" s="117">
        <v>52.5</v>
      </c>
      <c r="AD150" s="117">
        <v>50</v>
      </c>
      <c r="AE150" s="117">
        <v>55</v>
      </c>
      <c r="AF150" s="119">
        <v>52.5</v>
      </c>
    </row>
    <row r="151" spans="2:32" ht="15" customHeight="1" x14ac:dyDescent="0.25">
      <c r="B151" s="116">
        <v>45203</v>
      </c>
      <c r="C151" s="117">
        <v>82</v>
      </c>
      <c r="D151" s="117">
        <v>95</v>
      </c>
      <c r="E151" s="117">
        <v>88.5</v>
      </c>
      <c r="F151" s="117">
        <v>100</v>
      </c>
      <c r="G151" s="117">
        <v>110</v>
      </c>
      <c r="H151" s="117">
        <v>105</v>
      </c>
      <c r="I151" s="117">
        <v>45</v>
      </c>
      <c r="J151" s="117">
        <v>50</v>
      </c>
      <c r="K151" s="117">
        <v>47.5</v>
      </c>
      <c r="L151" s="117">
        <v>35</v>
      </c>
      <c r="M151" s="117">
        <v>45</v>
      </c>
      <c r="N151" s="117">
        <v>40</v>
      </c>
      <c r="O151" s="117">
        <v>70</v>
      </c>
      <c r="P151" s="117">
        <v>140</v>
      </c>
      <c r="Q151" s="117">
        <v>105</v>
      </c>
      <c r="R151" s="117">
        <v>125</v>
      </c>
      <c r="S151" s="117">
        <v>135</v>
      </c>
      <c r="T151" s="117">
        <v>130</v>
      </c>
      <c r="U151" s="117">
        <v>140</v>
      </c>
      <c r="V151" s="117">
        <v>150</v>
      </c>
      <c r="W151" s="117">
        <v>145</v>
      </c>
      <c r="X151" s="117">
        <v>110</v>
      </c>
      <c r="Y151" s="117">
        <v>120</v>
      </c>
      <c r="Z151" s="117">
        <v>115</v>
      </c>
      <c r="AA151" s="117">
        <v>45</v>
      </c>
      <c r="AB151" s="117">
        <v>55</v>
      </c>
      <c r="AC151" s="117">
        <v>50</v>
      </c>
      <c r="AD151" s="117">
        <v>45</v>
      </c>
      <c r="AE151" s="117">
        <v>55</v>
      </c>
      <c r="AF151" s="119">
        <v>50</v>
      </c>
    </row>
    <row r="152" spans="2:32" ht="15" customHeight="1" x14ac:dyDescent="0.25">
      <c r="B152" s="116">
        <v>45196</v>
      </c>
      <c r="C152" s="117">
        <v>80</v>
      </c>
      <c r="D152" s="117">
        <v>90</v>
      </c>
      <c r="E152" s="117">
        <v>85</v>
      </c>
      <c r="F152" s="117">
        <v>100</v>
      </c>
      <c r="G152" s="117">
        <v>110</v>
      </c>
      <c r="H152" s="117">
        <v>105</v>
      </c>
      <c r="I152" s="117">
        <v>45</v>
      </c>
      <c r="J152" s="117">
        <v>50</v>
      </c>
      <c r="K152" s="117">
        <v>47.5</v>
      </c>
      <c r="L152" s="117">
        <v>35</v>
      </c>
      <c r="M152" s="117">
        <v>42</v>
      </c>
      <c r="N152" s="117">
        <v>38.5</v>
      </c>
      <c r="O152" s="117">
        <v>70</v>
      </c>
      <c r="P152" s="117">
        <v>140</v>
      </c>
      <c r="Q152" s="117">
        <v>105</v>
      </c>
      <c r="R152" s="117">
        <v>120</v>
      </c>
      <c r="S152" s="117">
        <v>130</v>
      </c>
      <c r="T152" s="117">
        <v>125</v>
      </c>
      <c r="U152" s="117">
        <v>140</v>
      </c>
      <c r="V152" s="117">
        <v>150</v>
      </c>
      <c r="W152" s="117">
        <v>145</v>
      </c>
      <c r="X152" s="117">
        <v>110</v>
      </c>
      <c r="Y152" s="117">
        <v>120</v>
      </c>
      <c r="Z152" s="117">
        <v>115</v>
      </c>
      <c r="AA152" s="117">
        <v>40</v>
      </c>
      <c r="AB152" s="117">
        <v>50</v>
      </c>
      <c r="AC152" s="117">
        <v>45</v>
      </c>
      <c r="AD152" s="117">
        <v>40</v>
      </c>
      <c r="AE152" s="117">
        <v>50</v>
      </c>
      <c r="AF152" s="119">
        <v>45</v>
      </c>
    </row>
    <row r="153" spans="2:32" ht="15" customHeight="1" x14ac:dyDescent="0.25">
      <c r="B153" s="116">
        <v>45189</v>
      </c>
      <c r="C153" s="117">
        <v>80</v>
      </c>
      <c r="D153" s="117">
        <v>90</v>
      </c>
      <c r="E153" s="117">
        <v>85</v>
      </c>
      <c r="F153" s="117">
        <v>100</v>
      </c>
      <c r="G153" s="117">
        <v>110</v>
      </c>
      <c r="H153" s="117">
        <v>105</v>
      </c>
      <c r="I153" s="117">
        <v>40</v>
      </c>
      <c r="J153" s="117">
        <v>45</v>
      </c>
      <c r="K153" s="117">
        <v>42.5</v>
      </c>
      <c r="L153" s="117">
        <v>30</v>
      </c>
      <c r="M153" s="117">
        <v>40</v>
      </c>
      <c r="N153" s="117">
        <v>35</v>
      </c>
      <c r="O153" s="117">
        <v>60</v>
      </c>
      <c r="P153" s="117">
        <v>140</v>
      </c>
      <c r="Q153" s="117">
        <v>100</v>
      </c>
      <c r="R153" s="117">
        <v>120</v>
      </c>
      <c r="S153" s="117">
        <v>125</v>
      </c>
      <c r="T153" s="117">
        <v>122.5</v>
      </c>
      <c r="U153" s="117">
        <v>140</v>
      </c>
      <c r="V153" s="117">
        <v>150</v>
      </c>
      <c r="W153" s="117">
        <v>145</v>
      </c>
      <c r="X153" s="117">
        <v>100</v>
      </c>
      <c r="Y153" s="117">
        <v>110</v>
      </c>
      <c r="Z153" s="117">
        <v>105</v>
      </c>
      <c r="AA153" s="117">
        <v>35</v>
      </c>
      <c r="AB153" s="117">
        <v>40</v>
      </c>
      <c r="AC153" s="117">
        <v>37.5</v>
      </c>
      <c r="AD153" s="117">
        <v>35</v>
      </c>
      <c r="AE153" s="117">
        <v>40</v>
      </c>
      <c r="AF153" s="119">
        <v>37.5</v>
      </c>
    </row>
    <row r="154" spans="2:32" ht="15" customHeight="1" x14ac:dyDescent="0.25">
      <c r="B154" s="116">
        <v>45182</v>
      </c>
      <c r="C154" s="117">
        <v>75</v>
      </c>
      <c r="D154" s="117">
        <v>85</v>
      </c>
      <c r="E154" s="117">
        <v>80</v>
      </c>
      <c r="F154" s="117">
        <v>90</v>
      </c>
      <c r="G154" s="117">
        <v>100</v>
      </c>
      <c r="H154" s="117">
        <v>95</v>
      </c>
      <c r="I154" s="117">
        <v>40</v>
      </c>
      <c r="J154" s="117">
        <v>45</v>
      </c>
      <c r="K154" s="117">
        <v>42.5</v>
      </c>
      <c r="L154" s="117">
        <v>25</v>
      </c>
      <c r="M154" s="117">
        <v>35</v>
      </c>
      <c r="N154" s="117">
        <v>30</v>
      </c>
      <c r="O154" s="117">
        <v>60</v>
      </c>
      <c r="P154" s="117">
        <v>140</v>
      </c>
      <c r="Q154" s="117">
        <v>100</v>
      </c>
      <c r="R154" s="117">
        <v>115</v>
      </c>
      <c r="S154" s="117">
        <v>120</v>
      </c>
      <c r="T154" s="117">
        <v>117.5</v>
      </c>
      <c r="U154" s="117">
        <v>130</v>
      </c>
      <c r="V154" s="117">
        <v>140</v>
      </c>
      <c r="W154" s="117">
        <v>135</v>
      </c>
      <c r="X154" s="117">
        <v>95</v>
      </c>
      <c r="Y154" s="117">
        <v>105</v>
      </c>
      <c r="Z154" s="117">
        <v>100</v>
      </c>
      <c r="AA154" s="117">
        <v>35</v>
      </c>
      <c r="AB154" s="117">
        <v>40</v>
      </c>
      <c r="AC154" s="117">
        <v>37.5</v>
      </c>
      <c r="AD154" s="117">
        <v>35</v>
      </c>
      <c r="AE154" s="117">
        <v>40</v>
      </c>
      <c r="AF154" s="119">
        <v>37.5</v>
      </c>
    </row>
    <row r="155" spans="2:32" ht="15" customHeight="1" x14ac:dyDescent="0.25">
      <c r="B155" s="116">
        <v>45175</v>
      </c>
      <c r="C155" s="117">
        <v>70</v>
      </c>
      <c r="D155" s="117">
        <v>80</v>
      </c>
      <c r="E155" s="117">
        <v>75</v>
      </c>
      <c r="F155" s="117">
        <v>75</v>
      </c>
      <c r="G155" s="117">
        <v>85</v>
      </c>
      <c r="H155" s="117">
        <v>80</v>
      </c>
      <c r="I155" s="117">
        <v>30</v>
      </c>
      <c r="J155" s="117">
        <v>40</v>
      </c>
      <c r="K155" s="117">
        <v>35</v>
      </c>
      <c r="L155" s="117">
        <v>15</v>
      </c>
      <c r="M155" s="117">
        <v>35</v>
      </c>
      <c r="N155" s="117">
        <v>25</v>
      </c>
      <c r="O155" s="117">
        <v>55</v>
      </c>
      <c r="P155" s="117">
        <v>140</v>
      </c>
      <c r="Q155" s="117">
        <v>97.5</v>
      </c>
      <c r="R155" s="117">
        <v>115</v>
      </c>
      <c r="S155" s="117">
        <v>120</v>
      </c>
      <c r="T155" s="117">
        <v>117.5</v>
      </c>
      <c r="U155" s="117">
        <v>125</v>
      </c>
      <c r="V155" s="117">
        <v>135</v>
      </c>
      <c r="W155" s="117">
        <v>130</v>
      </c>
      <c r="X155" s="117">
        <v>95</v>
      </c>
      <c r="Y155" s="117">
        <v>110</v>
      </c>
      <c r="Z155" s="117">
        <v>102.5</v>
      </c>
      <c r="AA155" s="117">
        <v>30</v>
      </c>
      <c r="AB155" s="117">
        <v>35</v>
      </c>
      <c r="AC155" s="117">
        <v>32.5</v>
      </c>
      <c r="AD155" s="117">
        <v>30</v>
      </c>
      <c r="AE155" s="117">
        <v>35</v>
      </c>
      <c r="AF155" s="119">
        <v>32.5</v>
      </c>
    </row>
    <row r="156" spans="2:32" ht="15" customHeight="1" x14ac:dyDescent="0.25">
      <c r="B156" s="116">
        <v>45168</v>
      </c>
      <c r="C156" s="117">
        <v>60</v>
      </c>
      <c r="D156" s="117">
        <v>70</v>
      </c>
      <c r="E156" s="117">
        <v>65</v>
      </c>
      <c r="F156" s="117">
        <v>70</v>
      </c>
      <c r="G156" s="117">
        <v>80</v>
      </c>
      <c r="H156" s="117">
        <v>75</v>
      </c>
      <c r="I156" s="117">
        <v>25</v>
      </c>
      <c r="J156" s="117">
        <v>39</v>
      </c>
      <c r="K156" s="117">
        <v>32</v>
      </c>
      <c r="L156" s="117">
        <v>15</v>
      </c>
      <c r="M156" s="117">
        <v>30</v>
      </c>
      <c r="N156" s="117">
        <v>22.5</v>
      </c>
      <c r="O156" s="117">
        <v>50</v>
      </c>
      <c r="P156" s="117">
        <v>140</v>
      </c>
      <c r="Q156" s="117">
        <v>95</v>
      </c>
      <c r="R156" s="117">
        <v>90</v>
      </c>
      <c r="S156" s="117">
        <v>100</v>
      </c>
      <c r="T156" s="117">
        <v>95</v>
      </c>
      <c r="U156" s="117">
        <v>120</v>
      </c>
      <c r="V156" s="117">
        <v>135</v>
      </c>
      <c r="W156" s="117">
        <v>127.5</v>
      </c>
      <c r="X156" s="117">
        <v>80</v>
      </c>
      <c r="Y156" s="117">
        <v>90</v>
      </c>
      <c r="Z156" s="117">
        <v>85</v>
      </c>
      <c r="AA156" s="117">
        <v>20</v>
      </c>
      <c r="AB156" s="117">
        <v>30</v>
      </c>
      <c r="AC156" s="117">
        <v>25</v>
      </c>
      <c r="AD156" s="117">
        <v>20</v>
      </c>
      <c r="AE156" s="117">
        <v>30</v>
      </c>
      <c r="AF156" s="119">
        <v>25</v>
      </c>
    </row>
    <row r="157" spans="2:32" ht="15" customHeight="1" x14ac:dyDescent="0.25">
      <c r="B157" s="116">
        <v>45161</v>
      </c>
      <c r="C157" s="117">
        <v>50</v>
      </c>
      <c r="D157" s="117">
        <v>60</v>
      </c>
      <c r="E157" s="117">
        <v>55</v>
      </c>
      <c r="F157" s="117">
        <v>60</v>
      </c>
      <c r="G157" s="117">
        <v>65</v>
      </c>
      <c r="H157" s="117">
        <v>62.5</v>
      </c>
      <c r="I157" s="117">
        <v>20</v>
      </c>
      <c r="J157" s="117">
        <v>39</v>
      </c>
      <c r="K157" s="117">
        <v>29.5</v>
      </c>
      <c r="L157" s="117">
        <v>10</v>
      </c>
      <c r="M157" s="117">
        <v>20</v>
      </c>
      <c r="N157" s="117">
        <v>15</v>
      </c>
      <c r="O157" s="117">
        <v>45</v>
      </c>
      <c r="P157" s="117">
        <v>98</v>
      </c>
      <c r="Q157" s="117">
        <v>71.5</v>
      </c>
      <c r="R157" s="117">
        <v>80</v>
      </c>
      <c r="S157" s="117">
        <v>85</v>
      </c>
      <c r="T157" s="117">
        <v>82.5</v>
      </c>
      <c r="U157" s="117">
        <v>115</v>
      </c>
      <c r="V157" s="117">
        <v>130</v>
      </c>
      <c r="W157" s="117">
        <v>122.5</v>
      </c>
      <c r="X157" s="117">
        <v>70</v>
      </c>
      <c r="Y157" s="117">
        <v>75</v>
      </c>
      <c r="Z157" s="117">
        <v>72.5</v>
      </c>
      <c r="AA157" s="117">
        <v>15</v>
      </c>
      <c r="AB157" s="117">
        <v>25</v>
      </c>
      <c r="AC157" s="117">
        <v>20</v>
      </c>
      <c r="AD157" s="117">
        <v>15</v>
      </c>
      <c r="AE157" s="117">
        <v>25</v>
      </c>
      <c r="AF157" s="119">
        <v>20</v>
      </c>
    </row>
    <row r="158" spans="2:32" ht="15" customHeight="1" x14ac:dyDescent="0.25">
      <c r="B158" s="116">
        <v>45154</v>
      </c>
      <c r="C158" s="117">
        <v>37</v>
      </c>
      <c r="D158" s="117">
        <v>47</v>
      </c>
      <c r="E158" s="117">
        <v>42</v>
      </c>
      <c r="F158" s="117">
        <v>45</v>
      </c>
      <c r="G158" s="117">
        <v>58</v>
      </c>
      <c r="H158" s="117">
        <v>51.5</v>
      </c>
      <c r="I158" s="117">
        <v>1</v>
      </c>
      <c r="J158" s="117">
        <v>7</v>
      </c>
      <c r="K158" s="117">
        <v>4</v>
      </c>
      <c r="L158" s="117">
        <v>0</v>
      </c>
      <c r="M158" s="117">
        <v>5</v>
      </c>
      <c r="N158" s="117">
        <v>2.5</v>
      </c>
      <c r="O158" s="117">
        <v>33</v>
      </c>
      <c r="P158" s="117">
        <v>90</v>
      </c>
      <c r="Q158" s="117">
        <v>61.5</v>
      </c>
      <c r="R158" s="117">
        <v>74</v>
      </c>
      <c r="S158" s="117">
        <v>80</v>
      </c>
      <c r="T158" s="117">
        <v>77</v>
      </c>
      <c r="U158" s="117">
        <v>95</v>
      </c>
      <c r="V158" s="117">
        <v>102</v>
      </c>
      <c r="W158" s="117">
        <v>98.5</v>
      </c>
      <c r="X158" s="117">
        <v>65</v>
      </c>
      <c r="Y158" s="117">
        <v>70</v>
      </c>
      <c r="Z158" s="117">
        <v>67.5</v>
      </c>
      <c r="AA158" s="117">
        <v>10</v>
      </c>
      <c r="AB158" s="117">
        <v>20</v>
      </c>
      <c r="AC158" s="117">
        <v>15</v>
      </c>
      <c r="AD158" s="117">
        <v>10</v>
      </c>
      <c r="AE158" s="117">
        <v>20</v>
      </c>
      <c r="AF158" s="119">
        <v>15</v>
      </c>
    </row>
    <row r="159" spans="2:32" ht="15" customHeight="1" x14ac:dyDescent="0.25">
      <c r="B159" s="116">
        <v>45147</v>
      </c>
      <c r="C159" s="117">
        <v>30</v>
      </c>
      <c r="D159" s="117">
        <v>40</v>
      </c>
      <c r="E159" s="117">
        <v>35</v>
      </c>
      <c r="F159" s="117">
        <v>40</v>
      </c>
      <c r="G159" s="117">
        <v>50</v>
      </c>
      <c r="H159" s="117">
        <v>45</v>
      </c>
      <c r="I159" s="117">
        <v>1</v>
      </c>
      <c r="J159" s="117">
        <v>5</v>
      </c>
      <c r="K159" s="117">
        <v>3</v>
      </c>
      <c r="L159" s="117">
        <v>-5</v>
      </c>
      <c r="M159" s="117">
        <v>5</v>
      </c>
      <c r="N159" s="117">
        <v>0</v>
      </c>
      <c r="O159" s="117">
        <v>33</v>
      </c>
      <c r="P159" s="117">
        <v>90</v>
      </c>
      <c r="Q159" s="117">
        <v>61.5</v>
      </c>
      <c r="R159" s="117">
        <v>74</v>
      </c>
      <c r="S159" s="117">
        <v>80</v>
      </c>
      <c r="T159" s="117">
        <v>77</v>
      </c>
      <c r="U159" s="117">
        <v>85</v>
      </c>
      <c r="V159" s="117">
        <v>95</v>
      </c>
      <c r="W159" s="117">
        <v>90</v>
      </c>
      <c r="X159" s="117">
        <v>60</v>
      </c>
      <c r="Y159" s="117">
        <v>65</v>
      </c>
      <c r="Z159" s="117">
        <v>62.5</v>
      </c>
      <c r="AA159" s="117">
        <v>10</v>
      </c>
      <c r="AB159" s="117">
        <v>15</v>
      </c>
      <c r="AC159" s="117">
        <v>12.5</v>
      </c>
      <c r="AD159" s="117">
        <v>10</v>
      </c>
      <c r="AE159" s="117">
        <v>20</v>
      </c>
      <c r="AF159" s="119">
        <v>15</v>
      </c>
    </row>
    <row r="160" spans="2:32" ht="15" customHeight="1" x14ac:dyDescent="0.25">
      <c r="B160" s="116">
        <v>45140</v>
      </c>
      <c r="C160" s="117">
        <v>20</v>
      </c>
      <c r="D160" s="117">
        <v>40</v>
      </c>
      <c r="E160" s="117">
        <v>30</v>
      </c>
      <c r="F160" s="117">
        <v>40</v>
      </c>
      <c r="G160" s="117">
        <v>50</v>
      </c>
      <c r="H160" s="117">
        <v>45</v>
      </c>
      <c r="I160" s="117">
        <v>-5</v>
      </c>
      <c r="J160" s="117">
        <v>5</v>
      </c>
      <c r="K160" s="117">
        <v>0</v>
      </c>
      <c r="L160" s="117">
        <v>-5</v>
      </c>
      <c r="M160" s="117">
        <v>0</v>
      </c>
      <c r="N160" s="117">
        <v>-2.5</v>
      </c>
      <c r="O160" s="117">
        <v>33</v>
      </c>
      <c r="P160" s="117">
        <v>90</v>
      </c>
      <c r="Q160" s="117">
        <v>61.5</v>
      </c>
      <c r="R160" s="117">
        <v>75</v>
      </c>
      <c r="S160" s="117">
        <v>80</v>
      </c>
      <c r="T160" s="117">
        <v>77.5</v>
      </c>
      <c r="U160" s="117">
        <v>85</v>
      </c>
      <c r="V160" s="117">
        <v>95</v>
      </c>
      <c r="W160" s="117">
        <v>90</v>
      </c>
      <c r="X160" s="117">
        <v>60</v>
      </c>
      <c r="Y160" s="117">
        <v>65</v>
      </c>
      <c r="Z160" s="117">
        <v>62.5</v>
      </c>
      <c r="AA160" s="117">
        <v>10</v>
      </c>
      <c r="AB160" s="117">
        <v>15</v>
      </c>
      <c r="AC160" s="117">
        <v>12.5</v>
      </c>
      <c r="AD160" s="117">
        <v>10</v>
      </c>
      <c r="AE160" s="117">
        <v>15</v>
      </c>
      <c r="AF160" s="119">
        <v>12.5</v>
      </c>
    </row>
    <row r="161" spans="2:32" ht="15" customHeight="1" x14ac:dyDescent="0.25">
      <c r="B161" s="116">
        <v>45133</v>
      </c>
      <c r="C161" s="117">
        <v>20</v>
      </c>
      <c r="D161" s="117">
        <v>35</v>
      </c>
      <c r="E161" s="117">
        <v>27.5</v>
      </c>
      <c r="F161" s="117">
        <v>40</v>
      </c>
      <c r="G161" s="117">
        <v>50</v>
      </c>
      <c r="H161" s="117">
        <v>45</v>
      </c>
      <c r="I161" s="117">
        <v>-10</v>
      </c>
      <c r="J161" s="117">
        <v>0</v>
      </c>
      <c r="K161" s="117">
        <v>-5</v>
      </c>
      <c r="L161" s="117">
        <v>-10</v>
      </c>
      <c r="M161" s="117">
        <v>0</v>
      </c>
      <c r="N161" s="117">
        <v>-5</v>
      </c>
      <c r="O161" s="117">
        <v>33</v>
      </c>
      <c r="P161" s="117">
        <v>90</v>
      </c>
      <c r="Q161" s="117">
        <v>61.5</v>
      </c>
      <c r="R161" s="117">
        <v>75</v>
      </c>
      <c r="S161" s="117">
        <v>80</v>
      </c>
      <c r="T161" s="117">
        <v>77.5</v>
      </c>
      <c r="U161" s="117">
        <v>85</v>
      </c>
      <c r="V161" s="117">
        <v>95</v>
      </c>
      <c r="W161" s="117">
        <v>90</v>
      </c>
      <c r="X161" s="117">
        <v>60</v>
      </c>
      <c r="Y161" s="117">
        <v>65</v>
      </c>
      <c r="Z161" s="117">
        <v>62.5</v>
      </c>
      <c r="AA161" s="117">
        <v>10</v>
      </c>
      <c r="AB161" s="117">
        <v>15</v>
      </c>
      <c r="AC161" s="117">
        <v>12.5</v>
      </c>
      <c r="AD161" s="117">
        <v>10</v>
      </c>
      <c r="AE161" s="117">
        <v>15</v>
      </c>
      <c r="AF161" s="119">
        <v>12.5</v>
      </c>
    </row>
    <row r="162" spans="2:32" ht="15" customHeight="1" x14ac:dyDescent="0.25">
      <c r="B162" s="116">
        <v>45126</v>
      </c>
      <c r="C162" s="117">
        <v>20</v>
      </c>
      <c r="D162" s="117">
        <v>30</v>
      </c>
      <c r="E162" s="117">
        <v>25</v>
      </c>
      <c r="F162" s="117">
        <v>35</v>
      </c>
      <c r="G162" s="117">
        <v>45</v>
      </c>
      <c r="H162" s="117">
        <v>40</v>
      </c>
      <c r="I162" s="117">
        <v>-15</v>
      </c>
      <c r="J162" s="117">
        <v>-7</v>
      </c>
      <c r="K162" s="117">
        <v>-11</v>
      </c>
      <c r="L162" s="117">
        <v>-12</v>
      </c>
      <c r="M162" s="117">
        <v>-3</v>
      </c>
      <c r="N162" s="117">
        <v>-7.5</v>
      </c>
      <c r="O162" s="117">
        <v>33</v>
      </c>
      <c r="P162" s="117">
        <v>90</v>
      </c>
      <c r="Q162" s="117">
        <v>61.5</v>
      </c>
      <c r="R162" s="117">
        <v>73</v>
      </c>
      <c r="S162" s="117">
        <v>80</v>
      </c>
      <c r="T162" s="117">
        <v>76.5</v>
      </c>
      <c r="U162" s="117">
        <v>85</v>
      </c>
      <c r="V162" s="117">
        <v>95</v>
      </c>
      <c r="W162" s="117">
        <v>90</v>
      </c>
      <c r="X162" s="117">
        <v>60</v>
      </c>
      <c r="Y162" s="117">
        <v>65</v>
      </c>
      <c r="Z162" s="117">
        <v>62.5</v>
      </c>
      <c r="AA162" s="117">
        <v>10</v>
      </c>
      <c r="AB162" s="117">
        <v>15</v>
      </c>
      <c r="AC162" s="117">
        <v>12.5</v>
      </c>
      <c r="AD162" s="117">
        <v>5</v>
      </c>
      <c r="AE162" s="117">
        <v>15</v>
      </c>
      <c r="AF162" s="119">
        <v>10</v>
      </c>
    </row>
    <row r="163" spans="2:32" ht="15" customHeight="1" x14ac:dyDescent="0.25">
      <c r="B163" s="116">
        <v>45119</v>
      </c>
      <c r="C163" s="117">
        <v>28</v>
      </c>
      <c r="D163" s="117">
        <v>40</v>
      </c>
      <c r="E163" s="117">
        <v>34</v>
      </c>
      <c r="F163" s="117">
        <v>37</v>
      </c>
      <c r="G163" s="117">
        <v>45</v>
      </c>
      <c r="H163" s="117">
        <v>41</v>
      </c>
      <c r="I163" s="117">
        <v>-7</v>
      </c>
      <c r="J163" s="117">
        <v>0</v>
      </c>
      <c r="K163" s="117">
        <v>-3.5</v>
      </c>
      <c r="L163" s="117">
        <v>-9</v>
      </c>
      <c r="M163" s="117">
        <v>0</v>
      </c>
      <c r="N163" s="117">
        <v>-4.5</v>
      </c>
      <c r="O163" s="117">
        <v>33</v>
      </c>
      <c r="P163" s="117">
        <v>90</v>
      </c>
      <c r="Q163" s="117">
        <v>61.5</v>
      </c>
      <c r="R163" s="117">
        <v>70</v>
      </c>
      <c r="S163" s="117">
        <v>75</v>
      </c>
      <c r="T163" s="117">
        <v>72.5</v>
      </c>
      <c r="U163" s="117">
        <v>85</v>
      </c>
      <c r="V163" s="117">
        <v>100</v>
      </c>
      <c r="W163" s="117">
        <v>92.5</v>
      </c>
      <c r="X163" s="117">
        <v>60</v>
      </c>
      <c r="Y163" s="117">
        <v>65</v>
      </c>
      <c r="Z163" s="117">
        <v>62.5</v>
      </c>
      <c r="AA163" s="117">
        <v>10</v>
      </c>
      <c r="AB163" s="117">
        <v>15</v>
      </c>
      <c r="AC163" s="117">
        <v>12.5</v>
      </c>
      <c r="AD163" s="117">
        <v>5</v>
      </c>
      <c r="AE163" s="117">
        <v>10</v>
      </c>
      <c r="AF163" s="119">
        <v>7.5</v>
      </c>
    </row>
    <row r="164" spans="2:32" ht="15" customHeight="1" x14ac:dyDescent="0.25">
      <c r="B164" s="116">
        <v>45112</v>
      </c>
      <c r="C164" s="117">
        <v>32</v>
      </c>
      <c r="D164" s="117">
        <v>45</v>
      </c>
      <c r="E164" s="117">
        <v>38.5</v>
      </c>
      <c r="F164" s="117">
        <v>37</v>
      </c>
      <c r="G164" s="117">
        <v>45</v>
      </c>
      <c r="H164" s="117">
        <v>41</v>
      </c>
      <c r="I164" s="117">
        <v>-3</v>
      </c>
      <c r="J164" s="117">
        <v>3</v>
      </c>
      <c r="K164" s="117">
        <v>0</v>
      </c>
      <c r="L164" s="117">
        <v>-5</v>
      </c>
      <c r="M164" s="117">
        <v>3</v>
      </c>
      <c r="N164" s="117">
        <v>-1</v>
      </c>
      <c r="O164" s="117">
        <v>35</v>
      </c>
      <c r="P164" s="117">
        <v>90</v>
      </c>
      <c r="Q164" s="117">
        <v>62.5</v>
      </c>
      <c r="R164" s="117">
        <v>80</v>
      </c>
      <c r="S164" s="117">
        <v>82</v>
      </c>
      <c r="T164" s="117">
        <v>81</v>
      </c>
      <c r="U164" s="117">
        <v>85</v>
      </c>
      <c r="V164" s="117">
        <v>100</v>
      </c>
      <c r="W164" s="117">
        <v>92.5</v>
      </c>
      <c r="X164" s="117">
        <v>62</v>
      </c>
      <c r="Y164" s="117">
        <v>67</v>
      </c>
      <c r="Z164" s="117">
        <v>64.5</v>
      </c>
      <c r="AA164" s="117">
        <v>10</v>
      </c>
      <c r="AB164" s="117">
        <v>15</v>
      </c>
      <c r="AC164" s="117">
        <v>12.5</v>
      </c>
      <c r="AD164" s="117">
        <v>10</v>
      </c>
      <c r="AE164" s="117">
        <v>15</v>
      </c>
      <c r="AF164" s="119">
        <v>12.5</v>
      </c>
    </row>
    <row r="165" spans="2:32" ht="15" customHeight="1" x14ac:dyDescent="0.25">
      <c r="B165" s="116">
        <v>45105</v>
      </c>
      <c r="C165" s="117">
        <v>32</v>
      </c>
      <c r="D165" s="117">
        <v>45</v>
      </c>
      <c r="E165" s="117">
        <v>38.5</v>
      </c>
      <c r="F165" s="117">
        <v>37</v>
      </c>
      <c r="G165" s="117">
        <v>45</v>
      </c>
      <c r="H165" s="117">
        <v>41</v>
      </c>
      <c r="I165" s="117">
        <v>-3</v>
      </c>
      <c r="J165" s="117">
        <v>3</v>
      </c>
      <c r="K165" s="117">
        <v>0</v>
      </c>
      <c r="L165" s="117">
        <v>-5</v>
      </c>
      <c r="M165" s="117">
        <v>3</v>
      </c>
      <c r="N165" s="117">
        <v>-1</v>
      </c>
      <c r="O165" s="117">
        <v>35</v>
      </c>
      <c r="P165" s="117">
        <v>90</v>
      </c>
      <c r="Q165" s="117">
        <v>62.5</v>
      </c>
      <c r="R165" s="117">
        <v>80</v>
      </c>
      <c r="S165" s="117">
        <v>82</v>
      </c>
      <c r="T165" s="117">
        <v>81</v>
      </c>
      <c r="U165" s="117">
        <v>90</v>
      </c>
      <c r="V165" s="117">
        <v>105</v>
      </c>
      <c r="W165" s="117">
        <v>97.5</v>
      </c>
      <c r="X165" s="117">
        <v>64</v>
      </c>
      <c r="Y165" s="117">
        <v>69</v>
      </c>
      <c r="Z165" s="117">
        <v>66.5</v>
      </c>
      <c r="AA165" s="117">
        <v>10</v>
      </c>
      <c r="AB165" s="117">
        <v>15</v>
      </c>
      <c r="AC165" s="117">
        <v>12.5</v>
      </c>
      <c r="AD165" s="117">
        <v>10</v>
      </c>
      <c r="AE165" s="117">
        <v>15</v>
      </c>
      <c r="AF165" s="119">
        <v>12.5</v>
      </c>
    </row>
    <row r="166" spans="2:32" ht="15" customHeight="1" x14ac:dyDescent="0.25">
      <c r="B166" s="116">
        <v>45098</v>
      </c>
      <c r="C166" s="117">
        <v>35</v>
      </c>
      <c r="D166" s="117">
        <v>45</v>
      </c>
      <c r="E166" s="117">
        <v>40</v>
      </c>
      <c r="F166" s="117">
        <v>37</v>
      </c>
      <c r="G166" s="117">
        <v>45</v>
      </c>
      <c r="H166" s="117">
        <v>41</v>
      </c>
      <c r="I166" s="117">
        <v>-3</v>
      </c>
      <c r="J166" s="117">
        <v>5</v>
      </c>
      <c r="K166" s="117">
        <v>1</v>
      </c>
      <c r="L166" s="117">
        <v>-5</v>
      </c>
      <c r="M166" s="117">
        <v>3</v>
      </c>
      <c r="N166" s="117">
        <v>-1</v>
      </c>
      <c r="O166" s="117">
        <v>35</v>
      </c>
      <c r="P166" s="117">
        <v>90</v>
      </c>
      <c r="Q166" s="117">
        <v>62.5</v>
      </c>
      <c r="R166" s="117">
        <v>80</v>
      </c>
      <c r="S166" s="117">
        <v>82</v>
      </c>
      <c r="T166" s="117">
        <v>81</v>
      </c>
      <c r="U166" s="117">
        <v>90</v>
      </c>
      <c r="V166" s="117">
        <v>105</v>
      </c>
      <c r="W166" s="117">
        <v>97.5</v>
      </c>
      <c r="X166" s="117">
        <v>64</v>
      </c>
      <c r="Y166" s="117">
        <v>69</v>
      </c>
      <c r="Z166" s="117">
        <v>66.5</v>
      </c>
      <c r="AA166" s="117">
        <v>10</v>
      </c>
      <c r="AB166" s="117">
        <v>15</v>
      </c>
      <c r="AC166" s="117">
        <v>12.5</v>
      </c>
      <c r="AD166" s="117">
        <v>10</v>
      </c>
      <c r="AE166" s="117">
        <v>15</v>
      </c>
      <c r="AF166" s="119">
        <v>12.5</v>
      </c>
    </row>
    <row r="167" spans="2:32" ht="15" customHeight="1" x14ac:dyDescent="0.25">
      <c r="B167" s="116">
        <v>45091</v>
      </c>
      <c r="C167" s="117">
        <v>35</v>
      </c>
      <c r="D167" s="117">
        <v>45</v>
      </c>
      <c r="E167" s="117">
        <v>40</v>
      </c>
      <c r="F167" s="117">
        <v>37</v>
      </c>
      <c r="G167" s="117">
        <v>45</v>
      </c>
      <c r="H167" s="117">
        <v>41</v>
      </c>
      <c r="I167" s="117">
        <v>-3</v>
      </c>
      <c r="J167" s="117">
        <v>5</v>
      </c>
      <c r="K167" s="117">
        <v>1</v>
      </c>
      <c r="L167" s="117">
        <v>-5</v>
      </c>
      <c r="M167" s="117">
        <v>3</v>
      </c>
      <c r="N167" s="117">
        <v>-1</v>
      </c>
      <c r="O167" s="117">
        <v>35</v>
      </c>
      <c r="P167" s="117">
        <v>90</v>
      </c>
      <c r="Q167" s="117">
        <v>62.5</v>
      </c>
      <c r="R167" s="117">
        <v>80</v>
      </c>
      <c r="S167" s="117">
        <v>82</v>
      </c>
      <c r="T167" s="117">
        <v>81</v>
      </c>
      <c r="U167" s="117">
        <v>90</v>
      </c>
      <c r="V167" s="117">
        <v>100</v>
      </c>
      <c r="W167" s="117">
        <v>95</v>
      </c>
      <c r="X167" s="117">
        <v>64</v>
      </c>
      <c r="Y167" s="117">
        <v>69</v>
      </c>
      <c r="Z167" s="117">
        <v>66.5</v>
      </c>
      <c r="AA167" s="117">
        <v>10</v>
      </c>
      <c r="AB167" s="117">
        <v>15</v>
      </c>
      <c r="AC167" s="117">
        <v>12.5</v>
      </c>
      <c r="AD167" s="117">
        <v>10</v>
      </c>
      <c r="AE167" s="117">
        <v>15</v>
      </c>
      <c r="AF167" s="119">
        <v>12.5</v>
      </c>
    </row>
    <row r="168" spans="2:32" ht="15" customHeight="1" x14ac:dyDescent="0.25">
      <c r="B168" s="116">
        <v>45084</v>
      </c>
      <c r="C168" s="117">
        <v>30</v>
      </c>
      <c r="D168" s="117">
        <v>45</v>
      </c>
      <c r="E168" s="117">
        <v>37.5</v>
      </c>
      <c r="F168" s="117">
        <v>40</v>
      </c>
      <c r="G168" s="117">
        <v>50</v>
      </c>
      <c r="H168" s="117">
        <v>45</v>
      </c>
      <c r="I168" s="117">
        <v>-3</v>
      </c>
      <c r="J168" s="117">
        <v>5</v>
      </c>
      <c r="K168" s="117">
        <v>1</v>
      </c>
      <c r="L168" s="117">
        <v>-5</v>
      </c>
      <c r="M168" s="117">
        <v>3</v>
      </c>
      <c r="N168" s="117">
        <v>-1</v>
      </c>
      <c r="O168" s="117">
        <v>35</v>
      </c>
      <c r="P168" s="117">
        <v>90</v>
      </c>
      <c r="Q168" s="117">
        <v>62.5</v>
      </c>
      <c r="R168" s="117">
        <v>80</v>
      </c>
      <c r="S168" s="117">
        <v>85</v>
      </c>
      <c r="T168" s="117">
        <v>82.5</v>
      </c>
      <c r="U168" s="117">
        <v>90</v>
      </c>
      <c r="V168" s="117">
        <v>100</v>
      </c>
      <c r="W168" s="117">
        <v>95</v>
      </c>
      <c r="X168" s="117">
        <v>68</v>
      </c>
      <c r="Y168" s="117">
        <v>76</v>
      </c>
      <c r="Z168" s="117">
        <v>72</v>
      </c>
      <c r="AA168" s="117">
        <v>10</v>
      </c>
      <c r="AB168" s="117">
        <v>15</v>
      </c>
      <c r="AC168" s="117">
        <v>12.5</v>
      </c>
      <c r="AD168" s="117">
        <v>10</v>
      </c>
      <c r="AE168" s="117">
        <v>15</v>
      </c>
      <c r="AF168" s="119">
        <v>12.5</v>
      </c>
    </row>
    <row r="169" spans="2:32" ht="15" customHeight="1" x14ac:dyDescent="0.25">
      <c r="B169" s="116">
        <v>45077</v>
      </c>
      <c r="C169" s="117">
        <v>30</v>
      </c>
      <c r="D169" s="117">
        <v>45</v>
      </c>
      <c r="E169" s="117">
        <v>37.5</v>
      </c>
      <c r="F169" s="117">
        <v>43</v>
      </c>
      <c r="G169" s="117">
        <v>53</v>
      </c>
      <c r="H169" s="117">
        <v>48</v>
      </c>
      <c r="I169" s="117">
        <v>0</v>
      </c>
      <c r="J169" s="117">
        <v>7</v>
      </c>
      <c r="K169" s="117">
        <v>3.5</v>
      </c>
      <c r="L169" s="117">
        <v>0</v>
      </c>
      <c r="M169" s="117">
        <v>8</v>
      </c>
      <c r="N169" s="117">
        <v>4</v>
      </c>
      <c r="O169" s="117">
        <v>35</v>
      </c>
      <c r="P169" s="117">
        <v>90</v>
      </c>
      <c r="Q169" s="117">
        <v>62.5</v>
      </c>
      <c r="R169" s="117">
        <v>80</v>
      </c>
      <c r="S169" s="117">
        <v>85</v>
      </c>
      <c r="T169" s="117">
        <v>82.5</v>
      </c>
      <c r="U169" s="117">
        <v>90</v>
      </c>
      <c r="V169" s="117">
        <v>100</v>
      </c>
      <c r="W169" s="117">
        <v>95</v>
      </c>
      <c r="X169" s="117">
        <v>68</v>
      </c>
      <c r="Y169" s="117">
        <v>76</v>
      </c>
      <c r="Z169" s="117">
        <v>72</v>
      </c>
      <c r="AA169" s="117">
        <v>10</v>
      </c>
      <c r="AB169" s="117">
        <v>15</v>
      </c>
      <c r="AC169" s="117">
        <v>12.5</v>
      </c>
      <c r="AD169" s="117">
        <v>10</v>
      </c>
      <c r="AE169" s="117">
        <v>15</v>
      </c>
      <c r="AF169" s="119">
        <v>12.5</v>
      </c>
    </row>
    <row r="170" spans="2:32" ht="15" customHeight="1" x14ac:dyDescent="0.25">
      <c r="B170" s="116">
        <v>45070</v>
      </c>
      <c r="C170" s="117">
        <v>35</v>
      </c>
      <c r="D170" s="117">
        <v>45</v>
      </c>
      <c r="E170" s="117">
        <v>40</v>
      </c>
      <c r="F170" s="117">
        <v>45</v>
      </c>
      <c r="G170" s="117">
        <v>55</v>
      </c>
      <c r="H170" s="117">
        <v>50</v>
      </c>
      <c r="I170" s="117">
        <v>3</v>
      </c>
      <c r="J170" s="117">
        <v>7</v>
      </c>
      <c r="K170" s="117">
        <v>5</v>
      </c>
      <c r="L170" s="117">
        <v>3</v>
      </c>
      <c r="M170" s="117">
        <v>10</v>
      </c>
      <c r="N170" s="117">
        <v>6.5</v>
      </c>
      <c r="O170" s="117">
        <v>35</v>
      </c>
      <c r="P170" s="117">
        <v>90</v>
      </c>
      <c r="Q170" s="117">
        <v>62.5</v>
      </c>
      <c r="R170" s="117">
        <v>80</v>
      </c>
      <c r="S170" s="117">
        <v>85</v>
      </c>
      <c r="T170" s="117">
        <v>82.5</v>
      </c>
      <c r="U170" s="117">
        <v>90</v>
      </c>
      <c r="V170" s="117">
        <v>105</v>
      </c>
      <c r="W170" s="117">
        <v>97.5</v>
      </c>
      <c r="X170" s="117">
        <v>68</v>
      </c>
      <c r="Y170" s="117">
        <v>76</v>
      </c>
      <c r="Z170" s="117">
        <v>72</v>
      </c>
      <c r="AA170" s="117">
        <v>15</v>
      </c>
      <c r="AB170" s="117">
        <v>18</v>
      </c>
      <c r="AC170" s="117">
        <v>16.5</v>
      </c>
      <c r="AD170" s="117">
        <v>10</v>
      </c>
      <c r="AE170" s="117">
        <v>15</v>
      </c>
      <c r="AF170" s="119">
        <v>12.5</v>
      </c>
    </row>
    <row r="171" spans="2:32" ht="15" customHeight="1" x14ac:dyDescent="0.25">
      <c r="B171" s="116">
        <v>45063</v>
      </c>
      <c r="C171" s="117">
        <v>40</v>
      </c>
      <c r="D171" s="117">
        <v>52</v>
      </c>
      <c r="E171" s="117">
        <v>46</v>
      </c>
      <c r="F171" s="117">
        <v>53</v>
      </c>
      <c r="G171" s="117">
        <v>65</v>
      </c>
      <c r="H171" s="117">
        <v>59</v>
      </c>
      <c r="I171" s="117">
        <v>3</v>
      </c>
      <c r="J171" s="117">
        <v>8</v>
      </c>
      <c r="K171" s="117">
        <v>5.5</v>
      </c>
      <c r="L171" s="117">
        <v>5</v>
      </c>
      <c r="M171" s="117">
        <v>10</v>
      </c>
      <c r="N171" s="117">
        <v>7.5</v>
      </c>
      <c r="O171" s="117">
        <v>35</v>
      </c>
      <c r="P171" s="117">
        <v>90</v>
      </c>
      <c r="Q171" s="117">
        <v>62.5</v>
      </c>
      <c r="R171" s="117">
        <v>80</v>
      </c>
      <c r="S171" s="117">
        <v>85</v>
      </c>
      <c r="T171" s="117">
        <v>82.5</v>
      </c>
      <c r="U171" s="117">
        <v>90</v>
      </c>
      <c r="V171" s="117">
        <v>110</v>
      </c>
      <c r="W171" s="117">
        <v>100</v>
      </c>
      <c r="X171" s="117">
        <v>68</v>
      </c>
      <c r="Y171" s="117">
        <v>76</v>
      </c>
      <c r="Z171" s="117">
        <v>72</v>
      </c>
      <c r="AA171" s="117">
        <v>15</v>
      </c>
      <c r="AB171" s="117">
        <v>18</v>
      </c>
      <c r="AC171" s="117">
        <v>16.5</v>
      </c>
      <c r="AD171" s="117">
        <v>10</v>
      </c>
      <c r="AE171" s="117">
        <v>15</v>
      </c>
      <c r="AF171" s="119">
        <v>12.5</v>
      </c>
    </row>
    <row r="172" spans="2:32" ht="15" customHeight="1" x14ac:dyDescent="0.25">
      <c r="B172" s="116">
        <v>45056</v>
      </c>
      <c r="C172" s="117">
        <v>40</v>
      </c>
      <c r="D172" s="117">
        <v>52</v>
      </c>
      <c r="E172" s="117">
        <v>46</v>
      </c>
      <c r="F172" s="117">
        <v>55</v>
      </c>
      <c r="G172" s="117">
        <v>65</v>
      </c>
      <c r="H172" s="117">
        <v>60</v>
      </c>
      <c r="I172" s="117">
        <v>4</v>
      </c>
      <c r="J172" s="117">
        <v>10</v>
      </c>
      <c r="K172" s="117">
        <v>7</v>
      </c>
      <c r="L172" s="117">
        <v>5</v>
      </c>
      <c r="M172" s="117">
        <v>15</v>
      </c>
      <c r="N172" s="117">
        <v>10</v>
      </c>
      <c r="O172" s="117">
        <v>35</v>
      </c>
      <c r="P172" s="117">
        <v>90</v>
      </c>
      <c r="Q172" s="117">
        <v>62.5</v>
      </c>
      <c r="R172" s="117">
        <v>80</v>
      </c>
      <c r="S172" s="117">
        <v>85</v>
      </c>
      <c r="T172" s="117">
        <v>82.5</v>
      </c>
      <c r="U172" s="117">
        <v>90</v>
      </c>
      <c r="V172" s="117">
        <v>110</v>
      </c>
      <c r="W172" s="117">
        <v>100</v>
      </c>
      <c r="X172" s="117">
        <v>75</v>
      </c>
      <c r="Y172" s="117">
        <v>85</v>
      </c>
      <c r="Z172" s="117">
        <v>80</v>
      </c>
      <c r="AA172" s="117">
        <v>15</v>
      </c>
      <c r="AB172" s="117">
        <v>18</v>
      </c>
      <c r="AC172" s="117">
        <v>16.5</v>
      </c>
      <c r="AD172" s="117">
        <v>10</v>
      </c>
      <c r="AE172" s="117">
        <v>15</v>
      </c>
      <c r="AF172" s="119">
        <v>12.5</v>
      </c>
    </row>
    <row r="173" spans="2:32" ht="15" customHeight="1" x14ac:dyDescent="0.25">
      <c r="B173" s="116">
        <v>45049</v>
      </c>
      <c r="C173" s="117">
        <v>45</v>
      </c>
      <c r="D173" s="117">
        <v>55</v>
      </c>
      <c r="E173" s="117">
        <v>50</v>
      </c>
      <c r="F173" s="117">
        <v>60</v>
      </c>
      <c r="G173" s="117">
        <v>72</v>
      </c>
      <c r="H173" s="117">
        <v>66</v>
      </c>
      <c r="I173" s="117">
        <v>10</v>
      </c>
      <c r="J173" s="117">
        <v>15</v>
      </c>
      <c r="K173" s="117">
        <v>12.5</v>
      </c>
      <c r="L173" s="117">
        <v>9</v>
      </c>
      <c r="M173" s="117">
        <v>15</v>
      </c>
      <c r="N173" s="117">
        <v>12</v>
      </c>
      <c r="O173" s="117">
        <v>35</v>
      </c>
      <c r="P173" s="117">
        <v>90</v>
      </c>
      <c r="Q173" s="117">
        <v>62.5</v>
      </c>
      <c r="R173" s="117">
        <v>80</v>
      </c>
      <c r="S173" s="117">
        <v>85</v>
      </c>
      <c r="T173" s="117">
        <v>82.5</v>
      </c>
      <c r="U173" s="117">
        <v>90</v>
      </c>
      <c r="V173" s="117">
        <v>110</v>
      </c>
      <c r="W173" s="117">
        <v>100</v>
      </c>
      <c r="X173" s="117">
        <v>75</v>
      </c>
      <c r="Y173" s="117">
        <v>85</v>
      </c>
      <c r="Z173" s="117">
        <v>80</v>
      </c>
      <c r="AA173" s="117">
        <v>15</v>
      </c>
      <c r="AB173" s="117">
        <v>20</v>
      </c>
      <c r="AC173" s="117">
        <v>17.5</v>
      </c>
      <c r="AD173" s="117">
        <v>10</v>
      </c>
      <c r="AE173" s="117">
        <v>15</v>
      </c>
      <c r="AF173" s="119">
        <v>12.5</v>
      </c>
    </row>
    <row r="174" spans="2:32" ht="15" customHeight="1" x14ac:dyDescent="0.25">
      <c r="B174" s="116">
        <v>45042</v>
      </c>
      <c r="C174" s="117">
        <v>45</v>
      </c>
      <c r="D174" s="117">
        <v>55</v>
      </c>
      <c r="E174" s="117">
        <v>50</v>
      </c>
      <c r="F174" s="117">
        <v>60</v>
      </c>
      <c r="G174" s="117">
        <v>72</v>
      </c>
      <c r="H174" s="117">
        <v>66</v>
      </c>
      <c r="I174" s="117">
        <v>10</v>
      </c>
      <c r="J174" s="117">
        <v>15</v>
      </c>
      <c r="K174" s="117">
        <v>12.5</v>
      </c>
      <c r="L174" s="117">
        <v>9</v>
      </c>
      <c r="M174" s="117">
        <v>15</v>
      </c>
      <c r="N174" s="117">
        <v>12</v>
      </c>
      <c r="O174" s="117">
        <v>35</v>
      </c>
      <c r="P174" s="117">
        <v>90</v>
      </c>
      <c r="Q174" s="117">
        <v>62.5</v>
      </c>
      <c r="R174" s="117">
        <v>80</v>
      </c>
      <c r="S174" s="117">
        <v>85</v>
      </c>
      <c r="T174" s="117">
        <v>82.5</v>
      </c>
      <c r="U174" s="117">
        <v>90</v>
      </c>
      <c r="V174" s="117">
        <v>110</v>
      </c>
      <c r="W174" s="117">
        <v>100</v>
      </c>
      <c r="X174" s="117">
        <v>75</v>
      </c>
      <c r="Y174" s="117">
        <v>85</v>
      </c>
      <c r="Z174" s="117">
        <v>80</v>
      </c>
      <c r="AA174" s="117">
        <v>15</v>
      </c>
      <c r="AB174" s="117">
        <v>20</v>
      </c>
      <c r="AC174" s="117">
        <v>17.5</v>
      </c>
      <c r="AD174" s="117">
        <v>10</v>
      </c>
      <c r="AE174" s="117">
        <v>15</v>
      </c>
      <c r="AF174" s="119">
        <v>12.5</v>
      </c>
    </row>
    <row r="175" spans="2:32" ht="15" customHeight="1" x14ac:dyDescent="0.25">
      <c r="B175" s="116">
        <v>45035</v>
      </c>
      <c r="C175" s="117">
        <v>45</v>
      </c>
      <c r="D175" s="117">
        <v>60</v>
      </c>
      <c r="E175" s="117">
        <v>52.5</v>
      </c>
      <c r="F175" s="117">
        <v>60</v>
      </c>
      <c r="G175" s="117">
        <v>67</v>
      </c>
      <c r="H175" s="117">
        <v>63.5</v>
      </c>
      <c r="I175" s="117">
        <v>13</v>
      </c>
      <c r="J175" s="117">
        <v>20</v>
      </c>
      <c r="K175" s="117">
        <v>16.5</v>
      </c>
      <c r="L175" s="117">
        <v>9</v>
      </c>
      <c r="M175" s="117">
        <v>15</v>
      </c>
      <c r="N175" s="117">
        <v>12</v>
      </c>
      <c r="O175" s="117">
        <v>35</v>
      </c>
      <c r="P175" s="117">
        <v>90</v>
      </c>
      <c r="Q175" s="117">
        <v>62.5</v>
      </c>
      <c r="R175" s="117">
        <v>80</v>
      </c>
      <c r="S175" s="117">
        <v>85</v>
      </c>
      <c r="T175" s="117">
        <v>82.5</v>
      </c>
      <c r="U175" s="117">
        <v>90</v>
      </c>
      <c r="V175" s="117">
        <v>110</v>
      </c>
      <c r="W175" s="117">
        <v>100</v>
      </c>
      <c r="X175" s="117">
        <v>75</v>
      </c>
      <c r="Y175" s="117">
        <v>85</v>
      </c>
      <c r="Z175" s="117">
        <v>80</v>
      </c>
      <c r="AA175" s="117">
        <v>15</v>
      </c>
      <c r="AB175" s="117">
        <v>20</v>
      </c>
      <c r="AC175" s="117">
        <v>17.5</v>
      </c>
      <c r="AD175" s="117">
        <v>10</v>
      </c>
      <c r="AE175" s="117">
        <v>15</v>
      </c>
      <c r="AF175" s="119">
        <v>12.5</v>
      </c>
    </row>
    <row r="176" spans="2:32" ht="15" customHeight="1" x14ac:dyDescent="0.25">
      <c r="B176" s="116">
        <v>45028</v>
      </c>
      <c r="C176" s="117">
        <v>45</v>
      </c>
      <c r="D176" s="117">
        <v>60</v>
      </c>
      <c r="E176" s="117">
        <v>52.5</v>
      </c>
      <c r="F176" s="117">
        <v>55</v>
      </c>
      <c r="G176" s="117">
        <v>65</v>
      </c>
      <c r="H176" s="117">
        <v>60</v>
      </c>
      <c r="I176" s="117">
        <v>10</v>
      </c>
      <c r="J176" s="117">
        <v>15</v>
      </c>
      <c r="K176" s="117">
        <v>12.5</v>
      </c>
      <c r="L176" s="117">
        <v>7</v>
      </c>
      <c r="M176" s="117">
        <v>15</v>
      </c>
      <c r="N176" s="117">
        <v>11</v>
      </c>
      <c r="O176" s="117">
        <v>35</v>
      </c>
      <c r="P176" s="117">
        <v>90</v>
      </c>
      <c r="Q176" s="117">
        <v>62.5</v>
      </c>
      <c r="R176" s="117">
        <v>80</v>
      </c>
      <c r="S176" s="117">
        <v>85</v>
      </c>
      <c r="T176" s="117">
        <v>82.5</v>
      </c>
      <c r="U176" s="117">
        <v>95</v>
      </c>
      <c r="V176" s="117">
        <v>110</v>
      </c>
      <c r="W176" s="117">
        <v>102.5</v>
      </c>
      <c r="X176" s="117">
        <v>75</v>
      </c>
      <c r="Y176" s="117">
        <v>85</v>
      </c>
      <c r="Z176" s="117">
        <v>80</v>
      </c>
      <c r="AA176" s="117">
        <v>10</v>
      </c>
      <c r="AB176" s="117">
        <v>20</v>
      </c>
      <c r="AC176" s="117">
        <v>15</v>
      </c>
      <c r="AD176" s="117">
        <v>10</v>
      </c>
      <c r="AE176" s="117">
        <v>15</v>
      </c>
      <c r="AF176" s="119">
        <v>12.5</v>
      </c>
    </row>
    <row r="177" spans="2:32" ht="15" customHeight="1" x14ac:dyDescent="0.25">
      <c r="B177" s="116">
        <v>45021</v>
      </c>
      <c r="C177" s="117">
        <v>45</v>
      </c>
      <c r="D177" s="117">
        <v>60</v>
      </c>
      <c r="E177" s="117">
        <v>52.5</v>
      </c>
      <c r="F177" s="117">
        <v>55</v>
      </c>
      <c r="G177" s="117">
        <v>65</v>
      </c>
      <c r="H177" s="117">
        <v>60</v>
      </c>
      <c r="I177" s="117">
        <v>5</v>
      </c>
      <c r="J177" s="117">
        <v>15</v>
      </c>
      <c r="K177" s="117">
        <v>10</v>
      </c>
      <c r="L177" s="117">
        <v>5</v>
      </c>
      <c r="M177" s="117">
        <v>15</v>
      </c>
      <c r="N177" s="117">
        <v>10</v>
      </c>
      <c r="O177" s="117">
        <v>30</v>
      </c>
      <c r="P177" s="117">
        <v>90</v>
      </c>
      <c r="Q177" s="117">
        <v>60</v>
      </c>
      <c r="R177" s="117">
        <v>80</v>
      </c>
      <c r="S177" s="117">
        <v>85</v>
      </c>
      <c r="T177" s="117">
        <v>82.5</v>
      </c>
      <c r="U177" s="117">
        <v>105</v>
      </c>
      <c r="V177" s="117">
        <v>120</v>
      </c>
      <c r="W177" s="117">
        <v>112.5</v>
      </c>
      <c r="X177" s="117">
        <v>75</v>
      </c>
      <c r="Y177" s="117">
        <v>85</v>
      </c>
      <c r="Z177" s="117">
        <v>80</v>
      </c>
      <c r="AA177" s="117">
        <v>5</v>
      </c>
      <c r="AB177" s="117">
        <v>20</v>
      </c>
      <c r="AC177" s="117">
        <v>12.5</v>
      </c>
      <c r="AD177" s="117">
        <v>5</v>
      </c>
      <c r="AE177" s="117">
        <v>15</v>
      </c>
      <c r="AF177" s="119">
        <v>10</v>
      </c>
    </row>
    <row r="178" spans="2:32" ht="15" customHeight="1" x14ac:dyDescent="0.25">
      <c r="B178" s="116">
        <v>45014</v>
      </c>
      <c r="C178" s="117">
        <v>45</v>
      </c>
      <c r="D178" s="117">
        <v>60</v>
      </c>
      <c r="E178" s="117">
        <v>52.5</v>
      </c>
      <c r="F178" s="117">
        <v>55</v>
      </c>
      <c r="G178" s="117">
        <v>65</v>
      </c>
      <c r="H178" s="117">
        <v>60</v>
      </c>
      <c r="I178" s="117">
        <v>5</v>
      </c>
      <c r="J178" s="117">
        <v>15</v>
      </c>
      <c r="K178" s="117">
        <v>10</v>
      </c>
      <c r="L178" s="117">
        <v>5</v>
      </c>
      <c r="M178" s="117">
        <v>15</v>
      </c>
      <c r="N178" s="117">
        <v>10</v>
      </c>
      <c r="O178" s="117">
        <v>30</v>
      </c>
      <c r="P178" s="117">
        <v>90</v>
      </c>
      <c r="Q178" s="117">
        <v>60</v>
      </c>
      <c r="R178" s="117">
        <v>80</v>
      </c>
      <c r="S178" s="117">
        <v>85</v>
      </c>
      <c r="T178" s="117">
        <v>82.5</v>
      </c>
      <c r="U178" s="117">
        <v>105</v>
      </c>
      <c r="V178" s="117">
        <v>120</v>
      </c>
      <c r="W178" s="117">
        <v>112.5</v>
      </c>
      <c r="X178" s="117">
        <v>75</v>
      </c>
      <c r="Y178" s="117">
        <v>85</v>
      </c>
      <c r="Z178" s="117">
        <v>80</v>
      </c>
      <c r="AA178" s="117">
        <v>5</v>
      </c>
      <c r="AB178" s="117">
        <v>20</v>
      </c>
      <c r="AC178" s="117">
        <v>12.5</v>
      </c>
      <c r="AD178" s="117">
        <v>5</v>
      </c>
      <c r="AE178" s="117">
        <v>15</v>
      </c>
      <c r="AF178" s="119">
        <v>10</v>
      </c>
    </row>
    <row r="179" spans="2:32" ht="15" customHeight="1" x14ac:dyDescent="0.25">
      <c r="B179" s="116">
        <v>45007</v>
      </c>
      <c r="C179" s="117">
        <v>40</v>
      </c>
      <c r="D179" s="117">
        <v>47</v>
      </c>
      <c r="E179" s="117">
        <v>43.5</v>
      </c>
      <c r="F179" s="117">
        <v>50</v>
      </c>
      <c r="G179" s="117">
        <v>60</v>
      </c>
      <c r="H179" s="117">
        <v>55</v>
      </c>
      <c r="I179" s="117">
        <v>0</v>
      </c>
      <c r="J179" s="117">
        <v>12</v>
      </c>
      <c r="K179" s="117">
        <v>6</v>
      </c>
      <c r="L179" s="117">
        <v>0</v>
      </c>
      <c r="M179" s="117">
        <v>15</v>
      </c>
      <c r="N179" s="117">
        <v>7.5</v>
      </c>
      <c r="O179" s="117">
        <v>30</v>
      </c>
      <c r="P179" s="117">
        <v>90</v>
      </c>
      <c r="Q179" s="117">
        <v>60</v>
      </c>
      <c r="R179" s="117">
        <v>75</v>
      </c>
      <c r="S179" s="117">
        <v>85</v>
      </c>
      <c r="T179" s="117">
        <v>80</v>
      </c>
      <c r="U179" s="117">
        <v>110</v>
      </c>
      <c r="V179" s="117">
        <v>120</v>
      </c>
      <c r="W179" s="117">
        <v>115</v>
      </c>
      <c r="X179" s="117">
        <v>75</v>
      </c>
      <c r="Y179" s="117">
        <v>85</v>
      </c>
      <c r="Z179" s="117">
        <v>80</v>
      </c>
      <c r="AA179" s="117">
        <v>5</v>
      </c>
      <c r="AB179" s="117">
        <v>20</v>
      </c>
      <c r="AC179" s="117">
        <v>12.5</v>
      </c>
      <c r="AD179" s="117">
        <v>0</v>
      </c>
      <c r="AE179" s="117">
        <v>15</v>
      </c>
      <c r="AF179" s="119">
        <v>7.5</v>
      </c>
    </row>
    <row r="180" spans="2:32" ht="15" customHeight="1" x14ac:dyDescent="0.25">
      <c r="B180" s="116">
        <v>45000</v>
      </c>
      <c r="C180" s="117">
        <v>40</v>
      </c>
      <c r="D180" s="117">
        <v>47</v>
      </c>
      <c r="E180" s="117">
        <v>43.5</v>
      </c>
      <c r="F180" s="117">
        <v>45</v>
      </c>
      <c r="G180" s="117">
        <v>60</v>
      </c>
      <c r="H180" s="117">
        <v>52.5</v>
      </c>
      <c r="I180" s="117">
        <v>-5</v>
      </c>
      <c r="J180" s="117">
        <v>5</v>
      </c>
      <c r="K180" s="117">
        <v>0</v>
      </c>
      <c r="L180" s="117">
        <v>-5</v>
      </c>
      <c r="M180" s="117">
        <v>5</v>
      </c>
      <c r="N180" s="117">
        <v>0</v>
      </c>
      <c r="O180" s="117">
        <v>25</v>
      </c>
      <c r="P180" s="117">
        <v>90</v>
      </c>
      <c r="Q180" s="117">
        <v>57.5</v>
      </c>
      <c r="R180" s="117">
        <v>70</v>
      </c>
      <c r="S180" s="117">
        <v>85</v>
      </c>
      <c r="T180" s="117">
        <v>77.5</v>
      </c>
      <c r="U180" s="117">
        <v>110</v>
      </c>
      <c r="V180" s="117">
        <v>120</v>
      </c>
      <c r="W180" s="117">
        <v>115</v>
      </c>
      <c r="X180" s="117">
        <v>75</v>
      </c>
      <c r="Y180" s="117">
        <v>90</v>
      </c>
      <c r="Z180" s="117">
        <v>82.5</v>
      </c>
      <c r="AA180" s="117">
        <v>5</v>
      </c>
      <c r="AB180" s="117">
        <v>20</v>
      </c>
      <c r="AC180" s="117">
        <v>12.5</v>
      </c>
      <c r="AD180" s="117">
        <v>0</v>
      </c>
      <c r="AE180" s="117">
        <v>10</v>
      </c>
      <c r="AF180" s="119">
        <v>5</v>
      </c>
    </row>
    <row r="181" spans="2:32" ht="15" customHeight="1" x14ac:dyDescent="0.25">
      <c r="B181" s="116">
        <v>44993</v>
      </c>
      <c r="C181" s="117">
        <v>35</v>
      </c>
      <c r="D181" s="117">
        <v>47</v>
      </c>
      <c r="E181" s="117">
        <v>41</v>
      </c>
      <c r="F181" s="117">
        <v>45</v>
      </c>
      <c r="G181" s="117">
        <v>60</v>
      </c>
      <c r="H181" s="117">
        <v>52.5</v>
      </c>
      <c r="I181" s="117">
        <v>-10</v>
      </c>
      <c r="J181" s="117">
        <v>0</v>
      </c>
      <c r="K181" s="117">
        <v>-5</v>
      </c>
      <c r="L181" s="117">
        <v>-15</v>
      </c>
      <c r="M181" s="117">
        <v>-5</v>
      </c>
      <c r="N181" s="117">
        <v>-10</v>
      </c>
      <c r="O181" s="117">
        <v>25</v>
      </c>
      <c r="P181" s="117">
        <v>90</v>
      </c>
      <c r="Q181" s="117">
        <v>57.5</v>
      </c>
      <c r="R181" s="117">
        <v>70</v>
      </c>
      <c r="S181" s="117">
        <v>85</v>
      </c>
      <c r="T181" s="117">
        <v>77.5</v>
      </c>
      <c r="U181" s="117">
        <v>110</v>
      </c>
      <c r="V181" s="117">
        <v>120</v>
      </c>
      <c r="W181" s="117">
        <v>115</v>
      </c>
      <c r="X181" s="117">
        <v>75</v>
      </c>
      <c r="Y181" s="117">
        <v>90</v>
      </c>
      <c r="Z181" s="117">
        <v>82.5</v>
      </c>
      <c r="AA181" s="117">
        <v>5</v>
      </c>
      <c r="AB181" s="117">
        <v>20</v>
      </c>
      <c r="AC181" s="117">
        <v>12.5</v>
      </c>
      <c r="AD181" s="117">
        <v>0</v>
      </c>
      <c r="AE181" s="117">
        <v>10</v>
      </c>
      <c r="AF181" s="119">
        <v>5</v>
      </c>
    </row>
    <row r="182" spans="2:32" ht="15" customHeight="1" x14ac:dyDescent="0.25">
      <c r="B182" s="116">
        <v>44986</v>
      </c>
      <c r="C182" s="117">
        <v>35</v>
      </c>
      <c r="D182" s="117">
        <v>50</v>
      </c>
      <c r="E182" s="117">
        <v>42.5</v>
      </c>
      <c r="F182" s="117">
        <v>55</v>
      </c>
      <c r="G182" s="117">
        <v>65</v>
      </c>
      <c r="H182" s="117">
        <v>60</v>
      </c>
      <c r="I182" s="117">
        <v>-3</v>
      </c>
      <c r="J182" s="117">
        <v>3</v>
      </c>
      <c r="K182" s="117">
        <v>0</v>
      </c>
      <c r="L182" s="117">
        <v>-6</v>
      </c>
      <c r="M182" s="117">
        <v>1</v>
      </c>
      <c r="N182" s="117">
        <v>-2.5</v>
      </c>
      <c r="O182" s="117">
        <v>30</v>
      </c>
      <c r="P182" s="117">
        <v>95</v>
      </c>
      <c r="Q182" s="117">
        <v>62.5</v>
      </c>
      <c r="R182" s="117">
        <v>75</v>
      </c>
      <c r="S182" s="117">
        <v>85</v>
      </c>
      <c r="T182" s="117">
        <v>80</v>
      </c>
      <c r="U182" s="117">
        <v>115</v>
      </c>
      <c r="V182" s="117">
        <v>125</v>
      </c>
      <c r="W182" s="117">
        <v>120</v>
      </c>
      <c r="X182" s="117">
        <v>85</v>
      </c>
      <c r="Y182" s="117">
        <v>95</v>
      </c>
      <c r="Z182" s="117">
        <v>90</v>
      </c>
      <c r="AA182" s="117">
        <v>10</v>
      </c>
      <c r="AB182" s="117">
        <v>30</v>
      </c>
      <c r="AC182" s="117">
        <v>20</v>
      </c>
      <c r="AD182" s="117">
        <v>5</v>
      </c>
      <c r="AE182" s="117">
        <v>15</v>
      </c>
      <c r="AF182" s="119">
        <v>10</v>
      </c>
    </row>
    <row r="183" spans="2:32" ht="15" customHeight="1" x14ac:dyDescent="0.25">
      <c r="B183" s="116">
        <v>44979</v>
      </c>
      <c r="C183" s="117">
        <v>50</v>
      </c>
      <c r="D183" s="117">
        <v>60</v>
      </c>
      <c r="E183" s="117">
        <v>55</v>
      </c>
      <c r="F183" s="117">
        <v>58</v>
      </c>
      <c r="G183" s="117">
        <v>68</v>
      </c>
      <c r="H183" s="117">
        <v>63</v>
      </c>
      <c r="I183" s="117">
        <v>0</v>
      </c>
      <c r="J183" s="117">
        <v>5</v>
      </c>
      <c r="K183" s="117">
        <v>2.5</v>
      </c>
      <c r="L183" s="117">
        <v>0</v>
      </c>
      <c r="M183" s="117">
        <v>5</v>
      </c>
      <c r="N183" s="117">
        <v>2.5</v>
      </c>
      <c r="O183" s="117">
        <v>35</v>
      </c>
      <c r="P183" s="117">
        <v>100</v>
      </c>
      <c r="Q183" s="117">
        <v>67.5</v>
      </c>
      <c r="R183" s="117">
        <v>95</v>
      </c>
      <c r="S183" s="117">
        <v>105</v>
      </c>
      <c r="T183" s="117">
        <v>100</v>
      </c>
      <c r="U183" s="117">
        <v>114</v>
      </c>
      <c r="V183" s="117">
        <v>122</v>
      </c>
      <c r="W183" s="117">
        <v>118</v>
      </c>
      <c r="X183" s="117">
        <v>85</v>
      </c>
      <c r="Y183" s="117">
        <v>95</v>
      </c>
      <c r="Z183" s="117">
        <v>90</v>
      </c>
      <c r="AA183" s="117">
        <v>10</v>
      </c>
      <c r="AB183" s="117">
        <v>30</v>
      </c>
      <c r="AC183" s="117">
        <v>20</v>
      </c>
      <c r="AD183" s="117">
        <v>10</v>
      </c>
      <c r="AE183" s="117">
        <v>20</v>
      </c>
      <c r="AF183" s="119">
        <v>15</v>
      </c>
    </row>
    <row r="184" spans="2:32" ht="15" customHeight="1" x14ac:dyDescent="0.25">
      <c r="B184" s="116">
        <v>44972</v>
      </c>
      <c r="C184" s="117">
        <v>56</v>
      </c>
      <c r="D184" s="117">
        <v>65</v>
      </c>
      <c r="E184" s="117">
        <v>60.5</v>
      </c>
      <c r="F184" s="117">
        <v>60</v>
      </c>
      <c r="G184" s="117">
        <v>70</v>
      </c>
      <c r="H184" s="117">
        <v>65</v>
      </c>
      <c r="I184" s="117">
        <v>0</v>
      </c>
      <c r="J184" s="117">
        <v>10</v>
      </c>
      <c r="K184" s="117">
        <v>5</v>
      </c>
      <c r="L184" s="117">
        <v>0</v>
      </c>
      <c r="M184" s="117">
        <v>10</v>
      </c>
      <c r="N184" s="117">
        <v>5</v>
      </c>
      <c r="O184" s="117">
        <v>40</v>
      </c>
      <c r="P184" s="117">
        <v>100</v>
      </c>
      <c r="Q184" s="117">
        <v>70</v>
      </c>
      <c r="R184" s="117">
        <v>100</v>
      </c>
      <c r="S184" s="117">
        <v>110</v>
      </c>
      <c r="T184" s="117">
        <v>105</v>
      </c>
      <c r="U184" s="117">
        <v>120</v>
      </c>
      <c r="V184" s="117">
        <v>128</v>
      </c>
      <c r="W184" s="117">
        <v>124</v>
      </c>
      <c r="X184" s="117">
        <v>90</v>
      </c>
      <c r="Y184" s="117">
        <v>100</v>
      </c>
      <c r="Z184" s="117">
        <v>95</v>
      </c>
      <c r="AA184" s="117">
        <v>10</v>
      </c>
      <c r="AB184" s="117">
        <v>30</v>
      </c>
      <c r="AC184" s="117">
        <v>20</v>
      </c>
      <c r="AD184" s="117">
        <v>10</v>
      </c>
      <c r="AE184" s="117">
        <v>25</v>
      </c>
      <c r="AF184" s="119">
        <v>17.5</v>
      </c>
    </row>
    <row r="185" spans="2:32" ht="15" customHeight="1" x14ac:dyDescent="0.25">
      <c r="B185" s="116">
        <v>44965</v>
      </c>
      <c r="C185" s="117">
        <v>58</v>
      </c>
      <c r="D185" s="117">
        <v>67</v>
      </c>
      <c r="E185" s="117">
        <v>62.5</v>
      </c>
      <c r="F185" s="117">
        <v>65</v>
      </c>
      <c r="G185" s="117">
        <v>75</v>
      </c>
      <c r="H185" s="117">
        <v>70</v>
      </c>
      <c r="I185" s="117">
        <v>0</v>
      </c>
      <c r="J185" s="117">
        <v>10</v>
      </c>
      <c r="K185" s="117">
        <v>5</v>
      </c>
      <c r="L185" s="117">
        <v>0</v>
      </c>
      <c r="M185" s="117">
        <v>10</v>
      </c>
      <c r="N185" s="117">
        <v>5</v>
      </c>
      <c r="O185" s="117">
        <v>40</v>
      </c>
      <c r="P185" s="117">
        <v>105</v>
      </c>
      <c r="Q185" s="117">
        <v>72.5</v>
      </c>
      <c r="R185" s="117">
        <v>100</v>
      </c>
      <c r="S185" s="117">
        <v>110</v>
      </c>
      <c r="T185" s="117">
        <v>105</v>
      </c>
      <c r="U185" s="117">
        <v>130</v>
      </c>
      <c r="V185" s="117">
        <v>140</v>
      </c>
      <c r="W185" s="117">
        <v>135</v>
      </c>
      <c r="X185" s="117">
        <v>90</v>
      </c>
      <c r="Y185" s="117">
        <v>100</v>
      </c>
      <c r="Z185" s="117">
        <v>95</v>
      </c>
      <c r="AA185" s="117">
        <v>15</v>
      </c>
      <c r="AB185" s="117">
        <v>30</v>
      </c>
      <c r="AC185" s="117">
        <v>22.5</v>
      </c>
      <c r="AD185" s="117">
        <v>15</v>
      </c>
      <c r="AE185" s="117">
        <v>30</v>
      </c>
      <c r="AF185" s="119">
        <v>22.5</v>
      </c>
    </row>
    <row r="186" spans="2:32" ht="15" customHeight="1" x14ac:dyDescent="0.25">
      <c r="B186" s="116">
        <v>44958</v>
      </c>
      <c r="C186" s="117">
        <v>58</v>
      </c>
      <c r="D186" s="117">
        <v>67</v>
      </c>
      <c r="E186" s="117">
        <v>62.5</v>
      </c>
      <c r="F186" s="117">
        <v>67</v>
      </c>
      <c r="G186" s="117">
        <v>78</v>
      </c>
      <c r="H186" s="117">
        <v>72.5</v>
      </c>
      <c r="I186" s="117">
        <v>5</v>
      </c>
      <c r="J186" s="117">
        <v>15</v>
      </c>
      <c r="K186" s="117">
        <v>10</v>
      </c>
      <c r="L186" s="117">
        <v>5</v>
      </c>
      <c r="M186" s="117">
        <v>15</v>
      </c>
      <c r="N186" s="117">
        <v>10</v>
      </c>
      <c r="O186" s="117">
        <v>40</v>
      </c>
      <c r="P186" s="117">
        <v>105</v>
      </c>
      <c r="Q186" s="117">
        <v>72.5</v>
      </c>
      <c r="R186" s="117">
        <v>100</v>
      </c>
      <c r="S186" s="117">
        <v>110</v>
      </c>
      <c r="T186" s="117">
        <v>105</v>
      </c>
      <c r="U186" s="117">
        <v>130</v>
      </c>
      <c r="V186" s="117">
        <v>140</v>
      </c>
      <c r="W186" s="117">
        <v>135</v>
      </c>
      <c r="X186" s="117">
        <v>95</v>
      </c>
      <c r="Y186" s="117">
        <v>105</v>
      </c>
      <c r="Z186" s="117">
        <v>100</v>
      </c>
      <c r="AA186" s="117">
        <v>15</v>
      </c>
      <c r="AB186" s="117">
        <v>35</v>
      </c>
      <c r="AC186" s="117">
        <v>25</v>
      </c>
      <c r="AD186" s="117">
        <v>15</v>
      </c>
      <c r="AE186" s="117">
        <v>35</v>
      </c>
      <c r="AF186" s="119">
        <v>25</v>
      </c>
    </row>
    <row r="187" spans="2:32" ht="15" customHeight="1" x14ac:dyDescent="0.25">
      <c r="B187" s="116">
        <v>44951</v>
      </c>
      <c r="C187" s="117">
        <v>58</v>
      </c>
      <c r="D187" s="117">
        <v>67</v>
      </c>
      <c r="E187" s="117">
        <v>62.5</v>
      </c>
      <c r="F187" s="117">
        <v>67</v>
      </c>
      <c r="G187" s="117">
        <v>78</v>
      </c>
      <c r="H187" s="117">
        <v>72.5</v>
      </c>
      <c r="I187" s="117">
        <v>5</v>
      </c>
      <c r="J187" s="117">
        <v>15</v>
      </c>
      <c r="K187" s="117">
        <v>10</v>
      </c>
      <c r="L187" s="117">
        <v>5</v>
      </c>
      <c r="M187" s="117">
        <v>15</v>
      </c>
      <c r="N187" s="117">
        <v>10</v>
      </c>
      <c r="O187" s="117">
        <v>45</v>
      </c>
      <c r="P187" s="117">
        <v>105</v>
      </c>
      <c r="Q187" s="117">
        <v>75</v>
      </c>
      <c r="R187" s="117">
        <v>100</v>
      </c>
      <c r="S187" s="117">
        <v>110</v>
      </c>
      <c r="T187" s="117">
        <v>105</v>
      </c>
      <c r="U187" s="117">
        <v>130</v>
      </c>
      <c r="V187" s="117">
        <v>140</v>
      </c>
      <c r="W187" s="117">
        <v>135</v>
      </c>
      <c r="X187" s="117">
        <v>95</v>
      </c>
      <c r="Y187" s="117">
        <v>105</v>
      </c>
      <c r="Z187" s="117">
        <v>100</v>
      </c>
      <c r="AA187" s="117">
        <v>18</v>
      </c>
      <c r="AB187" s="117">
        <v>38</v>
      </c>
      <c r="AC187" s="117">
        <v>28</v>
      </c>
      <c r="AD187" s="117">
        <v>18</v>
      </c>
      <c r="AE187" s="117">
        <v>38</v>
      </c>
      <c r="AF187" s="119">
        <v>28</v>
      </c>
    </row>
    <row r="188" spans="2:32" ht="15" customHeight="1" x14ac:dyDescent="0.25">
      <c r="B188" s="116">
        <v>44944</v>
      </c>
      <c r="C188" s="117">
        <v>60</v>
      </c>
      <c r="D188" s="117">
        <v>65</v>
      </c>
      <c r="E188" s="117">
        <v>62.5</v>
      </c>
      <c r="F188" s="117">
        <v>70</v>
      </c>
      <c r="G188" s="117">
        <v>85</v>
      </c>
      <c r="H188" s="117">
        <v>77.5</v>
      </c>
      <c r="I188" s="117">
        <v>10</v>
      </c>
      <c r="J188" s="117">
        <v>18</v>
      </c>
      <c r="K188" s="117">
        <v>14</v>
      </c>
      <c r="L188" s="117">
        <v>5</v>
      </c>
      <c r="M188" s="117">
        <v>15</v>
      </c>
      <c r="N188" s="117">
        <v>10</v>
      </c>
      <c r="O188" s="117">
        <v>50</v>
      </c>
      <c r="P188" s="117">
        <v>110</v>
      </c>
      <c r="Q188" s="117">
        <v>80</v>
      </c>
      <c r="R188" s="117">
        <v>110</v>
      </c>
      <c r="S188" s="117">
        <v>120</v>
      </c>
      <c r="T188" s="117">
        <v>115</v>
      </c>
      <c r="U188" s="117">
        <v>130</v>
      </c>
      <c r="V188" s="117">
        <v>140</v>
      </c>
      <c r="W188" s="117">
        <v>135</v>
      </c>
      <c r="X188" s="117">
        <v>100</v>
      </c>
      <c r="Y188" s="117">
        <v>105</v>
      </c>
      <c r="Z188" s="117">
        <v>102.5</v>
      </c>
      <c r="AA188" s="117">
        <v>20</v>
      </c>
      <c r="AB188" s="117">
        <v>40</v>
      </c>
      <c r="AC188" s="117">
        <v>30</v>
      </c>
      <c r="AD188" s="117">
        <v>20</v>
      </c>
      <c r="AE188" s="117">
        <v>40</v>
      </c>
      <c r="AF188" s="119">
        <v>30</v>
      </c>
    </row>
    <row r="189" spans="2:32" ht="15" customHeight="1" x14ac:dyDescent="0.25">
      <c r="B189" s="116">
        <v>44937</v>
      </c>
      <c r="C189" s="117">
        <v>60</v>
      </c>
      <c r="D189" s="117">
        <v>70</v>
      </c>
      <c r="E189" s="117">
        <v>65</v>
      </c>
      <c r="F189" s="117">
        <v>75</v>
      </c>
      <c r="G189" s="117">
        <v>95</v>
      </c>
      <c r="H189" s="117">
        <v>85</v>
      </c>
      <c r="I189" s="117">
        <v>10</v>
      </c>
      <c r="J189" s="117">
        <v>18</v>
      </c>
      <c r="K189" s="117">
        <v>14</v>
      </c>
      <c r="L189" s="117">
        <v>10</v>
      </c>
      <c r="M189" s="117">
        <v>15</v>
      </c>
      <c r="N189" s="117">
        <v>12.5</v>
      </c>
      <c r="O189" s="117">
        <v>50</v>
      </c>
      <c r="P189" s="117">
        <v>110</v>
      </c>
      <c r="Q189" s="117">
        <v>80</v>
      </c>
      <c r="R189" s="117">
        <v>120</v>
      </c>
      <c r="S189" s="117">
        <v>130</v>
      </c>
      <c r="T189" s="117">
        <v>125</v>
      </c>
      <c r="U189" s="117">
        <v>135</v>
      </c>
      <c r="V189" s="117">
        <v>140</v>
      </c>
      <c r="W189" s="117">
        <v>137.5</v>
      </c>
      <c r="X189" s="117">
        <v>95</v>
      </c>
      <c r="Y189" s="117">
        <v>100</v>
      </c>
      <c r="Z189" s="117">
        <v>97.5</v>
      </c>
      <c r="AA189" s="117">
        <v>30</v>
      </c>
      <c r="AB189" s="117">
        <v>45</v>
      </c>
      <c r="AC189" s="117">
        <v>37.5</v>
      </c>
      <c r="AD189" s="117">
        <v>30</v>
      </c>
      <c r="AE189" s="117">
        <v>45</v>
      </c>
      <c r="AF189" s="119">
        <v>37.5</v>
      </c>
    </row>
    <row r="190" spans="2:32" ht="15" customHeight="1" x14ac:dyDescent="0.25">
      <c r="B190" s="116">
        <v>44930</v>
      </c>
      <c r="C190" s="117">
        <v>60</v>
      </c>
      <c r="D190" s="117">
        <v>75</v>
      </c>
      <c r="E190" s="117">
        <v>67.5</v>
      </c>
      <c r="F190" s="117">
        <v>84</v>
      </c>
      <c r="G190" s="117">
        <v>94</v>
      </c>
      <c r="H190" s="117">
        <v>89</v>
      </c>
      <c r="I190" s="117">
        <v>10</v>
      </c>
      <c r="J190" s="117">
        <v>20</v>
      </c>
      <c r="K190" s="117">
        <v>15</v>
      </c>
      <c r="L190" s="117">
        <v>13</v>
      </c>
      <c r="M190" s="117">
        <v>20</v>
      </c>
      <c r="N190" s="117">
        <v>16.5</v>
      </c>
      <c r="O190" s="117">
        <v>50</v>
      </c>
      <c r="P190" s="117">
        <v>110</v>
      </c>
      <c r="Q190" s="117">
        <v>80</v>
      </c>
      <c r="R190" s="117">
        <v>120</v>
      </c>
      <c r="S190" s="117">
        <v>130</v>
      </c>
      <c r="T190" s="117">
        <v>125</v>
      </c>
      <c r="U190" s="117">
        <v>135</v>
      </c>
      <c r="V190" s="117">
        <v>140</v>
      </c>
      <c r="W190" s="117">
        <v>137.5</v>
      </c>
      <c r="X190" s="117">
        <v>95</v>
      </c>
      <c r="Y190" s="117">
        <v>100</v>
      </c>
      <c r="Z190" s="117">
        <v>97.5</v>
      </c>
      <c r="AA190" s="117">
        <v>30</v>
      </c>
      <c r="AB190" s="117">
        <v>45</v>
      </c>
      <c r="AC190" s="117">
        <v>37.5</v>
      </c>
      <c r="AD190" s="117">
        <v>30</v>
      </c>
      <c r="AE190" s="117">
        <v>45</v>
      </c>
      <c r="AF190" s="119">
        <v>37.5</v>
      </c>
    </row>
    <row r="191" spans="2:32" ht="15" customHeight="1" x14ac:dyDescent="0.25">
      <c r="B191" s="116">
        <v>44916</v>
      </c>
      <c r="C191" s="117">
        <v>60</v>
      </c>
      <c r="D191" s="117">
        <v>75</v>
      </c>
      <c r="E191" s="117">
        <v>67.5</v>
      </c>
      <c r="F191" s="117">
        <v>84</v>
      </c>
      <c r="G191" s="117">
        <v>94</v>
      </c>
      <c r="H191" s="117">
        <v>89</v>
      </c>
      <c r="I191" s="117">
        <v>10</v>
      </c>
      <c r="J191" s="117">
        <v>20</v>
      </c>
      <c r="K191" s="117">
        <v>15</v>
      </c>
      <c r="L191" s="117">
        <v>13</v>
      </c>
      <c r="M191" s="117">
        <v>20</v>
      </c>
      <c r="N191" s="117">
        <v>16.5</v>
      </c>
      <c r="O191" s="117">
        <v>50</v>
      </c>
      <c r="P191" s="117">
        <v>110</v>
      </c>
      <c r="Q191" s="117">
        <v>80</v>
      </c>
      <c r="R191" s="117">
        <v>120</v>
      </c>
      <c r="S191" s="117">
        <v>130</v>
      </c>
      <c r="T191" s="117">
        <v>125</v>
      </c>
      <c r="U191" s="117">
        <v>140</v>
      </c>
      <c r="V191" s="117">
        <v>145</v>
      </c>
      <c r="W191" s="117">
        <v>142.5</v>
      </c>
      <c r="X191" s="117">
        <v>100</v>
      </c>
      <c r="Y191" s="117">
        <v>110</v>
      </c>
      <c r="Z191" s="117">
        <v>105</v>
      </c>
      <c r="AA191" s="117">
        <v>30</v>
      </c>
      <c r="AB191" s="117">
        <v>45</v>
      </c>
      <c r="AC191" s="117">
        <v>37.5</v>
      </c>
      <c r="AD191" s="117">
        <v>30</v>
      </c>
      <c r="AE191" s="117">
        <v>45</v>
      </c>
      <c r="AF191" s="119">
        <v>37.5</v>
      </c>
    </row>
    <row r="192" spans="2:32" ht="15" customHeight="1" x14ac:dyDescent="0.25">
      <c r="B192" s="116">
        <v>44909</v>
      </c>
      <c r="C192" s="117">
        <v>60</v>
      </c>
      <c r="D192" s="117">
        <v>75</v>
      </c>
      <c r="E192" s="117">
        <v>67.5</v>
      </c>
      <c r="F192" s="117">
        <v>84</v>
      </c>
      <c r="G192" s="117">
        <v>90</v>
      </c>
      <c r="H192" s="117">
        <v>87</v>
      </c>
      <c r="I192" s="117">
        <v>10</v>
      </c>
      <c r="J192" s="117">
        <v>20</v>
      </c>
      <c r="K192" s="117">
        <v>15</v>
      </c>
      <c r="L192" s="117">
        <v>15</v>
      </c>
      <c r="M192" s="117">
        <v>20</v>
      </c>
      <c r="N192" s="117">
        <v>17.5</v>
      </c>
      <c r="O192" s="117">
        <v>50</v>
      </c>
      <c r="P192" s="117">
        <v>110</v>
      </c>
      <c r="Q192" s="117">
        <v>80</v>
      </c>
      <c r="R192" s="117">
        <v>120</v>
      </c>
      <c r="S192" s="117">
        <v>130</v>
      </c>
      <c r="T192" s="117">
        <v>125</v>
      </c>
      <c r="U192" s="117">
        <v>140</v>
      </c>
      <c r="V192" s="117">
        <v>145</v>
      </c>
      <c r="W192" s="117">
        <v>142.5</v>
      </c>
      <c r="X192" s="117">
        <v>100</v>
      </c>
      <c r="Y192" s="117">
        <v>110</v>
      </c>
      <c r="Z192" s="117">
        <v>105</v>
      </c>
      <c r="AA192" s="117">
        <v>25</v>
      </c>
      <c r="AB192" s="117">
        <v>40</v>
      </c>
      <c r="AC192" s="117">
        <v>32.5</v>
      </c>
      <c r="AD192" s="117">
        <v>25</v>
      </c>
      <c r="AE192" s="117">
        <v>40</v>
      </c>
      <c r="AF192" s="119">
        <v>32.5</v>
      </c>
    </row>
    <row r="193" spans="2:32" ht="15" customHeight="1" x14ac:dyDescent="0.25">
      <c r="B193" s="116">
        <v>44902</v>
      </c>
      <c r="C193" s="117">
        <v>70</v>
      </c>
      <c r="D193" s="117">
        <v>80</v>
      </c>
      <c r="E193" s="117">
        <v>75</v>
      </c>
      <c r="F193" s="117">
        <v>87</v>
      </c>
      <c r="G193" s="117">
        <v>97</v>
      </c>
      <c r="H193" s="117">
        <v>92</v>
      </c>
      <c r="I193" s="117">
        <v>18</v>
      </c>
      <c r="J193" s="117">
        <v>23</v>
      </c>
      <c r="K193" s="117">
        <v>20.5</v>
      </c>
      <c r="L193" s="117">
        <v>15</v>
      </c>
      <c r="M193" s="117">
        <v>20</v>
      </c>
      <c r="N193" s="117">
        <v>17.5</v>
      </c>
      <c r="O193" s="117">
        <v>50</v>
      </c>
      <c r="P193" s="117">
        <v>110</v>
      </c>
      <c r="Q193" s="117">
        <v>80</v>
      </c>
      <c r="R193" s="117">
        <v>120</v>
      </c>
      <c r="S193" s="117">
        <v>130</v>
      </c>
      <c r="T193" s="117">
        <v>125</v>
      </c>
      <c r="U193" s="117">
        <v>140</v>
      </c>
      <c r="V193" s="117">
        <v>145</v>
      </c>
      <c r="W193" s="117">
        <v>142.5</v>
      </c>
      <c r="X193" s="117">
        <v>100</v>
      </c>
      <c r="Y193" s="117">
        <v>110</v>
      </c>
      <c r="Z193" s="117">
        <v>105</v>
      </c>
      <c r="AA193" s="117">
        <v>25</v>
      </c>
      <c r="AB193" s="117">
        <v>40</v>
      </c>
      <c r="AC193" s="117">
        <v>32.5</v>
      </c>
      <c r="AD193" s="117">
        <v>25</v>
      </c>
      <c r="AE193" s="117">
        <v>40</v>
      </c>
      <c r="AF193" s="119">
        <v>32.5</v>
      </c>
    </row>
    <row r="194" spans="2:32" ht="15" customHeight="1" x14ac:dyDescent="0.25">
      <c r="B194" s="116">
        <v>44895</v>
      </c>
      <c r="C194" s="117">
        <v>70</v>
      </c>
      <c r="D194" s="117">
        <v>80</v>
      </c>
      <c r="E194" s="117">
        <v>75</v>
      </c>
      <c r="F194" s="117">
        <v>87</v>
      </c>
      <c r="G194" s="117">
        <v>97</v>
      </c>
      <c r="H194" s="117">
        <v>92</v>
      </c>
      <c r="I194" s="117">
        <v>18</v>
      </c>
      <c r="J194" s="117">
        <v>23</v>
      </c>
      <c r="K194" s="117">
        <v>20.5</v>
      </c>
      <c r="L194" s="117">
        <v>15</v>
      </c>
      <c r="M194" s="117">
        <v>20</v>
      </c>
      <c r="N194" s="117">
        <v>17.5</v>
      </c>
      <c r="O194" s="117">
        <v>50</v>
      </c>
      <c r="P194" s="117">
        <v>110</v>
      </c>
      <c r="Q194" s="117">
        <v>80</v>
      </c>
      <c r="R194" s="117">
        <v>120</v>
      </c>
      <c r="S194" s="117">
        <v>130</v>
      </c>
      <c r="T194" s="117">
        <v>125</v>
      </c>
      <c r="U194" s="117">
        <v>135</v>
      </c>
      <c r="V194" s="117">
        <v>145</v>
      </c>
      <c r="W194" s="117">
        <v>140</v>
      </c>
      <c r="X194" s="117">
        <v>95</v>
      </c>
      <c r="Y194" s="117">
        <v>105</v>
      </c>
      <c r="Z194" s="117">
        <v>100</v>
      </c>
      <c r="AA194" s="117">
        <v>25</v>
      </c>
      <c r="AB194" s="117">
        <v>35</v>
      </c>
      <c r="AC194" s="117">
        <v>30</v>
      </c>
      <c r="AD194" s="117">
        <v>25</v>
      </c>
      <c r="AE194" s="117">
        <v>35</v>
      </c>
      <c r="AF194" s="119">
        <v>30</v>
      </c>
    </row>
    <row r="195" spans="2:32" ht="15" customHeight="1" x14ac:dyDescent="0.25">
      <c r="B195" s="116">
        <v>44888</v>
      </c>
      <c r="C195" s="117">
        <v>70</v>
      </c>
      <c r="D195" s="117">
        <v>80</v>
      </c>
      <c r="E195" s="117">
        <v>75</v>
      </c>
      <c r="F195" s="117">
        <v>87</v>
      </c>
      <c r="G195" s="117">
        <v>97</v>
      </c>
      <c r="H195" s="117">
        <v>92</v>
      </c>
      <c r="I195" s="117">
        <v>11</v>
      </c>
      <c r="J195" s="117">
        <v>20</v>
      </c>
      <c r="K195" s="117">
        <v>15.5</v>
      </c>
      <c r="L195" s="117">
        <v>10</v>
      </c>
      <c r="M195" s="117">
        <v>20</v>
      </c>
      <c r="N195" s="117">
        <v>15</v>
      </c>
      <c r="O195" s="117">
        <v>50</v>
      </c>
      <c r="P195" s="117">
        <v>110</v>
      </c>
      <c r="Q195" s="117">
        <v>80</v>
      </c>
      <c r="R195" s="117">
        <v>120</v>
      </c>
      <c r="S195" s="117">
        <v>130</v>
      </c>
      <c r="T195" s="117">
        <v>125</v>
      </c>
      <c r="U195" s="117">
        <v>132</v>
      </c>
      <c r="V195" s="117">
        <v>142</v>
      </c>
      <c r="W195" s="117">
        <v>137</v>
      </c>
      <c r="X195" s="117">
        <v>90</v>
      </c>
      <c r="Y195" s="117">
        <v>100</v>
      </c>
      <c r="Z195" s="117">
        <v>95</v>
      </c>
      <c r="AA195" s="117">
        <v>25</v>
      </c>
      <c r="AB195" s="117">
        <v>40</v>
      </c>
      <c r="AC195" s="117">
        <v>32.5</v>
      </c>
      <c r="AD195" s="117">
        <v>25</v>
      </c>
      <c r="AE195" s="117">
        <v>40</v>
      </c>
      <c r="AF195" s="119">
        <v>32.5</v>
      </c>
    </row>
    <row r="196" spans="2:32" ht="15" customHeight="1" x14ac:dyDescent="0.25">
      <c r="B196" s="116">
        <v>44881</v>
      </c>
      <c r="C196" s="117">
        <v>70</v>
      </c>
      <c r="D196" s="117">
        <v>80</v>
      </c>
      <c r="E196" s="117">
        <v>75</v>
      </c>
      <c r="F196" s="117">
        <v>85</v>
      </c>
      <c r="G196" s="117">
        <v>95</v>
      </c>
      <c r="H196" s="117">
        <v>90</v>
      </c>
      <c r="I196" s="117">
        <v>11</v>
      </c>
      <c r="J196" s="117">
        <v>25</v>
      </c>
      <c r="K196" s="117">
        <v>18</v>
      </c>
      <c r="L196" s="117">
        <v>10</v>
      </c>
      <c r="M196" s="117">
        <v>20</v>
      </c>
      <c r="N196" s="117">
        <v>15</v>
      </c>
      <c r="O196" s="117">
        <v>50</v>
      </c>
      <c r="P196" s="117">
        <v>110</v>
      </c>
      <c r="Q196" s="117">
        <v>80</v>
      </c>
      <c r="R196" s="117">
        <v>120</v>
      </c>
      <c r="S196" s="117">
        <v>125</v>
      </c>
      <c r="T196" s="117">
        <v>122.5</v>
      </c>
      <c r="U196" s="117">
        <v>130</v>
      </c>
      <c r="V196" s="117">
        <v>140</v>
      </c>
      <c r="W196" s="117">
        <v>135</v>
      </c>
      <c r="X196" s="117">
        <v>90</v>
      </c>
      <c r="Y196" s="117">
        <v>100</v>
      </c>
      <c r="Z196" s="117">
        <v>95</v>
      </c>
      <c r="AA196" s="117">
        <v>25</v>
      </c>
      <c r="AB196" s="117">
        <v>37</v>
      </c>
      <c r="AC196" s="117">
        <v>31</v>
      </c>
      <c r="AD196" s="117">
        <v>25</v>
      </c>
      <c r="AE196" s="117">
        <v>37</v>
      </c>
      <c r="AF196" s="119">
        <v>31</v>
      </c>
    </row>
    <row r="197" spans="2:32" ht="15" customHeight="1" x14ac:dyDescent="0.25">
      <c r="B197" s="116">
        <v>44874</v>
      </c>
      <c r="C197" s="117">
        <v>70</v>
      </c>
      <c r="D197" s="117">
        <v>73</v>
      </c>
      <c r="E197" s="117">
        <v>71.5</v>
      </c>
      <c r="F197" s="117">
        <v>85</v>
      </c>
      <c r="G197" s="117">
        <v>95</v>
      </c>
      <c r="H197" s="117">
        <v>90</v>
      </c>
      <c r="I197" s="117">
        <v>10</v>
      </c>
      <c r="J197" s="117">
        <v>22</v>
      </c>
      <c r="K197" s="117">
        <v>16</v>
      </c>
      <c r="L197" s="117">
        <v>10</v>
      </c>
      <c r="M197" s="117">
        <v>20</v>
      </c>
      <c r="N197" s="117">
        <v>15</v>
      </c>
      <c r="O197" s="117">
        <v>55</v>
      </c>
      <c r="P197" s="117">
        <v>110</v>
      </c>
      <c r="Q197" s="117">
        <v>82.5</v>
      </c>
      <c r="R197" s="117">
        <v>120</v>
      </c>
      <c r="S197" s="117">
        <v>125</v>
      </c>
      <c r="T197" s="117">
        <v>122.5</v>
      </c>
      <c r="U197" s="117">
        <v>125</v>
      </c>
      <c r="V197" s="117">
        <v>135</v>
      </c>
      <c r="W197" s="117">
        <v>130</v>
      </c>
      <c r="X197" s="117">
        <v>95</v>
      </c>
      <c r="Y197" s="117">
        <v>105</v>
      </c>
      <c r="Z197" s="117">
        <v>100</v>
      </c>
      <c r="AA197" s="117">
        <v>30</v>
      </c>
      <c r="AB197" s="117">
        <v>43</v>
      </c>
      <c r="AC197" s="117">
        <v>36.5</v>
      </c>
      <c r="AD197" s="117">
        <v>30</v>
      </c>
      <c r="AE197" s="117">
        <v>43</v>
      </c>
      <c r="AF197" s="119">
        <v>36.5</v>
      </c>
    </row>
    <row r="198" spans="2:32" ht="15" customHeight="1" x14ac:dyDescent="0.25">
      <c r="B198" s="116">
        <v>44867</v>
      </c>
      <c r="C198" s="117">
        <v>67</v>
      </c>
      <c r="D198" s="117">
        <v>77</v>
      </c>
      <c r="E198" s="117">
        <v>72</v>
      </c>
      <c r="F198" s="117">
        <v>85</v>
      </c>
      <c r="G198" s="117">
        <v>95</v>
      </c>
      <c r="H198" s="117">
        <v>90</v>
      </c>
      <c r="I198" s="117">
        <v>18</v>
      </c>
      <c r="J198" s="117">
        <v>28</v>
      </c>
      <c r="K198" s="117">
        <v>23</v>
      </c>
      <c r="L198" s="117">
        <v>18</v>
      </c>
      <c r="M198" s="117">
        <v>25</v>
      </c>
      <c r="N198" s="117">
        <v>21.5</v>
      </c>
      <c r="O198" s="117">
        <v>60</v>
      </c>
      <c r="P198" s="117">
        <v>110</v>
      </c>
      <c r="Q198" s="117">
        <v>85</v>
      </c>
      <c r="R198" s="117">
        <v>125</v>
      </c>
      <c r="S198" s="117">
        <v>130</v>
      </c>
      <c r="T198" s="117">
        <v>127.5</v>
      </c>
      <c r="U198" s="117">
        <v>125</v>
      </c>
      <c r="V198" s="117">
        <v>140</v>
      </c>
      <c r="W198" s="117">
        <v>132.5</v>
      </c>
      <c r="X198" s="117">
        <v>100</v>
      </c>
      <c r="Y198" s="117">
        <v>110</v>
      </c>
      <c r="Z198" s="117">
        <v>105</v>
      </c>
      <c r="AA198" s="117">
        <v>35</v>
      </c>
      <c r="AB198" s="117">
        <v>50</v>
      </c>
      <c r="AC198" s="117">
        <v>42.5</v>
      </c>
      <c r="AD198" s="117">
        <v>35</v>
      </c>
      <c r="AE198" s="117">
        <v>50</v>
      </c>
      <c r="AF198" s="119">
        <v>42.5</v>
      </c>
    </row>
    <row r="199" spans="2:32" ht="15" customHeight="1" x14ac:dyDescent="0.25">
      <c r="B199" s="116">
        <v>44860</v>
      </c>
      <c r="C199" s="117">
        <v>65</v>
      </c>
      <c r="D199" s="117">
        <v>70</v>
      </c>
      <c r="E199" s="117">
        <v>67.5</v>
      </c>
      <c r="F199" s="117">
        <v>85</v>
      </c>
      <c r="G199" s="117">
        <v>95</v>
      </c>
      <c r="H199" s="117">
        <v>90</v>
      </c>
      <c r="I199" s="117">
        <v>20</v>
      </c>
      <c r="J199" s="117">
        <v>30</v>
      </c>
      <c r="K199" s="117">
        <v>25</v>
      </c>
      <c r="L199" s="117">
        <v>15</v>
      </c>
      <c r="M199" s="117">
        <v>20</v>
      </c>
      <c r="N199" s="117">
        <v>17.5</v>
      </c>
      <c r="O199" s="117">
        <v>70</v>
      </c>
      <c r="P199" s="117">
        <v>120</v>
      </c>
      <c r="Q199" s="117">
        <v>95</v>
      </c>
      <c r="R199" s="117">
        <v>125</v>
      </c>
      <c r="S199" s="117">
        <v>130</v>
      </c>
      <c r="T199" s="117">
        <v>127.5</v>
      </c>
      <c r="U199" s="117">
        <v>125</v>
      </c>
      <c r="V199" s="117">
        <v>140</v>
      </c>
      <c r="W199" s="117">
        <v>132.5</v>
      </c>
      <c r="X199" s="117">
        <v>115</v>
      </c>
      <c r="Y199" s="117">
        <v>125</v>
      </c>
      <c r="Z199" s="117">
        <v>120</v>
      </c>
      <c r="AA199" s="117">
        <v>40</v>
      </c>
      <c r="AB199" s="117">
        <v>60</v>
      </c>
      <c r="AC199" s="117">
        <v>50</v>
      </c>
      <c r="AD199" s="117">
        <v>40</v>
      </c>
      <c r="AE199" s="117">
        <v>60</v>
      </c>
      <c r="AF199" s="119">
        <v>50</v>
      </c>
    </row>
    <row r="200" spans="2:32" ht="15" customHeight="1" x14ac:dyDescent="0.25">
      <c r="B200" s="116">
        <v>44853</v>
      </c>
      <c r="C200" s="117">
        <v>65</v>
      </c>
      <c r="D200" s="117">
        <v>70</v>
      </c>
      <c r="E200" s="117">
        <v>67.5</v>
      </c>
      <c r="F200" s="117">
        <v>82</v>
      </c>
      <c r="G200" s="117">
        <v>95</v>
      </c>
      <c r="H200" s="117">
        <v>88.5</v>
      </c>
      <c r="I200" s="117">
        <v>10</v>
      </c>
      <c r="J200" s="117">
        <v>25</v>
      </c>
      <c r="K200" s="117">
        <v>17.5</v>
      </c>
      <c r="L200" s="117">
        <v>10</v>
      </c>
      <c r="M200" s="117">
        <v>15</v>
      </c>
      <c r="N200" s="117">
        <v>12.5</v>
      </c>
      <c r="O200" s="117">
        <v>70</v>
      </c>
      <c r="P200" s="117">
        <v>120</v>
      </c>
      <c r="Q200" s="117">
        <v>95</v>
      </c>
      <c r="R200" s="117">
        <v>120</v>
      </c>
      <c r="S200" s="117">
        <v>130</v>
      </c>
      <c r="T200" s="117">
        <v>125</v>
      </c>
      <c r="U200" s="117">
        <v>120</v>
      </c>
      <c r="V200" s="117">
        <v>135</v>
      </c>
      <c r="W200" s="117">
        <v>127.5</v>
      </c>
      <c r="X200" s="117">
        <v>115</v>
      </c>
      <c r="Y200" s="117">
        <v>125</v>
      </c>
      <c r="Z200" s="117">
        <v>120</v>
      </c>
      <c r="AA200" s="117">
        <v>40</v>
      </c>
      <c r="AB200" s="117">
        <v>60</v>
      </c>
      <c r="AC200" s="117">
        <v>50</v>
      </c>
      <c r="AD200" s="117">
        <v>40</v>
      </c>
      <c r="AE200" s="117">
        <v>60</v>
      </c>
      <c r="AF200" s="119">
        <v>50</v>
      </c>
    </row>
    <row r="201" spans="2:32" ht="15" customHeight="1" x14ac:dyDescent="0.25">
      <c r="B201" s="116">
        <v>44846</v>
      </c>
      <c r="C201" s="117">
        <v>55</v>
      </c>
      <c r="D201" s="117">
        <v>65</v>
      </c>
      <c r="E201" s="117">
        <v>60</v>
      </c>
      <c r="F201" s="117">
        <v>75</v>
      </c>
      <c r="G201" s="117">
        <v>95</v>
      </c>
      <c r="H201" s="117">
        <v>85</v>
      </c>
      <c r="I201" s="117">
        <v>10</v>
      </c>
      <c r="J201" s="117">
        <v>20</v>
      </c>
      <c r="K201" s="117">
        <v>15</v>
      </c>
      <c r="L201" s="117">
        <v>10</v>
      </c>
      <c r="M201" s="117">
        <v>15</v>
      </c>
      <c r="N201" s="117">
        <v>12.5</v>
      </c>
      <c r="O201" s="117">
        <v>90</v>
      </c>
      <c r="P201" s="117">
        <v>120</v>
      </c>
      <c r="Q201" s="117">
        <v>105</v>
      </c>
      <c r="R201" s="117">
        <v>120</v>
      </c>
      <c r="S201" s="117">
        <v>130</v>
      </c>
      <c r="T201" s="117">
        <v>125</v>
      </c>
      <c r="U201" s="117">
        <v>115</v>
      </c>
      <c r="V201" s="117">
        <v>135</v>
      </c>
      <c r="W201" s="117">
        <v>125</v>
      </c>
      <c r="X201" s="117">
        <v>115</v>
      </c>
      <c r="Y201" s="117">
        <v>125</v>
      </c>
      <c r="Z201" s="117">
        <v>120</v>
      </c>
      <c r="AA201" s="117">
        <v>40</v>
      </c>
      <c r="AB201" s="117">
        <v>60</v>
      </c>
      <c r="AC201" s="117">
        <v>50</v>
      </c>
      <c r="AD201" s="117">
        <v>40</v>
      </c>
      <c r="AE201" s="117">
        <v>60</v>
      </c>
      <c r="AF201" s="119">
        <v>50</v>
      </c>
    </row>
    <row r="202" spans="2:32" ht="15" customHeight="1" x14ac:dyDescent="0.25">
      <c r="B202" s="116">
        <v>44839</v>
      </c>
      <c r="C202" s="117">
        <v>55</v>
      </c>
      <c r="D202" s="117">
        <v>65</v>
      </c>
      <c r="E202" s="117">
        <v>60</v>
      </c>
      <c r="F202" s="117">
        <v>70</v>
      </c>
      <c r="G202" s="117">
        <v>90</v>
      </c>
      <c r="H202" s="117">
        <v>80</v>
      </c>
      <c r="I202" s="117">
        <v>10</v>
      </c>
      <c r="J202" s="117">
        <v>20</v>
      </c>
      <c r="K202" s="117">
        <v>15</v>
      </c>
      <c r="L202" s="117">
        <v>5</v>
      </c>
      <c r="M202" s="117">
        <v>15</v>
      </c>
      <c r="N202" s="117">
        <v>10</v>
      </c>
      <c r="O202" s="117">
        <v>90</v>
      </c>
      <c r="P202" s="117">
        <v>120</v>
      </c>
      <c r="Q202" s="117">
        <v>105</v>
      </c>
      <c r="R202" s="117">
        <v>120</v>
      </c>
      <c r="S202" s="117">
        <v>130</v>
      </c>
      <c r="T202" s="117">
        <v>125</v>
      </c>
      <c r="U202" s="117">
        <v>115</v>
      </c>
      <c r="V202" s="117">
        <v>135</v>
      </c>
      <c r="W202" s="117">
        <v>125</v>
      </c>
      <c r="X202" s="117">
        <v>120</v>
      </c>
      <c r="Y202" s="117">
        <v>130</v>
      </c>
      <c r="Z202" s="117">
        <v>125</v>
      </c>
      <c r="AA202" s="117">
        <v>40</v>
      </c>
      <c r="AB202" s="117">
        <v>60</v>
      </c>
      <c r="AC202" s="117">
        <v>50</v>
      </c>
      <c r="AD202" s="117">
        <v>40</v>
      </c>
      <c r="AE202" s="117">
        <v>60</v>
      </c>
      <c r="AF202" s="119">
        <v>50</v>
      </c>
    </row>
    <row r="203" spans="2:32" ht="15" customHeight="1" x14ac:dyDescent="0.25">
      <c r="B203" s="116">
        <v>44832</v>
      </c>
      <c r="C203" s="117">
        <v>55</v>
      </c>
      <c r="D203" s="117">
        <v>65</v>
      </c>
      <c r="E203" s="117">
        <v>60</v>
      </c>
      <c r="F203" s="117">
        <v>70</v>
      </c>
      <c r="G203" s="117">
        <v>90</v>
      </c>
      <c r="H203" s="117">
        <v>80</v>
      </c>
      <c r="I203" s="117">
        <v>10</v>
      </c>
      <c r="J203" s="117">
        <v>20</v>
      </c>
      <c r="K203" s="117">
        <v>15</v>
      </c>
      <c r="L203" s="117">
        <v>5</v>
      </c>
      <c r="M203" s="117">
        <v>15</v>
      </c>
      <c r="N203" s="117">
        <v>10</v>
      </c>
      <c r="O203" s="117">
        <v>90</v>
      </c>
      <c r="P203" s="117">
        <v>120</v>
      </c>
      <c r="Q203" s="117">
        <v>105</v>
      </c>
      <c r="R203" s="117">
        <v>120</v>
      </c>
      <c r="S203" s="117">
        <v>130</v>
      </c>
      <c r="T203" s="117">
        <v>125</v>
      </c>
      <c r="U203" s="117">
        <v>120</v>
      </c>
      <c r="V203" s="117">
        <v>130</v>
      </c>
      <c r="W203" s="117">
        <v>125</v>
      </c>
      <c r="X203" s="117">
        <v>120</v>
      </c>
      <c r="Y203" s="117">
        <v>130</v>
      </c>
      <c r="Z203" s="117">
        <v>125</v>
      </c>
      <c r="AA203" s="117">
        <v>40</v>
      </c>
      <c r="AB203" s="117">
        <v>60</v>
      </c>
      <c r="AC203" s="117">
        <v>50</v>
      </c>
      <c r="AD203" s="117">
        <v>40</v>
      </c>
      <c r="AE203" s="117">
        <v>60</v>
      </c>
      <c r="AF203" s="119">
        <v>50</v>
      </c>
    </row>
    <row r="204" spans="2:32" ht="15" customHeight="1" x14ac:dyDescent="0.25">
      <c r="B204" s="116">
        <v>44825</v>
      </c>
      <c r="C204" s="117">
        <v>45</v>
      </c>
      <c r="D204" s="117">
        <v>60</v>
      </c>
      <c r="E204" s="117">
        <v>52.5</v>
      </c>
      <c r="F204" s="117">
        <v>60</v>
      </c>
      <c r="G204" s="117">
        <v>85</v>
      </c>
      <c r="H204" s="117">
        <v>72.5</v>
      </c>
      <c r="I204" s="117">
        <v>5</v>
      </c>
      <c r="J204" s="117">
        <v>15</v>
      </c>
      <c r="K204" s="117">
        <v>10</v>
      </c>
      <c r="L204" s="117">
        <v>5</v>
      </c>
      <c r="M204" s="117">
        <v>15</v>
      </c>
      <c r="N204" s="117">
        <v>10</v>
      </c>
      <c r="O204" s="117">
        <v>90</v>
      </c>
      <c r="P204" s="117">
        <v>120</v>
      </c>
      <c r="Q204" s="117">
        <v>105</v>
      </c>
      <c r="R204" s="117">
        <v>130</v>
      </c>
      <c r="S204" s="117">
        <v>135</v>
      </c>
      <c r="T204" s="117">
        <v>132.5</v>
      </c>
      <c r="U204" s="117">
        <v>128</v>
      </c>
      <c r="V204" s="117">
        <v>135</v>
      </c>
      <c r="W204" s="117">
        <v>131.5</v>
      </c>
      <c r="X204" s="117">
        <v>130</v>
      </c>
      <c r="Y204" s="117">
        <v>140</v>
      </c>
      <c r="Z204" s="117">
        <v>135</v>
      </c>
      <c r="AA204" s="117">
        <v>40</v>
      </c>
      <c r="AB204" s="117">
        <v>55</v>
      </c>
      <c r="AC204" s="117">
        <v>47.5</v>
      </c>
      <c r="AD204" s="117">
        <v>40</v>
      </c>
      <c r="AE204" s="117">
        <v>55</v>
      </c>
      <c r="AF204" s="119">
        <v>47.5</v>
      </c>
    </row>
    <row r="205" spans="2:32" ht="15" customHeight="1" x14ac:dyDescent="0.25">
      <c r="B205" s="116">
        <v>44818</v>
      </c>
      <c r="C205" s="117">
        <v>45</v>
      </c>
      <c r="D205" s="117">
        <v>55</v>
      </c>
      <c r="E205" s="117">
        <v>50</v>
      </c>
      <c r="F205" s="117">
        <v>60</v>
      </c>
      <c r="G205" s="117">
        <v>80</v>
      </c>
      <c r="H205" s="117">
        <v>70</v>
      </c>
      <c r="I205" s="117">
        <v>5</v>
      </c>
      <c r="J205" s="117">
        <v>20</v>
      </c>
      <c r="K205" s="117">
        <v>12.5</v>
      </c>
      <c r="L205" s="117">
        <v>5</v>
      </c>
      <c r="M205" s="117">
        <v>25</v>
      </c>
      <c r="N205" s="117">
        <v>15</v>
      </c>
      <c r="O205" s="117">
        <v>100</v>
      </c>
      <c r="P205" s="117">
        <v>135</v>
      </c>
      <c r="Q205" s="117">
        <v>117.5</v>
      </c>
      <c r="R205" s="117">
        <v>140</v>
      </c>
      <c r="S205" s="117">
        <v>150</v>
      </c>
      <c r="T205" s="117">
        <v>145</v>
      </c>
      <c r="U205" s="117">
        <v>130</v>
      </c>
      <c r="V205" s="117">
        <v>140</v>
      </c>
      <c r="W205" s="117">
        <v>135</v>
      </c>
      <c r="X205" s="117">
        <v>140</v>
      </c>
      <c r="Y205" s="117">
        <v>155</v>
      </c>
      <c r="Z205" s="117">
        <v>147.5</v>
      </c>
      <c r="AA205" s="117">
        <v>50</v>
      </c>
      <c r="AB205" s="117">
        <v>85</v>
      </c>
      <c r="AC205" s="117">
        <v>67.5</v>
      </c>
      <c r="AD205" s="117">
        <v>50</v>
      </c>
      <c r="AE205" s="117">
        <v>85</v>
      </c>
      <c r="AF205" s="119">
        <v>67.5</v>
      </c>
    </row>
    <row r="206" spans="2:32" ht="15" customHeight="1" x14ac:dyDescent="0.25">
      <c r="B206" s="116">
        <v>44811</v>
      </c>
      <c r="C206" s="117">
        <v>55</v>
      </c>
      <c r="D206" s="117">
        <v>70</v>
      </c>
      <c r="E206" s="117">
        <v>62.5</v>
      </c>
      <c r="F206" s="117">
        <v>65</v>
      </c>
      <c r="G206" s="117">
        <v>80</v>
      </c>
      <c r="H206" s="117">
        <v>72.5</v>
      </c>
      <c r="I206" s="117">
        <v>5</v>
      </c>
      <c r="J206" s="117">
        <v>20</v>
      </c>
      <c r="K206" s="117">
        <v>12.5</v>
      </c>
      <c r="L206" s="117">
        <v>20</v>
      </c>
      <c r="M206" s="117">
        <v>40</v>
      </c>
      <c r="N206" s="117">
        <v>30</v>
      </c>
      <c r="O206" s="117">
        <v>100</v>
      </c>
      <c r="P206" s="117">
        <v>135</v>
      </c>
      <c r="Q206" s="117">
        <v>117.5</v>
      </c>
      <c r="R206" s="117">
        <v>140</v>
      </c>
      <c r="S206" s="117">
        <v>155</v>
      </c>
      <c r="T206" s="117">
        <v>147.5</v>
      </c>
      <c r="U206" s="117">
        <v>130</v>
      </c>
      <c r="V206" s="117">
        <v>145</v>
      </c>
      <c r="W206" s="117">
        <v>137.5</v>
      </c>
      <c r="X206" s="117">
        <v>140</v>
      </c>
      <c r="Y206" s="117">
        <v>160</v>
      </c>
      <c r="Z206" s="117">
        <v>150</v>
      </c>
      <c r="AA206" s="117">
        <v>50</v>
      </c>
      <c r="AB206" s="117">
        <v>100</v>
      </c>
      <c r="AC206" s="117">
        <v>75</v>
      </c>
      <c r="AD206" s="117">
        <v>50</v>
      </c>
      <c r="AE206" s="117">
        <v>100</v>
      </c>
      <c r="AF206" s="119">
        <v>75</v>
      </c>
    </row>
    <row r="207" spans="2:32" ht="15" customHeight="1" x14ac:dyDescent="0.25">
      <c r="B207" s="116">
        <v>44804</v>
      </c>
      <c r="C207" s="117">
        <v>90</v>
      </c>
      <c r="D207" s="117">
        <v>110</v>
      </c>
      <c r="E207" s="117">
        <v>100</v>
      </c>
      <c r="F207" s="117">
        <v>65</v>
      </c>
      <c r="G207" s="117">
        <v>80</v>
      </c>
      <c r="H207" s="117">
        <v>72.5</v>
      </c>
      <c r="I207" s="117">
        <v>5</v>
      </c>
      <c r="J207" s="117">
        <v>30</v>
      </c>
      <c r="K207" s="117">
        <v>17.5</v>
      </c>
      <c r="L207" s="117">
        <v>30</v>
      </c>
      <c r="M207" s="117">
        <v>50</v>
      </c>
      <c r="N207" s="117">
        <v>40</v>
      </c>
      <c r="O207" s="117">
        <v>110</v>
      </c>
      <c r="P207" s="117">
        <v>150</v>
      </c>
      <c r="Q207" s="117">
        <v>130</v>
      </c>
      <c r="R207" s="117">
        <v>155</v>
      </c>
      <c r="S207" s="117">
        <v>170</v>
      </c>
      <c r="T207" s="117">
        <v>162.5</v>
      </c>
      <c r="U207" s="117">
        <v>155</v>
      </c>
      <c r="V207" s="117">
        <v>175</v>
      </c>
      <c r="W207" s="117">
        <v>165</v>
      </c>
      <c r="X207" s="117">
        <v>165</v>
      </c>
      <c r="Y207" s="117">
        <v>180</v>
      </c>
      <c r="Z207" s="117">
        <v>172.5</v>
      </c>
      <c r="AA207" s="117">
        <v>80</v>
      </c>
      <c r="AB207" s="117">
        <v>120</v>
      </c>
      <c r="AC207" s="117">
        <v>100</v>
      </c>
      <c r="AD207" s="117">
        <v>80</v>
      </c>
      <c r="AE207" s="117">
        <v>120</v>
      </c>
      <c r="AF207" s="119">
        <v>100</v>
      </c>
    </row>
    <row r="208" spans="2:32" ht="15" customHeight="1" x14ac:dyDescent="0.25">
      <c r="B208" s="116">
        <v>44797</v>
      </c>
      <c r="C208" s="117">
        <v>100</v>
      </c>
      <c r="D208" s="117">
        <v>120</v>
      </c>
      <c r="E208" s="117">
        <v>110</v>
      </c>
      <c r="F208" s="117">
        <v>80</v>
      </c>
      <c r="G208" s="117">
        <v>100</v>
      </c>
      <c r="H208" s="117">
        <v>90</v>
      </c>
      <c r="I208" s="117">
        <v>25</v>
      </c>
      <c r="J208" s="117">
        <v>40</v>
      </c>
      <c r="K208" s="117">
        <v>32.5</v>
      </c>
      <c r="L208" s="117">
        <v>50</v>
      </c>
      <c r="M208" s="117">
        <v>70</v>
      </c>
      <c r="N208" s="117">
        <v>60</v>
      </c>
      <c r="O208" s="117">
        <v>115</v>
      </c>
      <c r="P208" s="117">
        <v>170</v>
      </c>
      <c r="Q208" s="117">
        <v>142.5</v>
      </c>
      <c r="R208" s="117">
        <v>190</v>
      </c>
      <c r="S208" s="117">
        <v>210</v>
      </c>
      <c r="T208" s="117">
        <v>200</v>
      </c>
      <c r="U208" s="117">
        <v>180</v>
      </c>
      <c r="V208" s="117">
        <v>190</v>
      </c>
      <c r="W208" s="117">
        <v>185</v>
      </c>
      <c r="X208" s="117">
        <v>190</v>
      </c>
      <c r="Y208" s="117">
        <v>220</v>
      </c>
      <c r="Z208" s="117">
        <v>205</v>
      </c>
      <c r="AA208" s="117">
        <v>90</v>
      </c>
      <c r="AB208" s="117">
        <v>135</v>
      </c>
      <c r="AC208" s="117">
        <v>112.5</v>
      </c>
      <c r="AD208" s="117">
        <v>90</v>
      </c>
      <c r="AE208" s="117">
        <v>135</v>
      </c>
      <c r="AF208" s="119">
        <v>112.5</v>
      </c>
    </row>
    <row r="209" spans="2:32" ht="15" customHeight="1" x14ac:dyDescent="0.25">
      <c r="B209" s="116">
        <v>44790</v>
      </c>
      <c r="C209" s="117">
        <v>120</v>
      </c>
      <c r="D209" s="117">
        <v>130</v>
      </c>
      <c r="E209" s="117">
        <v>125</v>
      </c>
      <c r="F209" s="117">
        <v>130</v>
      </c>
      <c r="G209" s="117">
        <v>140</v>
      </c>
      <c r="H209" s="117">
        <v>135</v>
      </c>
      <c r="I209" s="117">
        <v>40</v>
      </c>
      <c r="J209" s="117">
        <v>60</v>
      </c>
      <c r="K209" s="117">
        <v>50</v>
      </c>
      <c r="L209" s="117">
        <v>85</v>
      </c>
      <c r="M209" s="117">
        <v>105</v>
      </c>
      <c r="N209" s="117">
        <v>95</v>
      </c>
      <c r="O209" s="117">
        <v>165</v>
      </c>
      <c r="P209" s="117">
        <v>210</v>
      </c>
      <c r="Q209" s="117">
        <v>187.5</v>
      </c>
      <c r="R209" s="117">
        <v>240</v>
      </c>
      <c r="S209" s="117">
        <v>260</v>
      </c>
      <c r="T209" s="117">
        <v>250</v>
      </c>
      <c r="U209" s="117">
        <v>190</v>
      </c>
      <c r="V209" s="117">
        <v>230</v>
      </c>
      <c r="W209" s="117">
        <v>210</v>
      </c>
      <c r="X209" s="117">
        <v>235</v>
      </c>
      <c r="Y209" s="117">
        <v>255</v>
      </c>
      <c r="Z209" s="117">
        <v>245</v>
      </c>
      <c r="AA209" s="117">
        <v>130</v>
      </c>
      <c r="AB209" s="117">
        <v>150</v>
      </c>
      <c r="AC209" s="117">
        <v>140</v>
      </c>
      <c r="AD209" s="117">
        <v>130</v>
      </c>
      <c r="AE209" s="117">
        <v>150</v>
      </c>
      <c r="AF209" s="119">
        <v>140</v>
      </c>
    </row>
    <row r="210" spans="2:32" ht="15" customHeight="1" x14ac:dyDescent="0.25">
      <c r="B210" s="116">
        <v>44783</v>
      </c>
      <c r="C210" s="117">
        <v>120</v>
      </c>
      <c r="D210" s="117">
        <v>130</v>
      </c>
      <c r="E210" s="117">
        <v>125</v>
      </c>
      <c r="F210" s="117">
        <v>140</v>
      </c>
      <c r="G210" s="117">
        <v>150</v>
      </c>
      <c r="H210" s="117">
        <v>145</v>
      </c>
      <c r="I210" s="117">
        <v>65</v>
      </c>
      <c r="J210" s="117">
        <v>75</v>
      </c>
      <c r="K210" s="117">
        <v>70</v>
      </c>
      <c r="L210" s="117">
        <v>110</v>
      </c>
      <c r="M210" s="117">
        <v>125</v>
      </c>
      <c r="N210" s="117">
        <v>117.5</v>
      </c>
      <c r="O210" s="117">
        <v>185</v>
      </c>
      <c r="P210" s="117">
        <v>230</v>
      </c>
      <c r="Q210" s="117">
        <v>207.5</v>
      </c>
      <c r="R210" s="117">
        <v>265</v>
      </c>
      <c r="S210" s="117">
        <v>275</v>
      </c>
      <c r="T210" s="117">
        <v>270</v>
      </c>
      <c r="U210" s="117">
        <v>240</v>
      </c>
      <c r="V210" s="117">
        <v>250</v>
      </c>
      <c r="W210" s="117">
        <v>245</v>
      </c>
      <c r="X210" s="117">
        <v>260</v>
      </c>
      <c r="Y210" s="117">
        <v>270</v>
      </c>
      <c r="Z210" s="117">
        <v>265</v>
      </c>
      <c r="AA210" s="117">
        <v>180</v>
      </c>
      <c r="AB210" s="117">
        <v>190</v>
      </c>
      <c r="AC210" s="117">
        <v>185</v>
      </c>
      <c r="AD210" s="117">
        <v>180</v>
      </c>
      <c r="AE210" s="117">
        <v>190</v>
      </c>
      <c r="AF210" s="119">
        <v>185</v>
      </c>
    </row>
    <row r="211" spans="2:32" ht="15" customHeight="1" x14ac:dyDescent="0.25">
      <c r="B211" s="116">
        <v>44776</v>
      </c>
      <c r="C211" s="117">
        <v>155</v>
      </c>
      <c r="D211" s="117">
        <v>160</v>
      </c>
      <c r="E211" s="117">
        <v>157.5</v>
      </c>
      <c r="F211" s="117">
        <v>150</v>
      </c>
      <c r="G211" s="117">
        <v>170</v>
      </c>
      <c r="H211" s="117">
        <v>160</v>
      </c>
      <c r="I211" s="117">
        <v>93</v>
      </c>
      <c r="J211" s="117">
        <v>100</v>
      </c>
      <c r="K211" s="117">
        <v>96.5</v>
      </c>
      <c r="L211" s="117">
        <v>110</v>
      </c>
      <c r="M211" s="117">
        <v>125</v>
      </c>
      <c r="N211" s="117">
        <v>117.5</v>
      </c>
      <c r="O211" s="117">
        <v>200</v>
      </c>
      <c r="P211" s="117">
        <v>245</v>
      </c>
      <c r="Q211" s="117">
        <v>222.5</v>
      </c>
      <c r="R211" s="117">
        <v>265</v>
      </c>
      <c r="S211" s="117">
        <v>275</v>
      </c>
      <c r="T211" s="117">
        <v>270</v>
      </c>
      <c r="U211" s="117">
        <v>240</v>
      </c>
      <c r="V211" s="117">
        <v>250</v>
      </c>
      <c r="W211" s="117">
        <v>245</v>
      </c>
      <c r="X211" s="117">
        <v>260</v>
      </c>
      <c r="Y211" s="117">
        <v>270</v>
      </c>
      <c r="Z211" s="117">
        <v>265</v>
      </c>
      <c r="AA211" s="117">
        <v>180</v>
      </c>
      <c r="AB211" s="117">
        <v>190</v>
      </c>
      <c r="AC211" s="117">
        <v>185</v>
      </c>
      <c r="AD211" s="117">
        <v>180</v>
      </c>
      <c r="AE211" s="117">
        <v>190</v>
      </c>
      <c r="AF211" s="119">
        <v>185</v>
      </c>
    </row>
    <row r="212" spans="2:32" ht="15" customHeight="1" x14ac:dyDescent="0.25">
      <c r="B212" s="116">
        <v>44769</v>
      </c>
      <c r="C212" s="117">
        <v>160</v>
      </c>
      <c r="D212" s="117">
        <v>170</v>
      </c>
      <c r="E212" s="117">
        <v>165</v>
      </c>
      <c r="F212" s="117">
        <v>180</v>
      </c>
      <c r="G212" s="117">
        <v>185</v>
      </c>
      <c r="H212" s="117">
        <v>182.5</v>
      </c>
      <c r="I212" s="117">
        <v>110</v>
      </c>
      <c r="J212" s="117">
        <v>115</v>
      </c>
      <c r="K212" s="117">
        <v>112.5</v>
      </c>
      <c r="L212" s="117">
        <v>120</v>
      </c>
      <c r="M212" s="117">
        <v>135</v>
      </c>
      <c r="N212" s="117">
        <v>127.5</v>
      </c>
      <c r="O212" s="117">
        <v>200</v>
      </c>
      <c r="P212" s="117">
        <v>245</v>
      </c>
      <c r="Q212" s="117">
        <v>222.5</v>
      </c>
      <c r="R212" s="117">
        <v>270</v>
      </c>
      <c r="S212" s="117">
        <v>280</v>
      </c>
      <c r="T212" s="117">
        <v>275</v>
      </c>
      <c r="U212" s="117">
        <v>250</v>
      </c>
      <c r="V212" s="117">
        <v>260</v>
      </c>
      <c r="W212" s="117">
        <v>255</v>
      </c>
      <c r="X212" s="117">
        <v>265</v>
      </c>
      <c r="Y212" s="117">
        <v>275</v>
      </c>
      <c r="Z212" s="117">
        <v>270</v>
      </c>
      <c r="AA212" s="117">
        <v>180</v>
      </c>
      <c r="AB212" s="117">
        <v>195</v>
      </c>
      <c r="AC212" s="117">
        <v>187.5</v>
      </c>
      <c r="AD212" s="117">
        <v>185</v>
      </c>
      <c r="AE212" s="117">
        <v>195</v>
      </c>
      <c r="AF212" s="119">
        <v>190</v>
      </c>
    </row>
    <row r="213" spans="2:32" ht="15" customHeight="1" x14ac:dyDescent="0.25">
      <c r="B213" s="116">
        <v>44762</v>
      </c>
      <c r="C213" s="117">
        <v>170</v>
      </c>
      <c r="D213" s="117">
        <v>180</v>
      </c>
      <c r="E213" s="117">
        <v>175</v>
      </c>
      <c r="F213" s="117">
        <v>190</v>
      </c>
      <c r="G213" s="117">
        <v>195</v>
      </c>
      <c r="H213" s="117">
        <v>192.5</v>
      </c>
      <c r="I213" s="117">
        <v>120</v>
      </c>
      <c r="J213" s="117">
        <v>125</v>
      </c>
      <c r="K213" s="117">
        <v>122.5</v>
      </c>
      <c r="L213" s="117">
        <v>120</v>
      </c>
      <c r="M213" s="117">
        <v>135</v>
      </c>
      <c r="N213" s="117">
        <v>127.5</v>
      </c>
      <c r="O213" s="117">
        <v>205</v>
      </c>
      <c r="P213" s="117">
        <v>250</v>
      </c>
      <c r="Q213" s="117">
        <v>227.5</v>
      </c>
      <c r="R213" s="117">
        <v>270</v>
      </c>
      <c r="S213" s="117">
        <v>280</v>
      </c>
      <c r="T213" s="117">
        <v>275</v>
      </c>
      <c r="U213" s="117">
        <v>275</v>
      </c>
      <c r="V213" s="117">
        <v>280</v>
      </c>
      <c r="W213" s="117">
        <v>277.5</v>
      </c>
      <c r="X213" s="117">
        <v>265</v>
      </c>
      <c r="Y213" s="117">
        <v>275</v>
      </c>
      <c r="Z213" s="117">
        <v>270</v>
      </c>
      <c r="AA213" s="117">
        <v>180</v>
      </c>
      <c r="AB213" s="117">
        <v>200</v>
      </c>
      <c r="AC213" s="117">
        <v>190</v>
      </c>
      <c r="AD213" s="117">
        <v>190</v>
      </c>
      <c r="AE213" s="117">
        <v>200</v>
      </c>
      <c r="AF213" s="119">
        <v>195</v>
      </c>
    </row>
    <row r="214" spans="2:32" ht="15" customHeight="1" x14ac:dyDescent="0.25">
      <c r="B214" s="116">
        <v>44755</v>
      </c>
      <c r="C214" s="117">
        <v>173</v>
      </c>
      <c r="D214" s="117">
        <v>183</v>
      </c>
      <c r="E214" s="117">
        <v>178</v>
      </c>
      <c r="F214" s="117">
        <v>195</v>
      </c>
      <c r="G214" s="117">
        <v>200</v>
      </c>
      <c r="H214" s="117">
        <v>197.5</v>
      </c>
      <c r="I214" s="117">
        <v>125</v>
      </c>
      <c r="J214" s="117">
        <v>130</v>
      </c>
      <c r="K214" s="117">
        <v>127.5</v>
      </c>
      <c r="L214" s="117">
        <v>125</v>
      </c>
      <c r="M214" s="117">
        <v>140</v>
      </c>
      <c r="N214" s="117">
        <v>132.5</v>
      </c>
      <c r="O214" s="117">
        <v>205</v>
      </c>
      <c r="P214" s="117">
        <v>250</v>
      </c>
      <c r="Q214" s="117">
        <v>227.5</v>
      </c>
      <c r="R214" s="117">
        <v>275</v>
      </c>
      <c r="S214" s="117">
        <v>285</v>
      </c>
      <c r="T214" s="117">
        <v>280</v>
      </c>
      <c r="U214" s="117">
        <v>280</v>
      </c>
      <c r="V214" s="117">
        <v>285</v>
      </c>
      <c r="W214" s="117">
        <v>282.5</v>
      </c>
      <c r="X214" s="117">
        <v>265</v>
      </c>
      <c r="Y214" s="117">
        <v>275</v>
      </c>
      <c r="Z214" s="117">
        <v>270</v>
      </c>
      <c r="AA214" s="117">
        <v>180</v>
      </c>
      <c r="AB214" s="117">
        <v>200</v>
      </c>
      <c r="AC214" s="117">
        <v>190</v>
      </c>
      <c r="AD214" s="117">
        <v>190</v>
      </c>
      <c r="AE214" s="117">
        <v>200</v>
      </c>
      <c r="AF214" s="119">
        <v>195</v>
      </c>
    </row>
    <row r="215" spans="2:32" ht="15" customHeight="1" x14ac:dyDescent="0.25">
      <c r="B215" s="116">
        <v>44748</v>
      </c>
      <c r="C215" s="117">
        <v>173</v>
      </c>
      <c r="D215" s="117">
        <v>183</v>
      </c>
      <c r="E215" s="117">
        <v>178</v>
      </c>
      <c r="F215" s="117">
        <v>195</v>
      </c>
      <c r="G215" s="117">
        <v>200</v>
      </c>
      <c r="H215" s="117">
        <v>197.5</v>
      </c>
      <c r="I215" s="117">
        <v>130</v>
      </c>
      <c r="J215" s="117">
        <v>135</v>
      </c>
      <c r="K215" s="117">
        <v>132.5</v>
      </c>
      <c r="L215" s="117">
        <v>130</v>
      </c>
      <c r="M215" s="117">
        <v>140</v>
      </c>
      <c r="N215" s="117">
        <v>135</v>
      </c>
      <c r="O215" s="117">
        <v>210</v>
      </c>
      <c r="P215" s="117">
        <v>255</v>
      </c>
      <c r="Q215" s="117">
        <v>232.5</v>
      </c>
      <c r="R215" s="117">
        <v>280</v>
      </c>
      <c r="S215" s="117">
        <v>285</v>
      </c>
      <c r="T215" s="117">
        <v>282.5</v>
      </c>
      <c r="U215" s="117">
        <v>280</v>
      </c>
      <c r="V215" s="117">
        <v>285</v>
      </c>
      <c r="W215" s="117">
        <v>282.5</v>
      </c>
      <c r="X215" s="117">
        <v>270</v>
      </c>
      <c r="Y215" s="117">
        <v>280</v>
      </c>
      <c r="Z215" s="117">
        <v>275</v>
      </c>
      <c r="AA215" s="117">
        <v>185</v>
      </c>
      <c r="AB215" s="117">
        <v>205</v>
      </c>
      <c r="AC215" s="117">
        <v>195</v>
      </c>
      <c r="AD215" s="117">
        <v>190</v>
      </c>
      <c r="AE215" s="117">
        <v>205</v>
      </c>
      <c r="AF215" s="119">
        <v>197.5</v>
      </c>
    </row>
    <row r="216" spans="2:32" ht="15" customHeight="1" x14ac:dyDescent="0.25">
      <c r="B216" s="116">
        <v>44741</v>
      </c>
      <c r="C216" s="117">
        <v>170</v>
      </c>
      <c r="D216" s="117">
        <v>180</v>
      </c>
      <c r="E216" s="117">
        <v>175</v>
      </c>
      <c r="F216" s="117">
        <v>200</v>
      </c>
      <c r="G216" s="117">
        <v>205</v>
      </c>
      <c r="H216" s="117">
        <v>202.5</v>
      </c>
      <c r="I216" s="117">
        <v>130</v>
      </c>
      <c r="J216" s="117">
        <v>140</v>
      </c>
      <c r="K216" s="117">
        <v>135</v>
      </c>
      <c r="L216" s="117">
        <v>133</v>
      </c>
      <c r="M216" s="117">
        <v>143</v>
      </c>
      <c r="N216" s="117">
        <v>138</v>
      </c>
      <c r="O216" s="117">
        <v>220</v>
      </c>
      <c r="P216" s="117">
        <v>255</v>
      </c>
      <c r="Q216" s="117">
        <v>237.5</v>
      </c>
      <c r="R216" s="117">
        <v>280</v>
      </c>
      <c r="S216" s="117">
        <v>290</v>
      </c>
      <c r="T216" s="117">
        <v>285</v>
      </c>
      <c r="U216" s="117">
        <v>280</v>
      </c>
      <c r="V216" s="117">
        <v>290</v>
      </c>
      <c r="W216" s="117">
        <v>285</v>
      </c>
      <c r="X216" s="117">
        <v>270</v>
      </c>
      <c r="Y216" s="117">
        <v>280</v>
      </c>
      <c r="Z216" s="117">
        <v>275</v>
      </c>
      <c r="AA216" s="117">
        <v>190</v>
      </c>
      <c r="AB216" s="117">
        <v>210</v>
      </c>
      <c r="AC216" s="117">
        <v>200</v>
      </c>
      <c r="AD216" s="117">
        <v>190</v>
      </c>
      <c r="AE216" s="117">
        <v>210</v>
      </c>
      <c r="AF216" s="119">
        <v>200</v>
      </c>
    </row>
    <row r="217" spans="2:32" ht="15" customHeight="1" x14ac:dyDescent="0.25">
      <c r="B217" s="116">
        <v>44734</v>
      </c>
      <c r="C217" s="117">
        <v>170</v>
      </c>
      <c r="D217" s="117">
        <v>180</v>
      </c>
      <c r="E217" s="117">
        <v>175</v>
      </c>
      <c r="F217" s="117">
        <v>200</v>
      </c>
      <c r="G217" s="117">
        <v>205</v>
      </c>
      <c r="H217" s="117">
        <v>202.5</v>
      </c>
      <c r="I217" s="117">
        <v>140</v>
      </c>
      <c r="J217" s="117">
        <v>145</v>
      </c>
      <c r="K217" s="117">
        <v>142.5</v>
      </c>
      <c r="L217" s="117">
        <v>135</v>
      </c>
      <c r="M217" s="117">
        <v>145</v>
      </c>
      <c r="N217" s="117">
        <v>140</v>
      </c>
      <c r="O217" s="117">
        <v>225</v>
      </c>
      <c r="P217" s="117">
        <v>255</v>
      </c>
      <c r="Q217" s="117">
        <v>240</v>
      </c>
      <c r="R217" s="117">
        <v>280</v>
      </c>
      <c r="S217" s="117">
        <v>290</v>
      </c>
      <c r="T217" s="117">
        <v>285</v>
      </c>
      <c r="U217" s="117">
        <v>285</v>
      </c>
      <c r="V217" s="117">
        <v>293</v>
      </c>
      <c r="W217" s="117">
        <v>289</v>
      </c>
      <c r="X217" s="117">
        <v>270</v>
      </c>
      <c r="Y217" s="117">
        <v>280</v>
      </c>
      <c r="Z217" s="117">
        <v>275</v>
      </c>
      <c r="AA217" s="117">
        <v>195</v>
      </c>
      <c r="AB217" s="117">
        <v>220</v>
      </c>
      <c r="AC217" s="117">
        <v>207.5</v>
      </c>
      <c r="AD217" s="117">
        <v>200</v>
      </c>
      <c r="AE217" s="117">
        <v>220</v>
      </c>
      <c r="AF217" s="119">
        <v>210</v>
      </c>
    </row>
    <row r="218" spans="2:32" ht="15" customHeight="1" x14ac:dyDescent="0.25">
      <c r="B218" s="116">
        <v>44727</v>
      </c>
      <c r="C218" s="117">
        <v>180</v>
      </c>
      <c r="D218" s="117">
        <v>190</v>
      </c>
      <c r="E218" s="117">
        <v>185</v>
      </c>
      <c r="F218" s="117">
        <v>200</v>
      </c>
      <c r="G218" s="117">
        <v>205</v>
      </c>
      <c r="H218" s="117">
        <v>202.5</v>
      </c>
      <c r="I218" s="117">
        <v>145</v>
      </c>
      <c r="J218" s="117">
        <v>155</v>
      </c>
      <c r="K218" s="117">
        <v>150</v>
      </c>
      <c r="L218" s="117">
        <v>135</v>
      </c>
      <c r="M218" s="117">
        <v>145</v>
      </c>
      <c r="N218" s="117">
        <v>140</v>
      </c>
      <c r="O218" s="117">
        <v>225</v>
      </c>
      <c r="P218" s="117">
        <v>255</v>
      </c>
      <c r="Q218" s="117">
        <v>240</v>
      </c>
      <c r="R218" s="117">
        <v>280</v>
      </c>
      <c r="S218" s="117">
        <v>290</v>
      </c>
      <c r="T218" s="117">
        <v>285</v>
      </c>
      <c r="U218" s="117">
        <v>280</v>
      </c>
      <c r="V218" s="117">
        <v>285</v>
      </c>
      <c r="W218" s="117">
        <v>282.5</v>
      </c>
      <c r="X218" s="117">
        <v>270</v>
      </c>
      <c r="Y218" s="117">
        <v>280</v>
      </c>
      <c r="Z218" s="117">
        <v>275</v>
      </c>
      <c r="AA218" s="117">
        <v>215</v>
      </c>
      <c r="AB218" s="117">
        <v>240</v>
      </c>
      <c r="AC218" s="117">
        <v>227.5</v>
      </c>
      <c r="AD218" s="117">
        <v>210</v>
      </c>
      <c r="AE218" s="117">
        <v>230</v>
      </c>
      <c r="AF218" s="119">
        <v>220</v>
      </c>
    </row>
    <row r="219" spans="2:32" ht="15" customHeight="1" x14ac:dyDescent="0.25">
      <c r="B219" s="116">
        <v>44720</v>
      </c>
      <c r="C219" s="117">
        <v>175</v>
      </c>
      <c r="D219" s="117">
        <v>190</v>
      </c>
      <c r="E219" s="117">
        <v>182.5</v>
      </c>
      <c r="F219" s="117">
        <v>200</v>
      </c>
      <c r="G219" s="117">
        <v>205</v>
      </c>
      <c r="H219" s="117">
        <v>202.5</v>
      </c>
      <c r="I219" s="117">
        <v>149</v>
      </c>
      <c r="J219" s="117">
        <v>155</v>
      </c>
      <c r="K219" s="117">
        <v>152</v>
      </c>
      <c r="L219" s="117">
        <v>135</v>
      </c>
      <c r="M219" s="117">
        <v>145</v>
      </c>
      <c r="N219" s="117">
        <v>140</v>
      </c>
      <c r="O219" s="117">
        <v>225</v>
      </c>
      <c r="P219" s="117">
        <v>255</v>
      </c>
      <c r="Q219" s="117">
        <v>240</v>
      </c>
      <c r="R219" s="117">
        <v>280</v>
      </c>
      <c r="S219" s="117">
        <v>290</v>
      </c>
      <c r="T219" s="117">
        <v>285</v>
      </c>
      <c r="U219" s="117">
        <v>280</v>
      </c>
      <c r="V219" s="117">
        <v>285</v>
      </c>
      <c r="W219" s="117">
        <v>282.5</v>
      </c>
      <c r="X219" s="117">
        <v>270</v>
      </c>
      <c r="Y219" s="117">
        <v>280</v>
      </c>
      <c r="Z219" s="117">
        <v>275</v>
      </c>
      <c r="AA219" s="117">
        <v>220</v>
      </c>
      <c r="AB219" s="117">
        <v>245</v>
      </c>
      <c r="AC219" s="117">
        <v>232.5</v>
      </c>
      <c r="AD219" s="117">
        <v>210</v>
      </c>
      <c r="AE219" s="117">
        <v>235</v>
      </c>
      <c r="AF219" s="119">
        <v>222.5</v>
      </c>
    </row>
    <row r="220" spans="2:32" ht="15" customHeight="1" x14ac:dyDescent="0.25">
      <c r="B220" s="116">
        <v>44713</v>
      </c>
      <c r="C220" s="117">
        <v>175</v>
      </c>
      <c r="D220" s="117">
        <v>190</v>
      </c>
      <c r="E220" s="117">
        <v>182.5</v>
      </c>
      <c r="F220" s="117">
        <v>200</v>
      </c>
      <c r="G220" s="117">
        <v>205</v>
      </c>
      <c r="H220" s="117">
        <v>202.5</v>
      </c>
      <c r="I220" s="117">
        <v>149</v>
      </c>
      <c r="J220" s="117">
        <v>155</v>
      </c>
      <c r="K220" s="117">
        <v>152</v>
      </c>
      <c r="L220" s="117">
        <v>135</v>
      </c>
      <c r="M220" s="117">
        <v>145</v>
      </c>
      <c r="N220" s="117">
        <v>140</v>
      </c>
      <c r="O220" s="117">
        <v>230</v>
      </c>
      <c r="P220" s="117">
        <v>250</v>
      </c>
      <c r="Q220" s="117">
        <v>240</v>
      </c>
      <c r="R220" s="117">
        <v>280</v>
      </c>
      <c r="S220" s="117">
        <v>290</v>
      </c>
      <c r="T220" s="117">
        <v>285</v>
      </c>
      <c r="U220" s="117">
        <v>280</v>
      </c>
      <c r="V220" s="117">
        <v>285</v>
      </c>
      <c r="W220" s="117">
        <v>282.5</v>
      </c>
      <c r="X220" s="117">
        <v>260</v>
      </c>
      <c r="Y220" s="117">
        <v>270</v>
      </c>
      <c r="Z220" s="117">
        <v>265</v>
      </c>
      <c r="AA220" s="117">
        <v>220</v>
      </c>
      <c r="AB220" s="117">
        <v>245</v>
      </c>
      <c r="AC220" s="117">
        <v>232.5</v>
      </c>
      <c r="AD220" s="117">
        <v>215</v>
      </c>
      <c r="AE220" s="117">
        <v>240</v>
      </c>
      <c r="AF220" s="119">
        <v>227.5</v>
      </c>
    </row>
    <row r="221" spans="2:32" ht="15" customHeight="1" x14ac:dyDescent="0.25">
      <c r="B221" s="116">
        <v>44706</v>
      </c>
      <c r="C221" s="117">
        <v>175</v>
      </c>
      <c r="D221" s="117">
        <v>190</v>
      </c>
      <c r="E221" s="117">
        <v>182.5</v>
      </c>
      <c r="F221" s="117">
        <v>207</v>
      </c>
      <c r="G221" s="117">
        <v>210</v>
      </c>
      <c r="H221" s="117">
        <v>208.5</v>
      </c>
      <c r="I221" s="117">
        <v>149</v>
      </c>
      <c r="J221" s="117">
        <v>155</v>
      </c>
      <c r="K221" s="117">
        <v>152</v>
      </c>
      <c r="L221" s="117">
        <v>135</v>
      </c>
      <c r="M221" s="117">
        <v>145</v>
      </c>
      <c r="N221" s="117">
        <v>140</v>
      </c>
      <c r="O221" s="117">
        <v>230</v>
      </c>
      <c r="P221" s="117">
        <v>250</v>
      </c>
      <c r="Q221" s="117">
        <v>240</v>
      </c>
      <c r="R221" s="117">
        <v>280</v>
      </c>
      <c r="S221" s="117">
        <v>290</v>
      </c>
      <c r="T221" s="117">
        <v>285</v>
      </c>
      <c r="U221" s="117">
        <v>285</v>
      </c>
      <c r="V221" s="117">
        <v>296</v>
      </c>
      <c r="W221" s="117">
        <v>290.5</v>
      </c>
      <c r="X221" s="117">
        <v>270</v>
      </c>
      <c r="Y221" s="117">
        <v>280</v>
      </c>
      <c r="Z221" s="117">
        <v>275</v>
      </c>
      <c r="AA221" s="117">
        <v>220</v>
      </c>
      <c r="AB221" s="117">
        <v>245</v>
      </c>
      <c r="AC221" s="117">
        <v>232.5</v>
      </c>
      <c r="AD221" s="117">
        <v>215</v>
      </c>
      <c r="AE221" s="117">
        <v>240</v>
      </c>
      <c r="AF221" s="119">
        <v>227.5</v>
      </c>
    </row>
    <row r="222" spans="2:32" ht="15" customHeight="1" x14ac:dyDescent="0.25">
      <c r="B222" s="116">
        <v>44699</v>
      </c>
      <c r="C222" s="117">
        <v>177</v>
      </c>
      <c r="D222" s="117">
        <v>190</v>
      </c>
      <c r="E222" s="117">
        <v>183.5</v>
      </c>
      <c r="F222" s="117">
        <v>207</v>
      </c>
      <c r="G222" s="117">
        <v>210</v>
      </c>
      <c r="H222" s="117">
        <v>208.5</v>
      </c>
      <c r="I222" s="117">
        <v>149</v>
      </c>
      <c r="J222" s="117">
        <v>155</v>
      </c>
      <c r="K222" s="117">
        <v>152</v>
      </c>
      <c r="L222" s="117">
        <v>135</v>
      </c>
      <c r="M222" s="117">
        <v>145</v>
      </c>
      <c r="N222" s="117">
        <v>140</v>
      </c>
      <c r="O222" s="117">
        <v>230</v>
      </c>
      <c r="P222" s="117">
        <v>250</v>
      </c>
      <c r="Q222" s="117">
        <v>240</v>
      </c>
      <c r="R222" s="117">
        <v>280</v>
      </c>
      <c r="S222" s="117">
        <v>290</v>
      </c>
      <c r="T222" s="117">
        <v>285</v>
      </c>
      <c r="U222" s="117">
        <v>283</v>
      </c>
      <c r="V222" s="117">
        <v>293</v>
      </c>
      <c r="W222" s="117">
        <v>288</v>
      </c>
      <c r="X222" s="117">
        <v>270</v>
      </c>
      <c r="Y222" s="117">
        <v>280</v>
      </c>
      <c r="Z222" s="117">
        <v>275</v>
      </c>
      <c r="AA222" s="117">
        <v>220</v>
      </c>
      <c r="AB222" s="117">
        <v>245</v>
      </c>
      <c r="AC222" s="117">
        <v>232.5</v>
      </c>
      <c r="AD222" s="117">
        <v>215</v>
      </c>
      <c r="AE222" s="117">
        <v>240</v>
      </c>
      <c r="AF222" s="119">
        <v>227.5</v>
      </c>
    </row>
    <row r="223" spans="2:32" ht="15" customHeight="1" x14ac:dyDescent="0.25">
      <c r="B223" s="116">
        <v>44692</v>
      </c>
      <c r="C223" s="117">
        <v>177</v>
      </c>
      <c r="D223" s="117">
        <v>187</v>
      </c>
      <c r="E223" s="117">
        <v>182</v>
      </c>
      <c r="F223" s="117">
        <v>207</v>
      </c>
      <c r="G223" s="117">
        <v>210</v>
      </c>
      <c r="H223" s="117">
        <v>208.5</v>
      </c>
      <c r="I223" s="117">
        <v>149</v>
      </c>
      <c r="J223" s="117">
        <v>155</v>
      </c>
      <c r="K223" s="117">
        <v>152</v>
      </c>
      <c r="L223" s="117">
        <v>135</v>
      </c>
      <c r="M223" s="117">
        <v>145</v>
      </c>
      <c r="N223" s="117">
        <v>140</v>
      </c>
      <c r="O223" s="117">
        <v>230</v>
      </c>
      <c r="P223" s="117">
        <v>250</v>
      </c>
      <c r="Q223" s="117">
        <v>240</v>
      </c>
      <c r="R223" s="117">
        <v>280</v>
      </c>
      <c r="S223" s="117">
        <v>290</v>
      </c>
      <c r="T223" s="117">
        <v>285</v>
      </c>
      <c r="U223" s="117">
        <v>279</v>
      </c>
      <c r="V223" s="117">
        <v>285</v>
      </c>
      <c r="W223" s="117">
        <v>282</v>
      </c>
      <c r="X223" s="117">
        <v>265</v>
      </c>
      <c r="Y223" s="117">
        <v>280</v>
      </c>
      <c r="Z223" s="117">
        <v>272.5</v>
      </c>
      <c r="AA223" s="117">
        <v>220</v>
      </c>
      <c r="AB223" s="117">
        <v>245</v>
      </c>
      <c r="AC223" s="117">
        <v>232.5</v>
      </c>
      <c r="AD223" s="117">
        <v>215</v>
      </c>
      <c r="AE223" s="117">
        <v>240</v>
      </c>
      <c r="AF223" s="119">
        <v>227.5</v>
      </c>
    </row>
    <row r="224" spans="2:32" ht="15" customHeight="1" x14ac:dyDescent="0.25">
      <c r="B224" s="116">
        <v>44685</v>
      </c>
      <c r="C224" s="117">
        <v>170</v>
      </c>
      <c r="D224" s="117">
        <v>180</v>
      </c>
      <c r="E224" s="117">
        <v>175</v>
      </c>
      <c r="F224" s="117">
        <v>180</v>
      </c>
      <c r="G224" s="117">
        <v>205</v>
      </c>
      <c r="H224" s="117">
        <v>192.5</v>
      </c>
      <c r="I224" s="117">
        <v>150</v>
      </c>
      <c r="J224" s="117">
        <v>160</v>
      </c>
      <c r="K224" s="117">
        <v>155</v>
      </c>
      <c r="L224" s="117">
        <v>135</v>
      </c>
      <c r="M224" s="117">
        <v>145</v>
      </c>
      <c r="N224" s="117">
        <v>140</v>
      </c>
      <c r="O224" s="117">
        <v>230</v>
      </c>
      <c r="P224" s="117">
        <v>250</v>
      </c>
      <c r="Q224" s="117">
        <v>240</v>
      </c>
      <c r="R224" s="117">
        <v>280</v>
      </c>
      <c r="S224" s="117">
        <v>290</v>
      </c>
      <c r="T224" s="117">
        <v>285</v>
      </c>
      <c r="U224" s="117">
        <v>280</v>
      </c>
      <c r="V224" s="117">
        <v>290</v>
      </c>
      <c r="W224" s="117">
        <v>285</v>
      </c>
      <c r="X224" s="117">
        <v>265</v>
      </c>
      <c r="Y224" s="117">
        <v>280</v>
      </c>
      <c r="Z224" s="117">
        <v>272.5</v>
      </c>
      <c r="AA224" s="117">
        <v>220</v>
      </c>
      <c r="AB224" s="117">
        <v>245</v>
      </c>
      <c r="AC224" s="117">
        <v>232.5</v>
      </c>
      <c r="AD224" s="117">
        <v>215</v>
      </c>
      <c r="AE224" s="117">
        <v>240</v>
      </c>
      <c r="AF224" s="119">
        <v>227.5</v>
      </c>
    </row>
    <row r="225" spans="2:32" ht="15" customHeight="1" x14ac:dyDescent="0.25">
      <c r="B225" s="116">
        <v>44678</v>
      </c>
      <c r="C225" s="117">
        <v>170</v>
      </c>
      <c r="D225" s="117">
        <v>180</v>
      </c>
      <c r="E225" s="117">
        <v>175</v>
      </c>
      <c r="F225" s="117">
        <v>180</v>
      </c>
      <c r="G225" s="117">
        <v>195</v>
      </c>
      <c r="H225" s="117">
        <v>187.5</v>
      </c>
      <c r="I225" s="117">
        <v>145</v>
      </c>
      <c r="J225" s="117">
        <v>155</v>
      </c>
      <c r="K225" s="117">
        <v>150</v>
      </c>
      <c r="L225" s="117">
        <v>135</v>
      </c>
      <c r="M225" s="117">
        <v>145</v>
      </c>
      <c r="N225" s="117">
        <v>140</v>
      </c>
      <c r="O225" s="117">
        <v>230</v>
      </c>
      <c r="P225" s="117">
        <v>250</v>
      </c>
      <c r="Q225" s="117">
        <v>240</v>
      </c>
      <c r="R225" s="117">
        <v>275</v>
      </c>
      <c r="S225" s="117">
        <v>280</v>
      </c>
      <c r="T225" s="117">
        <v>277.5</v>
      </c>
      <c r="U225" s="117">
        <v>280</v>
      </c>
      <c r="V225" s="117">
        <v>290</v>
      </c>
      <c r="W225" s="117">
        <v>285</v>
      </c>
      <c r="X225" s="117">
        <v>260</v>
      </c>
      <c r="Y225" s="117">
        <v>275</v>
      </c>
      <c r="Z225" s="117">
        <v>267.5</v>
      </c>
      <c r="AA225" s="117">
        <v>220</v>
      </c>
      <c r="AB225" s="117">
        <v>245</v>
      </c>
      <c r="AC225" s="117">
        <v>232.5</v>
      </c>
      <c r="AD225" s="117">
        <v>215</v>
      </c>
      <c r="AE225" s="117">
        <v>240</v>
      </c>
      <c r="AF225" s="119">
        <v>227.5</v>
      </c>
    </row>
    <row r="226" spans="2:32" ht="15" customHeight="1" x14ac:dyDescent="0.25">
      <c r="B226" s="116">
        <v>44671</v>
      </c>
      <c r="C226" s="117">
        <v>170</v>
      </c>
      <c r="D226" s="117">
        <v>180</v>
      </c>
      <c r="E226" s="117">
        <v>175</v>
      </c>
      <c r="F226" s="117">
        <v>195</v>
      </c>
      <c r="G226" s="117">
        <v>205</v>
      </c>
      <c r="H226" s="117">
        <v>200</v>
      </c>
      <c r="I226" s="117">
        <v>135</v>
      </c>
      <c r="J226" s="117">
        <v>145</v>
      </c>
      <c r="K226" s="117">
        <v>140</v>
      </c>
      <c r="L226" s="117">
        <v>130</v>
      </c>
      <c r="M226" s="117">
        <v>140</v>
      </c>
      <c r="N226" s="117">
        <v>135</v>
      </c>
      <c r="O226" s="117">
        <v>230</v>
      </c>
      <c r="P226" s="117">
        <v>250</v>
      </c>
      <c r="Q226" s="117">
        <v>240</v>
      </c>
      <c r="R226" s="117">
        <v>275</v>
      </c>
      <c r="S226" s="117">
        <v>280</v>
      </c>
      <c r="T226" s="117">
        <v>277.5</v>
      </c>
      <c r="U226" s="117">
        <v>280</v>
      </c>
      <c r="V226" s="117">
        <v>295</v>
      </c>
      <c r="W226" s="117">
        <v>287.5</v>
      </c>
      <c r="X226" s="117">
        <v>265</v>
      </c>
      <c r="Y226" s="117">
        <v>275</v>
      </c>
      <c r="Z226" s="117">
        <v>270</v>
      </c>
      <c r="AA226" s="117">
        <v>220</v>
      </c>
      <c r="AB226" s="117">
        <v>245</v>
      </c>
      <c r="AC226" s="117">
        <v>232.5</v>
      </c>
      <c r="AD226" s="117">
        <v>215</v>
      </c>
      <c r="AE226" s="117">
        <v>240</v>
      </c>
      <c r="AF226" s="119">
        <v>227.5</v>
      </c>
    </row>
    <row r="227" spans="2:32" ht="15" customHeight="1" x14ac:dyDescent="0.25">
      <c r="B227" s="116">
        <v>44664</v>
      </c>
      <c r="C227" s="117">
        <v>165</v>
      </c>
      <c r="D227" s="117">
        <v>177</v>
      </c>
      <c r="E227" s="117">
        <v>171</v>
      </c>
      <c r="F227" s="117">
        <v>185</v>
      </c>
      <c r="G227" s="117">
        <v>190</v>
      </c>
      <c r="H227" s="117">
        <v>187.5</v>
      </c>
      <c r="I227" s="117">
        <v>135</v>
      </c>
      <c r="J227" s="117">
        <v>145</v>
      </c>
      <c r="K227" s="117">
        <v>140</v>
      </c>
      <c r="L227" s="117">
        <v>130</v>
      </c>
      <c r="M227" s="117">
        <v>140</v>
      </c>
      <c r="N227" s="117">
        <v>135</v>
      </c>
      <c r="O227" s="117">
        <v>230</v>
      </c>
      <c r="P227" s="117">
        <v>250</v>
      </c>
      <c r="Q227" s="117">
        <v>240</v>
      </c>
      <c r="R227" s="117">
        <v>275</v>
      </c>
      <c r="S227" s="117">
        <v>280</v>
      </c>
      <c r="T227" s="117">
        <v>277.5</v>
      </c>
      <c r="U227" s="117">
        <v>260</v>
      </c>
      <c r="V227" s="117">
        <v>280</v>
      </c>
      <c r="W227" s="117">
        <v>270</v>
      </c>
      <c r="X227" s="117">
        <v>260</v>
      </c>
      <c r="Y227" s="117">
        <v>270</v>
      </c>
      <c r="Z227" s="117">
        <v>265</v>
      </c>
      <c r="AA227" s="117">
        <v>220</v>
      </c>
      <c r="AB227" s="117">
        <v>245</v>
      </c>
      <c r="AC227" s="117">
        <v>232.5</v>
      </c>
      <c r="AD227" s="117">
        <v>215</v>
      </c>
      <c r="AE227" s="117">
        <v>240</v>
      </c>
      <c r="AF227" s="119">
        <v>227.5</v>
      </c>
    </row>
    <row r="228" spans="2:32" ht="15" customHeight="1" x14ac:dyDescent="0.25">
      <c r="B228" s="116">
        <v>44657</v>
      </c>
      <c r="C228" s="117">
        <v>165</v>
      </c>
      <c r="D228" s="117">
        <v>177</v>
      </c>
      <c r="E228" s="117">
        <v>171</v>
      </c>
      <c r="F228" s="117">
        <v>180</v>
      </c>
      <c r="G228" s="117">
        <v>185</v>
      </c>
      <c r="H228" s="117">
        <v>182.5</v>
      </c>
      <c r="I228" s="117">
        <v>135</v>
      </c>
      <c r="J228" s="117">
        <v>145</v>
      </c>
      <c r="K228" s="117">
        <v>140</v>
      </c>
      <c r="L228" s="117">
        <v>127</v>
      </c>
      <c r="M228" s="117">
        <v>138</v>
      </c>
      <c r="N228" s="117">
        <v>132.5</v>
      </c>
      <c r="O228" s="117">
        <v>230</v>
      </c>
      <c r="P228" s="117">
        <v>250</v>
      </c>
      <c r="Q228" s="117">
        <v>240</v>
      </c>
      <c r="R228" s="117">
        <v>275</v>
      </c>
      <c r="S228" s="117">
        <v>280</v>
      </c>
      <c r="T228" s="117">
        <v>277.5</v>
      </c>
      <c r="U228" s="117">
        <v>245</v>
      </c>
      <c r="V228" s="117">
        <v>265</v>
      </c>
      <c r="W228" s="117">
        <v>255</v>
      </c>
      <c r="X228" s="117">
        <v>260</v>
      </c>
      <c r="Y228" s="117">
        <v>270</v>
      </c>
      <c r="Z228" s="117">
        <v>265</v>
      </c>
      <c r="AA228" s="117">
        <v>220</v>
      </c>
      <c r="AB228" s="117">
        <v>245</v>
      </c>
      <c r="AC228" s="117">
        <v>232.5</v>
      </c>
      <c r="AD228" s="117">
        <v>215</v>
      </c>
      <c r="AE228" s="117">
        <v>240</v>
      </c>
      <c r="AF228" s="119">
        <v>227.5</v>
      </c>
    </row>
    <row r="229" spans="2:32" ht="15" customHeight="1" x14ac:dyDescent="0.25">
      <c r="B229" s="116">
        <v>44650</v>
      </c>
      <c r="C229" s="117">
        <v>157</v>
      </c>
      <c r="D229" s="117">
        <v>167</v>
      </c>
      <c r="E229" s="117">
        <v>162</v>
      </c>
      <c r="F229" s="117">
        <v>175</v>
      </c>
      <c r="G229" s="117">
        <v>180</v>
      </c>
      <c r="H229" s="117">
        <v>177.5</v>
      </c>
      <c r="I229" s="117">
        <v>135</v>
      </c>
      <c r="J229" s="117">
        <v>145</v>
      </c>
      <c r="K229" s="117">
        <v>140</v>
      </c>
      <c r="L229" s="117">
        <v>127</v>
      </c>
      <c r="M229" s="117">
        <v>138</v>
      </c>
      <c r="N229" s="117">
        <v>132.5</v>
      </c>
      <c r="O229" s="117">
        <v>240</v>
      </c>
      <c r="P229" s="117">
        <v>250</v>
      </c>
      <c r="Q229" s="117">
        <v>245</v>
      </c>
      <c r="R229" s="117">
        <v>270</v>
      </c>
      <c r="S229" s="117">
        <v>280</v>
      </c>
      <c r="T229" s="117">
        <v>275</v>
      </c>
      <c r="U229" s="117">
        <v>235</v>
      </c>
      <c r="V229" s="117">
        <v>250</v>
      </c>
      <c r="W229" s="117">
        <v>242.5</v>
      </c>
      <c r="X229" s="117">
        <v>260</v>
      </c>
      <c r="Y229" s="117">
        <v>270</v>
      </c>
      <c r="Z229" s="117">
        <v>265</v>
      </c>
      <c r="AA229" s="117">
        <v>220</v>
      </c>
      <c r="AB229" s="117">
        <v>245</v>
      </c>
      <c r="AC229" s="117">
        <v>232.5</v>
      </c>
      <c r="AD229" s="117">
        <v>215</v>
      </c>
      <c r="AE229" s="117">
        <v>240</v>
      </c>
      <c r="AF229" s="119">
        <v>227.5</v>
      </c>
    </row>
    <row r="230" spans="2:32" ht="15" customHeight="1" x14ac:dyDescent="0.25">
      <c r="B230" s="116">
        <v>44643</v>
      </c>
      <c r="C230" s="117">
        <v>157</v>
      </c>
      <c r="D230" s="117">
        <v>167</v>
      </c>
      <c r="E230" s="117">
        <v>162</v>
      </c>
      <c r="F230" s="117">
        <v>178</v>
      </c>
      <c r="G230" s="117">
        <v>185</v>
      </c>
      <c r="H230" s="117">
        <v>181.5</v>
      </c>
      <c r="I230" s="117">
        <v>130</v>
      </c>
      <c r="J230" s="117">
        <v>140</v>
      </c>
      <c r="K230" s="117">
        <v>135</v>
      </c>
      <c r="L230" s="117">
        <v>125</v>
      </c>
      <c r="M230" s="117">
        <v>135</v>
      </c>
      <c r="N230" s="117">
        <v>130</v>
      </c>
      <c r="O230" s="117">
        <v>240</v>
      </c>
      <c r="P230" s="117">
        <v>250</v>
      </c>
      <c r="Q230" s="117">
        <v>245</v>
      </c>
      <c r="R230" s="117">
        <v>270</v>
      </c>
      <c r="S230" s="117">
        <v>275</v>
      </c>
      <c r="T230" s="117">
        <v>272.5</v>
      </c>
      <c r="U230" s="117">
        <v>240</v>
      </c>
      <c r="V230" s="117">
        <v>250</v>
      </c>
      <c r="W230" s="117">
        <v>245</v>
      </c>
      <c r="X230" s="117">
        <v>260</v>
      </c>
      <c r="Y230" s="117">
        <v>270</v>
      </c>
      <c r="Z230" s="117">
        <v>265</v>
      </c>
      <c r="AA230" s="117">
        <v>220</v>
      </c>
      <c r="AB230" s="117">
        <v>245</v>
      </c>
      <c r="AC230" s="117">
        <v>232.5</v>
      </c>
      <c r="AD230" s="117">
        <v>215</v>
      </c>
      <c r="AE230" s="117">
        <v>240</v>
      </c>
      <c r="AF230" s="119">
        <v>227.5</v>
      </c>
    </row>
    <row r="231" spans="2:32" ht="15" customHeight="1" x14ac:dyDescent="0.25">
      <c r="B231" s="116">
        <v>44636</v>
      </c>
      <c r="C231" s="117">
        <v>155</v>
      </c>
      <c r="D231" s="117">
        <v>165</v>
      </c>
      <c r="E231" s="117">
        <v>160</v>
      </c>
      <c r="F231" s="117">
        <v>170</v>
      </c>
      <c r="G231" s="117">
        <v>185</v>
      </c>
      <c r="H231" s="117">
        <v>177.5</v>
      </c>
      <c r="I231" s="117">
        <v>125</v>
      </c>
      <c r="J231" s="117">
        <v>140</v>
      </c>
      <c r="K231" s="117">
        <v>132.5</v>
      </c>
      <c r="L231" s="117">
        <v>125</v>
      </c>
      <c r="M231" s="117">
        <v>135</v>
      </c>
      <c r="N231" s="117">
        <v>130</v>
      </c>
      <c r="O231" s="117">
        <v>235</v>
      </c>
      <c r="P231" s="117">
        <v>250</v>
      </c>
      <c r="Q231" s="117">
        <v>242.5</v>
      </c>
      <c r="R231" s="117">
        <v>270</v>
      </c>
      <c r="S231" s="117">
        <v>275</v>
      </c>
      <c r="T231" s="117">
        <v>272.5</v>
      </c>
      <c r="U231" s="117">
        <v>235</v>
      </c>
      <c r="V231" s="117">
        <v>245</v>
      </c>
      <c r="W231" s="117">
        <v>240</v>
      </c>
      <c r="X231" s="117">
        <v>260</v>
      </c>
      <c r="Y231" s="117">
        <v>270</v>
      </c>
      <c r="Z231" s="117">
        <v>265</v>
      </c>
      <c r="AA231" s="117">
        <v>220</v>
      </c>
      <c r="AB231" s="117">
        <v>245</v>
      </c>
      <c r="AC231" s="117">
        <v>232.5</v>
      </c>
      <c r="AD231" s="117">
        <v>215</v>
      </c>
      <c r="AE231" s="117">
        <v>240</v>
      </c>
      <c r="AF231" s="119">
        <v>227.5</v>
      </c>
    </row>
    <row r="232" spans="2:32" ht="15" customHeight="1" x14ac:dyDescent="0.25">
      <c r="B232" s="116">
        <v>44629</v>
      </c>
      <c r="C232" s="117">
        <v>155</v>
      </c>
      <c r="D232" s="117">
        <v>165</v>
      </c>
      <c r="E232" s="117">
        <v>160</v>
      </c>
      <c r="F232" s="117">
        <v>170</v>
      </c>
      <c r="G232" s="117">
        <v>180</v>
      </c>
      <c r="H232" s="117">
        <v>175</v>
      </c>
      <c r="I232" s="117">
        <v>120</v>
      </c>
      <c r="J232" s="117">
        <v>130</v>
      </c>
      <c r="K232" s="117">
        <v>125</v>
      </c>
      <c r="L232" s="117">
        <v>120</v>
      </c>
      <c r="M232" s="117">
        <v>130</v>
      </c>
      <c r="N232" s="117">
        <v>125</v>
      </c>
      <c r="O232" s="117">
        <v>230</v>
      </c>
      <c r="P232" s="117">
        <v>250</v>
      </c>
      <c r="Q232" s="117">
        <v>240</v>
      </c>
      <c r="R232" s="117">
        <v>269</v>
      </c>
      <c r="S232" s="117">
        <v>275</v>
      </c>
      <c r="T232" s="117">
        <v>272</v>
      </c>
      <c r="U232" s="117">
        <v>240</v>
      </c>
      <c r="V232" s="117">
        <v>250</v>
      </c>
      <c r="W232" s="117">
        <v>245</v>
      </c>
      <c r="X232" s="117">
        <v>260</v>
      </c>
      <c r="Y232" s="117">
        <v>270</v>
      </c>
      <c r="Z232" s="117">
        <v>265</v>
      </c>
      <c r="AA232" s="117">
        <v>215</v>
      </c>
      <c r="AB232" s="117">
        <v>240</v>
      </c>
      <c r="AC232" s="117">
        <v>227.5</v>
      </c>
      <c r="AD232" s="117">
        <v>215</v>
      </c>
      <c r="AE232" s="117">
        <v>240</v>
      </c>
      <c r="AF232" s="119">
        <v>227.5</v>
      </c>
    </row>
    <row r="233" spans="2:32" ht="15" customHeight="1" x14ac:dyDescent="0.25">
      <c r="B233" s="116">
        <v>44622</v>
      </c>
      <c r="C233" s="117">
        <v>150</v>
      </c>
      <c r="D233" s="117">
        <v>165</v>
      </c>
      <c r="E233" s="117">
        <v>157.5</v>
      </c>
      <c r="F233" s="117">
        <v>170</v>
      </c>
      <c r="G233" s="117">
        <v>175</v>
      </c>
      <c r="H233" s="117">
        <v>172.5</v>
      </c>
      <c r="I233" s="117">
        <v>120</v>
      </c>
      <c r="J233" s="117">
        <v>130</v>
      </c>
      <c r="K233" s="117">
        <v>125</v>
      </c>
      <c r="L233" s="117">
        <v>120</v>
      </c>
      <c r="M233" s="117">
        <v>130</v>
      </c>
      <c r="N233" s="117">
        <v>125</v>
      </c>
      <c r="O233" s="117">
        <v>230</v>
      </c>
      <c r="P233" s="117">
        <v>240</v>
      </c>
      <c r="Q233" s="117">
        <v>235</v>
      </c>
      <c r="R233" s="117">
        <v>269</v>
      </c>
      <c r="S233" s="117">
        <v>275</v>
      </c>
      <c r="T233" s="117">
        <v>272</v>
      </c>
      <c r="U233" s="117">
        <v>240</v>
      </c>
      <c r="V233" s="117">
        <v>250</v>
      </c>
      <c r="W233" s="117">
        <v>245</v>
      </c>
      <c r="X233" s="117">
        <v>255</v>
      </c>
      <c r="Y233" s="117">
        <v>265</v>
      </c>
      <c r="Z233" s="117">
        <v>260</v>
      </c>
      <c r="AA233" s="117">
        <v>215</v>
      </c>
      <c r="AB233" s="117">
        <v>240</v>
      </c>
      <c r="AC233" s="117">
        <v>227.5</v>
      </c>
      <c r="AD233" s="117">
        <v>215</v>
      </c>
      <c r="AE233" s="117">
        <v>240</v>
      </c>
      <c r="AF233" s="119">
        <v>227.5</v>
      </c>
    </row>
    <row r="234" spans="2:32" ht="15" customHeight="1" x14ac:dyDescent="0.25">
      <c r="B234" s="116">
        <v>44615</v>
      </c>
      <c r="C234" s="117">
        <v>145</v>
      </c>
      <c r="D234" s="117">
        <v>165</v>
      </c>
      <c r="E234" s="117">
        <v>155</v>
      </c>
      <c r="F234" s="117">
        <v>170</v>
      </c>
      <c r="G234" s="117">
        <v>175</v>
      </c>
      <c r="H234" s="117">
        <v>172.5</v>
      </c>
      <c r="I234" s="117">
        <v>120</v>
      </c>
      <c r="J234" s="117">
        <v>130</v>
      </c>
      <c r="K234" s="117">
        <v>125</v>
      </c>
      <c r="L234" s="117">
        <v>125</v>
      </c>
      <c r="M234" s="117">
        <v>135</v>
      </c>
      <c r="N234" s="117">
        <v>130</v>
      </c>
      <c r="O234" s="117">
        <v>230</v>
      </c>
      <c r="P234" s="117">
        <v>235</v>
      </c>
      <c r="Q234" s="117">
        <v>232.5</v>
      </c>
      <c r="R234" s="117">
        <v>269</v>
      </c>
      <c r="S234" s="117">
        <v>275</v>
      </c>
      <c r="T234" s="117">
        <v>272</v>
      </c>
      <c r="U234" s="117">
        <v>240</v>
      </c>
      <c r="V234" s="117">
        <v>250</v>
      </c>
      <c r="W234" s="117">
        <v>245</v>
      </c>
      <c r="X234" s="117">
        <v>250</v>
      </c>
      <c r="Y234" s="117">
        <v>265</v>
      </c>
      <c r="Z234" s="117">
        <v>257.5</v>
      </c>
      <c r="AA234" s="117">
        <v>215</v>
      </c>
      <c r="AB234" s="117">
        <v>240</v>
      </c>
      <c r="AC234" s="117">
        <v>227.5</v>
      </c>
      <c r="AD234" s="117">
        <v>215</v>
      </c>
      <c r="AE234" s="117">
        <v>240</v>
      </c>
      <c r="AF234" s="119">
        <v>227.5</v>
      </c>
    </row>
    <row r="235" spans="2:32" ht="15" customHeight="1" x14ac:dyDescent="0.25">
      <c r="B235" s="116">
        <v>44608</v>
      </c>
      <c r="C235" s="117">
        <v>145</v>
      </c>
      <c r="D235" s="117">
        <v>165</v>
      </c>
      <c r="E235" s="117">
        <v>155</v>
      </c>
      <c r="F235" s="117">
        <v>175</v>
      </c>
      <c r="G235" s="117">
        <v>185</v>
      </c>
      <c r="H235" s="117">
        <v>180</v>
      </c>
      <c r="I235" s="117">
        <v>125</v>
      </c>
      <c r="J235" s="117">
        <v>135</v>
      </c>
      <c r="K235" s="117">
        <v>130</v>
      </c>
      <c r="L235" s="117">
        <v>125</v>
      </c>
      <c r="M235" s="117">
        <v>135</v>
      </c>
      <c r="N235" s="117">
        <v>130</v>
      </c>
      <c r="O235" s="117">
        <v>230</v>
      </c>
      <c r="P235" s="117">
        <v>235</v>
      </c>
      <c r="Q235" s="117">
        <v>232.5</v>
      </c>
      <c r="R235" s="117">
        <v>269</v>
      </c>
      <c r="S235" s="117">
        <v>275</v>
      </c>
      <c r="T235" s="117">
        <v>272</v>
      </c>
      <c r="U235" s="117">
        <v>240</v>
      </c>
      <c r="V235" s="117">
        <v>250</v>
      </c>
      <c r="W235" s="117">
        <v>245</v>
      </c>
      <c r="X235" s="117">
        <v>250</v>
      </c>
      <c r="Y235" s="117">
        <v>265</v>
      </c>
      <c r="Z235" s="117">
        <v>257.5</v>
      </c>
      <c r="AA235" s="117">
        <v>215</v>
      </c>
      <c r="AB235" s="117">
        <v>240</v>
      </c>
      <c r="AC235" s="117">
        <v>227.5</v>
      </c>
      <c r="AD235" s="117">
        <v>215</v>
      </c>
      <c r="AE235" s="117">
        <v>240</v>
      </c>
      <c r="AF235" s="119">
        <v>227.5</v>
      </c>
    </row>
    <row r="236" spans="2:32" ht="15" customHeight="1" x14ac:dyDescent="0.25">
      <c r="B236" s="116">
        <v>44601</v>
      </c>
      <c r="C236" s="117">
        <v>145</v>
      </c>
      <c r="D236" s="117">
        <v>152</v>
      </c>
      <c r="E236" s="117">
        <v>148.5</v>
      </c>
      <c r="F236" s="117">
        <v>175</v>
      </c>
      <c r="G236" s="117">
        <v>185</v>
      </c>
      <c r="H236" s="117">
        <v>180</v>
      </c>
      <c r="I236" s="117">
        <v>130</v>
      </c>
      <c r="J236" s="117">
        <v>135</v>
      </c>
      <c r="K236" s="117">
        <v>132.5</v>
      </c>
      <c r="L236" s="117">
        <v>125</v>
      </c>
      <c r="M236" s="117">
        <v>135</v>
      </c>
      <c r="N236" s="117">
        <v>130</v>
      </c>
      <c r="O236" s="117">
        <v>230</v>
      </c>
      <c r="P236" s="117">
        <v>235</v>
      </c>
      <c r="Q236" s="117">
        <v>232.5</v>
      </c>
      <c r="R236" s="117">
        <v>269</v>
      </c>
      <c r="S236" s="117">
        <v>280</v>
      </c>
      <c r="T236" s="117">
        <v>274.5</v>
      </c>
      <c r="U236" s="117">
        <v>240</v>
      </c>
      <c r="V236" s="117">
        <v>250</v>
      </c>
      <c r="W236" s="117">
        <v>245</v>
      </c>
      <c r="X236" s="117">
        <v>250</v>
      </c>
      <c r="Y236" s="117">
        <v>265</v>
      </c>
      <c r="Z236" s="117">
        <v>257.5</v>
      </c>
      <c r="AA236" s="117">
        <v>215</v>
      </c>
      <c r="AB236" s="117">
        <v>240</v>
      </c>
      <c r="AC236" s="117">
        <v>227.5</v>
      </c>
      <c r="AD236" s="117">
        <v>215</v>
      </c>
      <c r="AE236" s="117">
        <v>240</v>
      </c>
      <c r="AF236" s="119">
        <v>227.5</v>
      </c>
    </row>
    <row r="237" spans="2:32" ht="15" customHeight="1" x14ac:dyDescent="0.25">
      <c r="B237" s="116">
        <v>44594</v>
      </c>
      <c r="C237" s="117">
        <v>145</v>
      </c>
      <c r="D237" s="117">
        <v>145</v>
      </c>
      <c r="E237" s="117">
        <v>145</v>
      </c>
      <c r="F237" s="117">
        <v>175</v>
      </c>
      <c r="G237" s="117">
        <v>185</v>
      </c>
      <c r="H237" s="117">
        <v>180</v>
      </c>
      <c r="I237" s="117">
        <v>130</v>
      </c>
      <c r="J237" s="117">
        <v>135</v>
      </c>
      <c r="K237" s="117">
        <v>132.5</v>
      </c>
      <c r="L237" s="117">
        <v>130</v>
      </c>
      <c r="M237" s="117">
        <v>135</v>
      </c>
      <c r="N237" s="117">
        <v>132.5</v>
      </c>
      <c r="O237" s="117">
        <v>220</v>
      </c>
      <c r="P237" s="117">
        <v>235</v>
      </c>
      <c r="Q237" s="117">
        <v>227.5</v>
      </c>
      <c r="R237" s="117">
        <v>265</v>
      </c>
      <c r="S237" s="117">
        <v>280</v>
      </c>
      <c r="T237" s="117">
        <v>272.5</v>
      </c>
      <c r="U237" s="117">
        <v>245</v>
      </c>
      <c r="V237" s="117">
        <v>255</v>
      </c>
      <c r="W237" s="117">
        <v>250</v>
      </c>
      <c r="X237" s="117">
        <v>260</v>
      </c>
      <c r="Y237" s="117">
        <v>270</v>
      </c>
      <c r="Z237" s="117">
        <v>265</v>
      </c>
      <c r="AA237" s="117">
        <v>215</v>
      </c>
      <c r="AB237" s="117">
        <v>240</v>
      </c>
      <c r="AC237" s="117">
        <v>227.5</v>
      </c>
      <c r="AD237" s="117">
        <v>215</v>
      </c>
      <c r="AE237" s="117">
        <v>240</v>
      </c>
      <c r="AF237" s="119">
        <v>227.5</v>
      </c>
    </row>
    <row r="238" spans="2:32" ht="15" customHeight="1" x14ac:dyDescent="0.25">
      <c r="B238" s="116">
        <v>44587</v>
      </c>
      <c r="C238" s="117">
        <v>157</v>
      </c>
      <c r="D238" s="117">
        <v>167</v>
      </c>
      <c r="E238" s="117">
        <v>162</v>
      </c>
      <c r="F238" s="117">
        <v>175</v>
      </c>
      <c r="G238" s="117">
        <v>185</v>
      </c>
      <c r="H238" s="117">
        <v>180</v>
      </c>
      <c r="I238" s="117">
        <v>130</v>
      </c>
      <c r="J238" s="117">
        <v>135</v>
      </c>
      <c r="K238" s="117">
        <v>132.5</v>
      </c>
      <c r="L238" s="117">
        <v>125</v>
      </c>
      <c r="M238" s="117">
        <v>135</v>
      </c>
      <c r="N238" s="117">
        <v>130</v>
      </c>
      <c r="O238" s="117">
        <v>210</v>
      </c>
      <c r="P238" s="117">
        <v>235</v>
      </c>
      <c r="Q238" s="117">
        <v>222.5</v>
      </c>
      <c r="R238" s="117">
        <v>265</v>
      </c>
      <c r="S238" s="117">
        <v>280</v>
      </c>
      <c r="T238" s="117">
        <v>272.5</v>
      </c>
      <c r="U238" s="117">
        <v>245</v>
      </c>
      <c r="V238" s="117">
        <v>255</v>
      </c>
      <c r="W238" s="117">
        <v>250</v>
      </c>
      <c r="X238" s="117">
        <v>260</v>
      </c>
      <c r="Y238" s="117">
        <v>270</v>
      </c>
      <c r="Z238" s="117">
        <v>265</v>
      </c>
      <c r="AA238" s="117">
        <v>205</v>
      </c>
      <c r="AB238" s="117">
        <v>240</v>
      </c>
      <c r="AC238" s="117">
        <v>222.5</v>
      </c>
      <c r="AD238" s="117">
        <v>205</v>
      </c>
      <c r="AE238" s="117">
        <v>240</v>
      </c>
      <c r="AF238" s="119">
        <v>222.5</v>
      </c>
    </row>
    <row r="239" spans="2:32" ht="15" customHeight="1" x14ac:dyDescent="0.25">
      <c r="B239" s="116">
        <v>44580</v>
      </c>
      <c r="C239" s="117">
        <v>150</v>
      </c>
      <c r="D239" s="117">
        <v>160</v>
      </c>
      <c r="E239" s="117">
        <v>155</v>
      </c>
      <c r="F239" s="117">
        <v>175</v>
      </c>
      <c r="G239" s="117">
        <v>185</v>
      </c>
      <c r="H239" s="117">
        <v>180</v>
      </c>
      <c r="I239" s="117">
        <v>130</v>
      </c>
      <c r="J239" s="117">
        <v>140</v>
      </c>
      <c r="K239" s="117">
        <v>135</v>
      </c>
      <c r="L239" s="117">
        <v>130</v>
      </c>
      <c r="M239" s="117">
        <v>135</v>
      </c>
      <c r="N239" s="117">
        <v>132.5</v>
      </c>
      <c r="O239" s="117">
        <v>210</v>
      </c>
      <c r="P239" s="117">
        <v>235</v>
      </c>
      <c r="Q239" s="117">
        <v>222.5</v>
      </c>
      <c r="R239" s="117">
        <v>265</v>
      </c>
      <c r="S239" s="117">
        <v>280</v>
      </c>
      <c r="T239" s="117">
        <v>272.5</v>
      </c>
      <c r="U239" s="117">
        <v>245</v>
      </c>
      <c r="V239" s="117">
        <v>250</v>
      </c>
      <c r="W239" s="117">
        <v>247.5</v>
      </c>
      <c r="X239" s="117">
        <v>260</v>
      </c>
      <c r="Y239" s="117">
        <v>270</v>
      </c>
      <c r="Z239" s="117">
        <v>265</v>
      </c>
      <c r="AA239" s="117">
        <v>205</v>
      </c>
      <c r="AB239" s="117">
        <v>240</v>
      </c>
      <c r="AC239" s="117">
        <v>222.5</v>
      </c>
      <c r="AD239" s="117">
        <v>205</v>
      </c>
      <c r="AE239" s="117">
        <v>240</v>
      </c>
      <c r="AF239" s="119">
        <v>222.5</v>
      </c>
    </row>
    <row r="240" spans="2:32" ht="15" customHeight="1" x14ac:dyDescent="0.25">
      <c r="B240" s="116">
        <v>44573</v>
      </c>
      <c r="C240" s="117">
        <v>155</v>
      </c>
      <c r="D240" s="117">
        <v>162</v>
      </c>
      <c r="E240" s="117">
        <v>158.5</v>
      </c>
      <c r="F240" s="117">
        <v>178</v>
      </c>
      <c r="G240" s="117">
        <v>185</v>
      </c>
      <c r="H240" s="117">
        <v>181.5</v>
      </c>
      <c r="I240" s="117">
        <v>130</v>
      </c>
      <c r="J240" s="117">
        <v>140</v>
      </c>
      <c r="K240" s="117">
        <v>135</v>
      </c>
      <c r="L240" s="117">
        <v>130</v>
      </c>
      <c r="M240" s="117">
        <v>142</v>
      </c>
      <c r="N240" s="117">
        <v>136</v>
      </c>
      <c r="O240" s="117">
        <v>210</v>
      </c>
      <c r="P240" s="117">
        <v>235</v>
      </c>
      <c r="Q240" s="117">
        <v>222.5</v>
      </c>
      <c r="R240" s="117">
        <v>265</v>
      </c>
      <c r="S240" s="117">
        <v>270</v>
      </c>
      <c r="T240" s="117">
        <v>267.5</v>
      </c>
      <c r="U240" s="117">
        <v>245</v>
      </c>
      <c r="V240" s="117">
        <v>255</v>
      </c>
      <c r="W240" s="117">
        <v>250</v>
      </c>
      <c r="X240" s="117">
        <v>260</v>
      </c>
      <c r="Y240" s="117">
        <v>270</v>
      </c>
      <c r="Z240" s="117">
        <v>265</v>
      </c>
      <c r="AA240" s="117">
        <v>205</v>
      </c>
      <c r="AB240" s="117">
        <v>240</v>
      </c>
      <c r="AC240" s="117">
        <v>222.5</v>
      </c>
      <c r="AD240" s="117">
        <v>205</v>
      </c>
      <c r="AE240" s="117">
        <v>240</v>
      </c>
      <c r="AF240" s="119">
        <v>222.5</v>
      </c>
    </row>
    <row r="241" spans="2:32" ht="15" customHeight="1" x14ac:dyDescent="0.25">
      <c r="B241" s="116">
        <v>44566</v>
      </c>
      <c r="C241" s="117">
        <v>150</v>
      </c>
      <c r="D241" s="117">
        <v>160</v>
      </c>
      <c r="E241" s="117">
        <v>155</v>
      </c>
      <c r="F241" s="117">
        <v>178</v>
      </c>
      <c r="G241" s="117">
        <v>185</v>
      </c>
      <c r="H241" s="117">
        <v>181.5</v>
      </c>
      <c r="I241" s="117">
        <v>130</v>
      </c>
      <c r="J241" s="117">
        <v>140</v>
      </c>
      <c r="K241" s="117">
        <v>135</v>
      </c>
      <c r="L241" s="117">
        <v>130</v>
      </c>
      <c r="M241" s="117">
        <v>142</v>
      </c>
      <c r="N241" s="117">
        <v>136</v>
      </c>
      <c r="O241" s="117">
        <v>210</v>
      </c>
      <c r="P241" s="117">
        <v>230</v>
      </c>
      <c r="Q241" s="117">
        <v>220</v>
      </c>
      <c r="R241" s="117">
        <v>265</v>
      </c>
      <c r="S241" s="117">
        <v>270</v>
      </c>
      <c r="T241" s="117">
        <v>267.5</v>
      </c>
      <c r="U241" s="117">
        <v>240</v>
      </c>
      <c r="V241" s="117">
        <v>250</v>
      </c>
      <c r="W241" s="117">
        <v>245</v>
      </c>
      <c r="X241" s="117">
        <v>240</v>
      </c>
      <c r="Y241" s="117">
        <v>260</v>
      </c>
      <c r="Z241" s="117">
        <v>250</v>
      </c>
      <c r="AA241" s="117">
        <v>205</v>
      </c>
      <c r="AB241" s="117">
        <v>238</v>
      </c>
      <c r="AC241" s="117">
        <v>221.5</v>
      </c>
      <c r="AD241" s="117">
        <v>205</v>
      </c>
      <c r="AE241" s="117">
        <v>238</v>
      </c>
      <c r="AF241" s="119">
        <v>221.5</v>
      </c>
    </row>
    <row r="242" spans="2:32" ht="15" customHeight="1" x14ac:dyDescent="0.25">
      <c r="B242" s="116">
        <v>44552</v>
      </c>
      <c r="C242" s="117">
        <v>150</v>
      </c>
      <c r="D242" s="117">
        <v>165</v>
      </c>
      <c r="E242" s="117">
        <v>157.5</v>
      </c>
      <c r="F242" s="117">
        <v>178</v>
      </c>
      <c r="G242" s="117">
        <v>185</v>
      </c>
      <c r="H242" s="117">
        <v>181.5</v>
      </c>
      <c r="I242" s="117">
        <v>130</v>
      </c>
      <c r="J242" s="117">
        <v>142</v>
      </c>
      <c r="K242" s="117">
        <v>136</v>
      </c>
      <c r="L242" s="117">
        <v>130</v>
      </c>
      <c r="M242" s="117">
        <v>142</v>
      </c>
      <c r="N242" s="117">
        <v>136</v>
      </c>
      <c r="O242" s="117">
        <v>210</v>
      </c>
      <c r="P242" s="117">
        <v>230</v>
      </c>
      <c r="Q242" s="117">
        <v>220</v>
      </c>
      <c r="R242" s="117">
        <v>275</v>
      </c>
      <c r="S242" s="117">
        <v>280</v>
      </c>
      <c r="T242" s="117">
        <v>277.5</v>
      </c>
      <c r="U242" s="117">
        <v>250</v>
      </c>
      <c r="V242" s="117">
        <v>255</v>
      </c>
      <c r="W242" s="117">
        <v>252.5</v>
      </c>
      <c r="X242" s="117">
        <v>240</v>
      </c>
      <c r="Y242" s="117">
        <v>260</v>
      </c>
      <c r="Z242" s="117">
        <v>250</v>
      </c>
      <c r="AA242" s="117">
        <v>205</v>
      </c>
      <c r="AB242" s="117">
        <v>238</v>
      </c>
      <c r="AC242" s="117">
        <v>221.5</v>
      </c>
      <c r="AD242" s="117">
        <v>205</v>
      </c>
      <c r="AE242" s="117">
        <v>238</v>
      </c>
      <c r="AF242" s="119">
        <v>221.5</v>
      </c>
    </row>
    <row r="243" spans="2:32" ht="15" customHeight="1" x14ac:dyDescent="0.25">
      <c r="B243" s="116">
        <v>44545</v>
      </c>
      <c r="C243" s="117">
        <v>150</v>
      </c>
      <c r="D243" s="117">
        <v>165</v>
      </c>
      <c r="E243" s="117">
        <v>157.5</v>
      </c>
      <c r="F243" s="117">
        <v>178</v>
      </c>
      <c r="G243" s="117">
        <v>185</v>
      </c>
      <c r="H243" s="117">
        <v>181.5</v>
      </c>
      <c r="I243" s="117">
        <v>132</v>
      </c>
      <c r="J243" s="117">
        <v>148</v>
      </c>
      <c r="K243" s="117">
        <v>140</v>
      </c>
      <c r="L243" s="117">
        <v>128</v>
      </c>
      <c r="M243" s="117">
        <v>140</v>
      </c>
      <c r="N243" s="117">
        <v>134</v>
      </c>
      <c r="O243" s="117">
        <v>210</v>
      </c>
      <c r="P243" s="117">
        <v>230</v>
      </c>
      <c r="Q243" s="117">
        <v>220</v>
      </c>
      <c r="R243" s="117">
        <v>270</v>
      </c>
      <c r="S243" s="117">
        <v>275</v>
      </c>
      <c r="T243" s="117">
        <v>272.5</v>
      </c>
      <c r="U243" s="117">
        <v>245</v>
      </c>
      <c r="V243" s="117">
        <v>250</v>
      </c>
      <c r="W243" s="117">
        <v>247.5</v>
      </c>
      <c r="X243" s="117">
        <v>240</v>
      </c>
      <c r="Y243" s="117">
        <v>250</v>
      </c>
      <c r="Z243" s="117">
        <v>245</v>
      </c>
      <c r="AA243" s="117">
        <v>205</v>
      </c>
      <c r="AB243" s="117">
        <v>238</v>
      </c>
      <c r="AC243" s="117">
        <v>221.5</v>
      </c>
      <c r="AD243" s="117">
        <v>205</v>
      </c>
      <c r="AE243" s="117">
        <v>238</v>
      </c>
      <c r="AF243" s="119">
        <v>221.5</v>
      </c>
    </row>
    <row r="244" spans="2:32" ht="15" customHeight="1" x14ac:dyDescent="0.25">
      <c r="B244" s="116">
        <v>44538</v>
      </c>
      <c r="C244" s="117">
        <v>155</v>
      </c>
      <c r="D244" s="117">
        <v>170</v>
      </c>
      <c r="E244" s="117">
        <v>162.5</v>
      </c>
      <c r="F244" s="117">
        <v>178</v>
      </c>
      <c r="G244" s="117">
        <v>185</v>
      </c>
      <c r="H244" s="117">
        <v>181.5</v>
      </c>
      <c r="I244" s="117">
        <v>135</v>
      </c>
      <c r="J244" s="117">
        <v>150</v>
      </c>
      <c r="K244" s="117">
        <v>142.5</v>
      </c>
      <c r="L244" s="117">
        <v>132</v>
      </c>
      <c r="M244" s="117">
        <v>140</v>
      </c>
      <c r="N244" s="117">
        <v>136</v>
      </c>
      <c r="O244" s="117">
        <v>210</v>
      </c>
      <c r="P244" s="117">
        <v>230</v>
      </c>
      <c r="Q244" s="117">
        <v>220</v>
      </c>
      <c r="R244" s="117">
        <v>265</v>
      </c>
      <c r="S244" s="117">
        <v>270</v>
      </c>
      <c r="T244" s="117">
        <v>267.5</v>
      </c>
      <c r="U244" s="117">
        <v>245</v>
      </c>
      <c r="V244" s="117">
        <v>260</v>
      </c>
      <c r="W244" s="117">
        <v>252.5</v>
      </c>
      <c r="X244" s="117">
        <v>245</v>
      </c>
      <c r="Y244" s="117">
        <v>250</v>
      </c>
      <c r="Z244" s="117">
        <v>247.5</v>
      </c>
      <c r="AA244" s="117">
        <v>205</v>
      </c>
      <c r="AB244" s="117">
        <v>235</v>
      </c>
      <c r="AC244" s="117">
        <v>220</v>
      </c>
      <c r="AD244" s="117">
        <v>205</v>
      </c>
      <c r="AE244" s="117">
        <v>235</v>
      </c>
      <c r="AF244" s="119">
        <v>220</v>
      </c>
    </row>
    <row r="245" spans="2:32" ht="15" customHeight="1" x14ac:dyDescent="0.25">
      <c r="B245" s="116">
        <v>44531</v>
      </c>
      <c r="C245" s="117">
        <v>155</v>
      </c>
      <c r="D245" s="117">
        <v>170</v>
      </c>
      <c r="E245" s="117">
        <v>162.5</v>
      </c>
      <c r="F245" s="117">
        <v>178</v>
      </c>
      <c r="G245" s="117">
        <v>185</v>
      </c>
      <c r="H245" s="117">
        <v>181.5</v>
      </c>
      <c r="I245" s="117">
        <v>135</v>
      </c>
      <c r="J245" s="117">
        <v>150</v>
      </c>
      <c r="K245" s="117">
        <v>142.5</v>
      </c>
      <c r="L245" s="117">
        <v>130</v>
      </c>
      <c r="M245" s="117">
        <v>145</v>
      </c>
      <c r="N245" s="117">
        <v>137.5</v>
      </c>
      <c r="O245" s="117">
        <v>208</v>
      </c>
      <c r="P245" s="117">
        <v>230</v>
      </c>
      <c r="Q245" s="117">
        <v>219</v>
      </c>
      <c r="R245" s="117">
        <v>255</v>
      </c>
      <c r="S245" s="117">
        <v>265</v>
      </c>
      <c r="T245" s="117">
        <v>260</v>
      </c>
      <c r="U245" s="117">
        <v>250</v>
      </c>
      <c r="V245" s="117">
        <v>258</v>
      </c>
      <c r="W245" s="117">
        <v>254</v>
      </c>
      <c r="X245" s="117">
        <v>245</v>
      </c>
      <c r="Y245" s="117">
        <v>250</v>
      </c>
      <c r="Z245" s="117">
        <v>247.5</v>
      </c>
      <c r="AA245" s="117">
        <v>190</v>
      </c>
      <c r="AB245" s="117">
        <v>220</v>
      </c>
      <c r="AC245" s="117">
        <v>205</v>
      </c>
      <c r="AD245" s="117">
        <v>195</v>
      </c>
      <c r="AE245" s="117">
        <v>225</v>
      </c>
      <c r="AF245" s="119">
        <v>210</v>
      </c>
    </row>
    <row r="246" spans="2:32" ht="15" customHeight="1" x14ac:dyDescent="0.25">
      <c r="B246" s="116">
        <v>44524</v>
      </c>
      <c r="C246" s="117">
        <v>155</v>
      </c>
      <c r="D246" s="117">
        <v>172</v>
      </c>
      <c r="E246" s="117">
        <v>163.5</v>
      </c>
      <c r="F246" s="117">
        <v>178</v>
      </c>
      <c r="G246" s="117">
        <v>185</v>
      </c>
      <c r="H246" s="117">
        <v>181.5</v>
      </c>
      <c r="I246" s="117">
        <v>135</v>
      </c>
      <c r="J246" s="117">
        <v>155</v>
      </c>
      <c r="K246" s="117">
        <v>145</v>
      </c>
      <c r="L246" s="117">
        <v>135</v>
      </c>
      <c r="M246" s="117">
        <v>150</v>
      </c>
      <c r="N246" s="117">
        <v>142.5</v>
      </c>
      <c r="O246" s="117">
        <v>208</v>
      </c>
      <c r="P246" s="117">
        <v>230</v>
      </c>
      <c r="Q246" s="117">
        <v>219</v>
      </c>
      <c r="R246" s="117">
        <v>255</v>
      </c>
      <c r="S246" s="117">
        <v>265</v>
      </c>
      <c r="T246" s="117">
        <v>260</v>
      </c>
      <c r="U246" s="117">
        <v>250</v>
      </c>
      <c r="V246" s="117">
        <v>258</v>
      </c>
      <c r="W246" s="117">
        <v>254</v>
      </c>
      <c r="X246" s="117">
        <v>245</v>
      </c>
      <c r="Y246" s="117">
        <v>250</v>
      </c>
      <c r="Z246" s="117">
        <v>247.5</v>
      </c>
      <c r="AA246" s="117">
        <v>190</v>
      </c>
      <c r="AB246" s="117">
        <v>220</v>
      </c>
      <c r="AC246" s="117">
        <v>205</v>
      </c>
      <c r="AD246" s="117">
        <v>195</v>
      </c>
      <c r="AE246" s="117">
        <v>225</v>
      </c>
      <c r="AF246" s="119">
        <v>210</v>
      </c>
    </row>
    <row r="247" spans="2:32" ht="15" customHeight="1" x14ac:dyDescent="0.25">
      <c r="B247" s="116">
        <v>44517</v>
      </c>
      <c r="C247" s="117">
        <v>150</v>
      </c>
      <c r="D247" s="117">
        <v>170</v>
      </c>
      <c r="E247" s="117">
        <v>160</v>
      </c>
      <c r="F247" s="117">
        <v>178</v>
      </c>
      <c r="G247" s="117">
        <v>185</v>
      </c>
      <c r="H247" s="117">
        <v>181.5</v>
      </c>
      <c r="I247" s="117">
        <v>145</v>
      </c>
      <c r="J247" s="117">
        <v>160</v>
      </c>
      <c r="K247" s="117">
        <v>152.5</v>
      </c>
      <c r="L247" s="117">
        <v>130</v>
      </c>
      <c r="M247" s="117">
        <v>150</v>
      </c>
      <c r="N247" s="117">
        <v>140</v>
      </c>
      <c r="O247" s="117">
        <v>215</v>
      </c>
      <c r="P247" s="117">
        <v>230</v>
      </c>
      <c r="Q247" s="117">
        <v>222.5</v>
      </c>
      <c r="R247" s="117">
        <v>255</v>
      </c>
      <c r="S247" s="117">
        <v>265</v>
      </c>
      <c r="T247" s="117">
        <v>260</v>
      </c>
      <c r="U247" s="117">
        <v>250</v>
      </c>
      <c r="V247" s="117">
        <v>258</v>
      </c>
      <c r="W247" s="117">
        <v>254</v>
      </c>
      <c r="X247" s="117">
        <v>230</v>
      </c>
      <c r="Y247" s="117">
        <v>250</v>
      </c>
      <c r="Z247" s="117">
        <v>240</v>
      </c>
      <c r="AA247" s="117">
        <v>188</v>
      </c>
      <c r="AB247" s="117">
        <v>215</v>
      </c>
      <c r="AC247" s="117">
        <v>201.5</v>
      </c>
      <c r="AD247" s="117">
        <v>190</v>
      </c>
      <c r="AE247" s="117">
        <v>220</v>
      </c>
      <c r="AF247" s="119">
        <v>205</v>
      </c>
    </row>
    <row r="248" spans="2:32" ht="15" customHeight="1" x14ac:dyDescent="0.25">
      <c r="B248" s="116">
        <v>44510</v>
      </c>
      <c r="C248" s="117">
        <v>150</v>
      </c>
      <c r="D248" s="117">
        <v>165</v>
      </c>
      <c r="E248" s="117">
        <v>157.5</v>
      </c>
      <c r="F248" s="117">
        <v>180</v>
      </c>
      <c r="G248" s="117">
        <v>198</v>
      </c>
      <c r="H248" s="117">
        <v>189</v>
      </c>
      <c r="I248" s="117">
        <v>145</v>
      </c>
      <c r="J248" s="117">
        <v>160</v>
      </c>
      <c r="K248" s="117">
        <v>152.5</v>
      </c>
      <c r="L248" s="117">
        <v>130</v>
      </c>
      <c r="M248" s="117">
        <v>150</v>
      </c>
      <c r="N248" s="117">
        <v>140</v>
      </c>
      <c r="O248" s="117">
        <v>215</v>
      </c>
      <c r="P248" s="117">
        <v>230</v>
      </c>
      <c r="Q248" s="117">
        <v>222.5</v>
      </c>
      <c r="R248" s="117">
        <v>255</v>
      </c>
      <c r="S248" s="117">
        <v>265</v>
      </c>
      <c r="T248" s="117">
        <v>260</v>
      </c>
      <c r="U248" s="117">
        <v>250</v>
      </c>
      <c r="V248" s="117">
        <v>255</v>
      </c>
      <c r="W248" s="117">
        <v>252.5</v>
      </c>
      <c r="X248" s="117">
        <v>230</v>
      </c>
      <c r="Y248" s="117">
        <v>250</v>
      </c>
      <c r="Z248" s="117">
        <v>240</v>
      </c>
      <c r="AA248" s="117">
        <v>188</v>
      </c>
      <c r="AB248" s="117">
        <v>215</v>
      </c>
      <c r="AC248" s="117">
        <v>201.5</v>
      </c>
      <c r="AD248" s="117">
        <v>188</v>
      </c>
      <c r="AE248" s="117">
        <v>220</v>
      </c>
      <c r="AF248" s="119">
        <v>204</v>
      </c>
    </row>
    <row r="249" spans="2:32" ht="15" customHeight="1" x14ac:dyDescent="0.25">
      <c r="B249" s="116">
        <v>44503</v>
      </c>
      <c r="C249" s="117">
        <v>150</v>
      </c>
      <c r="D249" s="117">
        <v>165</v>
      </c>
      <c r="E249" s="117">
        <v>157.5</v>
      </c>
      <c r="F249" s="117">
        <v>175</v>
      </c>
      <c r="G249" s="117">
        <v>198</v>
      </c>
      <c r="H249" s="117">
        <v>186.5</v>
      </c>
      <c r="I249" s="117">
        <v>155</v>
      </c>
      <c r="J249" s="117">
        <v>168</v>
      </c>
      <c r="K249" s="117">
        <v>161.5</v>
      </c>
      <c r="L249" s="117">
        <v>135</v>
      </c>
      <c r="M249" s="117">
        <v>150</v>
      </c>
      <c r="N249" s="117">
        <v>142.5</v>
      </c>
      <c r="O249" s="117">
        <v>215</v>
      </c>
      <c r="P249" s="117">
        <v>235</v>
      </c>
      <c r="Q249" s="117">
        <v>225</v>
      </c>
      <c r="R249" s="117">
        <v>250</v>
      </c>
      <c r="S249" s="117">
        <v>260</v>
      </c>
      <c r="T249" s="117">
        <v>255</v>
      </c>
      <c r="U249" s="117">
        <v>250</v>
      </c>
      <c r="V249" s="117">
        <v>255</v>
      </c>
      <c r="W249" s="117">
        <v>252.5</v>
      </c>
      <c r="X249" s="117">
        <v>240</v>
      </c>
      <c r="Y249" s="117">
        <v>255</v>
      </c>
      <c r="Z249" s="117">
        <v>247.5</v>
      </c>
      <c r="AA249" s="117">
        <v>200</v>
      </c>
      <c r="AB249" s="117">
        <v>215</v>
      </c>
      <c r="AC249" s="117">
        <v>207.5</v>
      </c>
      <c r="AD249" s="117">
        <v>200</v>
      </c>
      <c r="AE249" s="117">
        <v>220</v>
      </c>
      <c r="AF249" s="119">
        <v>210</v>
      </c>
    </row>
    <row r="250" spans="2:32" ht="15" customHeight="1" x14ac:dyDescent="0.25">
      <c r="B250" s="116">
        <v>44496</v>
      </c>
      <c r="C250" s="117">
        <v>150</v>
      </c>
      <c r="D250" s="117">
        <v>165</v>
      </c>
      <c r="E250" s="117">
        <v>157.5</v>
      </c>
      <c r="F250" s="117">
        <v>175</v>
      </c>
      <c r="G250" s="117">
        <v>198</v>
      </c>
      <c r="H250" s="117">
        <v>186.5</v>
      </c>
      <c r="I250" s="117">
        <v>155</v>
      </c>
      <c r="J250" s="117">
        <v>168</v>
      </c>
      <c r="K250" s="117">
        <v>161.5</v>
      </c>
      <c r="L250" s="117">
        <v>135</v>
      </c>
      <c r="M250" s="117">
        <v>150</v>
      </c>
      <c r="N250" s="117">
        <v>142.5</v>
      </c>
      <c r="O250" s="117">
        <v>215</v>
      </c>
      <c r="P250" s="117">
        <v>235</v>
      </c>
      <c r="Q250" s="117">
        <v>225</v>
      </c>
      <c r="R250" s="117">
        <v>250</v>
      </c>
      <c r="S250" s="117">
        <v>260</v>
      </c>
      <c r="T250" s="117">
        <v>255</v>
      </c>
      <c r="U250" s="117">
        <v>250</v>
      </c>
      <c r="V250" s="117">
        <v>255</v>
      </c>
      <c r="W250" s="117">
        <v>252.5</v>
      </c>
      <c r="X250" s="117">
        <v>240</v>
      </c>
      <c r="Y250" s="117">
        <v>255</v>
      </c>
      <c r="Z250" s="117">
        <v>247.5</v>
      </c>
      <c r="AA250" s="117">
        <v>200</v>
      </c>
      <c r="AB250" s="117">
        <v>215</v>
      </c>
      <c r="AC250" s="117">
        <v>207.5</v>
      </c>
      <c r="AD250" s="117">
        <v>200</v>
      </c>
      <c r="AE250" s="117">
        <v>220</v>
      </c>
      <c r="AF250" s="119">
        <v>210</v>
      </c>
    </row>
    <row r="251" spans="2:32" ht="15" customHeight="1" x14ac:dyDescent="0.25">
      <c r="B251" s="116">
        <v>44489</v>
      </c>
      <c r="C251" s="117">
        <v>150</v>
      </c>
      <c r="D251" s="117">
        <v>165</v>
      </c>
      <c r="E251" s="117">
        <v>157.5</v>
      </c>
      <c r="F251" s="117">
        <v>175</v>
      </c>
      <c r="G251" s="117">
        <v>190</v>
      </c>
      <c r="H251" s="117">
        <v>182.5</v>
      </c>
      <c r="I251" s="117">
        <v>165</v>
      </c>
      <c r="J251" s="117">
        <v>170</v>
      </c>
      <c r="K251" s="117">
        <v>167.5</v>
      </c>
      <c r="L251" s="117">
        <v>138</v>
      </c>
      <c r="M251" s="117">
        <v>150</v>
      </c>
      <c r="N251" s="117">
        <v>144</v>
      </c>
      <c r="O251" s="117">
        <v>210</v>
      </c>
      <c r="P251" s="117">
        <v>220</v>
      </c>
      <c r="Q251" s="117">
        <v>215</v>
      </c>
      <c r="R251" s="117">
        <v>250</v>
      </c>
      <c r="S251" s="117">
        <v>260</v>
      </c>
      <c r="T251" s="117">
        <v>255</v>
      </c>
      <c r="U251" s="117">
        <v>250</v>
      </c>
      <c r="V251" s="117">
        <v>260</v>
      </c>
      <c r="W251" s="117">
        <v>255</v>
      </c>
      <c r="X251" s="117">
        <v>240</v>
      </c>
      <c r="Y251" s="117">
        <v>255</v>
      </c>
      <c r="Z251" s="117">
        <v>247.5</v>
      </c>
      <c r="AA251" s="117">
        <v>190</v>
      </c>
      <c r="AB251" s="117">
        <v>210</v>
      </c>
      <c r="AC251" s="117">
        <v>200</v>
      </c>
      <c r="AD251" s="117">
        <v>190</v>
      </c>
      <c r="AE251" s="117">
        <v>215</v>
      </c>
      <c r="AF251" s="119">
        <v>202.5</v>
      </c>
    </row>
    <row r="252" spans="2:32" ht="15" customHeight="1" x14ac:dyDescent="0.25">
      <c r="B252" s="116">
        <v>44482</v>
      </c>
      <c r="C252" s="117">
        <v>150</v>
      </c>
      <c r="D252" s="117">
        <v>165</v>
      </c>
      <c r="E252" s="117">
        <v>157.5</v>
      </c>
      <c r="F252" s="117">
        <v>175</v>
      </c>
      <c r="G252" s="117">
        <v>183</v>
      </c>
      <c r="H252" s="117">
        <v>179</v>
      </c>
      <c r="I252" s="117">
        <v>165</v>
      </c>
      <c r="J252" s="117">
        <v>170</v>
      </c>
      <c r="K252" s="117">
        <v>167.5</v>
      </c>
      <c r="L252" s="117">
        <v>138</v>
      </c>
      <c r="M252" s="117">
        <v>150</v>
      </c>
      <c r="N252" s="117">
        <v>144</v>
      </c>
      <c r="O252" s="117">
        <v>210</v>
      </c>
      <c r="P252" s="117">
        <v>220</v>
      </c>
      <c r="Q252" s="117">
        <v>215</v>
      </c>
      <c r="R252" s="117">
        <v>250</v>
      </c>
      <c r="S252" s="117">
        <v>260</v>
      </c>
      <c r="T252" s="117">
        <v>255</v>
      </c>
      <c r="U252" s="117">
        <v>250</v>
      </c>
      <c r="V252" s="117">
        <v>260</v>
      </c>
      <c r="W252" s="117">
        <v>255</v>
      </c>
      <c r="X252" s="117">
        <v>240</v>
      </c>
      <c r="Y252" s="117">
        <v>255</v>
      </c>
      <c r="Z252" s="117">
        <v>247.5</v>
      </c>
      <c r="AA252" s="117">
        <v>190</v>
      </c>
      <c r="AB252" s="117">
        <v>210</v>
      </c>
      <c r="AC252" s="117">
        <v>200</v>
      </c>
      <c r="AD252" s="117">
        <v>190</v>
      </c>
      <c r="AE252" s="117">
        <v>215</v>
      </c>
      <c r="AF252" s="119">
        <v>202.5</v>
      </c>
    </row>
    <row r="253" spans="2:32" ht="15" customHeight="1" x14ac:dyDescent="0.25">
      <c r="B253" s="116">
        <v>44475</v>
      </c>
      <c r="C253" s="117">
        <v>150</v>
      </c>
      <c r="D253" s="117">
        <v>165</v>
      </c>
      <c r="E253" s="117">
        <v>157.5</v>
      </c>
      <c r="F253" s="117">
        <v>175</v>
      </c>
      <c r="G253" s="117">
        <v>183</v>
      </c>
      <c r="H253" s="117">
        <v>179</v>
      </c>
      <c r="I253" s="117">
        <v>155</v>
      </c>
      <c r="J253" s="117">
        <v>170</v>
      </c>
      <c r="K253" s="117">
        <v>162.5</v>
      </c>
      <c r="L253" s="117">
        <v>138</v>
      </c>
      <c r="M253" s="117">
        <v>150</v>
      </c>
      <c r="N253" s="117">
        <v>144</v>
      </c>
      <c r="O253" s="117">
        <v>210</v>
      </c>
      <c r="P253" s="117">
        <v>220</v>
      </c>
      <c r="Q253" s="117">
        <v>215</v>
      </c>
      <c r="R253" s="117">
        <v>250</v>
      </c>
      <c r="S253" s="117">
        <v>260</v>
      </c>
      <c r="T253" s="117">
        <v>255</v>
      </c>
      <c r="U253" s="117">
        <v>250</v>
      </c>
      <c r="V253" s="117">
        <v>260</v>
      </c>
      <c r="W253" s="117">
        <v>255</v>
      </c>
      <c r="X253" s="117">
        <v>240</v>
      </c>
      <c r="Y253" s="117">
        <v>255</v>
      </c>
      <c r="Z253" s="117">
        <v>247.5</v>
      </c>
      <c r="AA253" s="117">
        <v>190</v>
      </c>
      <c r="AB253" s="117">
        <v>210</v>
      </c>
      <c r="AC253" s="117">
        <v>200</v>
      </c>
      <c r="AD253" s="117">
        <v>190</v>
      </c>
      <c r="AE253" s="117">
        <v>215</v>
      </c>
      <c r="AF253" s="119">
        <v>202.5</v>
      </c>
    </row>
    <row r="254" spans="2:32" ht="15" customHeight="1" x14ac:dyDescent="0.25">
      <c r="B254" s="116">
        <v>44468</v>
      </c>
      <c r="C254" s="117">
        <v>150</v>
      </c>
      <c r="D254" s="117">
        <v>165</v>
      </c>
      <c r="E254" s="117">
        <v>157.5</v>
      </c>
      <c r="F254" s="117">
        <v>175</v>
      </c>
      <c r="G254" s="117">
        <v>183</v>
      </c>
      <c r="H254" s="117">
        <v>179</v>
      </c>
      <c r="I254" s="117">
        <v>145</v>
      </c>
      <c r="J254" s="117">
        <v>160</v>
      </c>
      <c r="K254" s="117">
        <v>152.5</v>
      </c>
      <c r="L254" s="117">
        <v>138</v>
      </c>
      <c r="M254" s="117">
        <v>150</v>
      </c>
      <c r="N254" s="117">
        <v>144</v>
      </c>
      <c r="O254" s="117">
        <v>210</v>
      </c>
      <c r="P254" s="117">
        <v>220</v>
      </c>
      <c r="Q254" s="117">
        <v>215</v>
      </c>
      <c r="R254" s="117">
        <v>250</v>
      </c>
      <c r="S254" s="117">
        <v>260</v>
      </c>
      <c r="T254" s="117">
        <v>255</v>
      </c>
      <c r="U254" s="117">
        <v>250</v>
      </c>
      <c r="V254" s="117">
        <v>260</v>
      </c>
      <c r="W254" s="117">
        <v>255</v>
      </c>
      <c r="X254" s="117">
        <v>240</v>
      </c>
      <c r="Y254" s="117">
        <v>255</v>
      </c>
      <c r="Z254" s="117">
        <v>247.5</v>
      </c>
      <c r="AA254" s="117">
        <v>190</v>
      </c>
      <c r="AB254" s="117">
        <v>210</v>
      </c>
      <c r="AC254" s="117">
        <v>200</v>
      </c>
      <c r="AD254" s="117">
        <v>190</v>
      </c>
      <c r="AE254" s="117">
        <v>215</v>
      </c>
      <c r="AF254" s="119">
        <v>202.5</v>
      </c>
    </row>
    <row r="255" spans="2:32" ht="15" customHeight="1" x14ac:dyDescent="0.25">
      <c r="B255" s="116">
        <v>44461</v>
      </c>
      <c r="C255" s="117">
        <v>155</v>
      </c>
      <c r="D255" s="117">
        <v>170</v>
      </c>
      <c r="E255" s="117">
        <v>162.5</v>
      </c>
      <c r="F255" s="117">
        <v>175</v>
      </c>
      <c r="G255" s="117">
        <v>183</v>
      </c>
      <c r="H255" s="117">
        <v>179</v>
      </c>
      <c r="I255" s="117">
        <v>145</v>
      </c>
      <c r="J255" s="117">
        <v>160</v>
      </c>
      <c r="K255" s="117">
        <v>152.5</v>
      </c>
      <c r="L255" s="117">
        <v>138</v>
      </c>
      <c r="M255" s="117">
        <v>150</v>
      </c>
      <c r="N255" s="117">
        <v>144</v>
      </c>
      <c r="O255" s="117">
        <v>200</v>
      </c>
      <c r="P255" s="117">
        <v>210</v>
      </c>
      <c r="Q255" s="117">
        <v>205</v>
      </c>
      <c r="R255" s="117">
        <v>250</v>
      </c>
      <c r="S255" s="117">
        <v>255</v>
      </c>
      <c r="T255" s="117">
        <v>252.5</v>
      </c>
      <c r="U255" s="117">
        <v>250</v>
      </c>
      <c r="V255" s="117">
        <v>260</v>
      </c>
      <c r="W255" s="117">
        <v>255</v>
      </c>
      <c r="X255" s="117">
        <v>226</v>
      </c>
      <c r="Y255" s="117">
        <v>240</v>
      </c>
      <c r="Z255" s="117">
        <v>233</v>
      </c>
      <c r="AA255" s="117">
        <v>177</v>
      </c>
      <c r="AB255" s="117">
        <v>190</v>
      </c>
      <c r="AC255" s="117">
        <v>183.5</v>
      </c>
      <c r="AD255" s="117">
        <v>180</v>
      </c>
      <c r="AE255" s="117">
        <v>200</v>
      </c>
      <c r="AF255" s="119">
        <v>190</v>
      </c>
    </row>
    <row r="256" spans="2:32" ht="15" customHeight="1" x14ac:dyDescent="0.25">
      <c r="B256" s="116">
        <v>44454</v>
      </c>
      <c r="C256" s="117">
        <v>155</v>
      </c>
      <c r="D256" s="117">
        <v>170</v>
      </c>
      <c r="E256" s="117">
        <v>162.5</v>
      </c>
      <c r="F256" s="117">
        <v>170</v>
      </c>
      <c r="G256" s="117">
        <v>175</v>
      </c>
      <c r="H256" s="117">
        <v>172.5</v>
      </c>
      <c r="I256" s="117">
        <v>145</v>
      </c>
      <c r="J256" s="117">
        <v>155</v>
      </c>
      <c r="K256" s="117">
        <v>150</v>
      </c>
      <c r="L256" s="117">
        <v>135</v>
      </c>
      <c r="M256" s="117">
        <v>148</v>
      </c>
      <c r="N256" s="117">
        <v>141.5</v>
      </c>
      <c r="O256" s="117">
        <v>200</v>
      </c>
      <c r="P256" s="117">
        <v>210</v>
      </c>
      <c r="Q256" s="117">
        <v>205</v>
      </c>
      <c r="R256" s="117">
        <v>245</v>
      </c>
      <c r="S256" s="117">
        <v>255</v>
      </c>
      <c r="T256" s="117">
        <v>250</v>
      </c>
      <c r="U256" s="117">
        <v>245</v>
      </c>
      <c r="V256" s="117">
        <v>260</v>
      </c>
      <c r="W256" s="117">
        <v>252.5</v>
      </c>
      <c r="X256" s="117">
        <v>226</v>
      </c>
      <c r="Y256" s="117">
        <v>240</v>
      </c>
      <c r="Z256" s="117">
        <v>233</v>
      </c>
      <c r="AA256" s="117">
        <v>177</v>
      </c>
      <c r="AB256" s="117">
        <v>190</v>
      </c>
      <c r="AC256" s="117">
        <v>183.5</v>
      </c>
      <c r="AD256" s="117">
        <v>180</v>
      </c>
      <c r="AE256" s="117">
        <v>200</v>
      </c>
      <c r="AF256" s="119">
        <v>190</v>
      </c>
    </row>
    <row r="257" spans="2:32" ht="15" customHeight="1" x14ac:dyDescent="0.25">
      <c r="B257" s="116">
        <v>44447</v>
      </c>
      <c r="C257" s="117">
        <v>155</v>
      </c>
      <c r="D257" s="117">
        <v>170</v>
      </c>
      <c r="E257" s="117">
        <v>162.5</v>
      </c>
      <c r="F257" s="117">
        <v>170</v>
      </c>
      <c r="G257" s="117">
        <v>175</v>
      </c>
      <c r="H257" s="117">
        <v>172.5</v>
      </c>
      <c r="I257" s="117">
        <v>145</v>
      </c>
      <c r="J257" s="117">
        <v>178</v>
      </c>
      <c r="K257" s="117">
        <v>161.5</v>
      </c>
      <c r="L257" s="117">
        <v>135</v>
      </c>
      <c r="M257" s="117">
        <v>148</v>
      </c>
      <c r="N257" s="117">
        <v>141.5</v>
      </c>
      <c r="O257" s="117">
        <v>200</v>
      </c>
      <c r="P257" s="117">
        <v>210</v>
      </c>
      <c r="Q257" s="117">
        <v>205</v>
      </c>
      <c r="R257" s="117">
        <v>245</v>
      </c>
      <c r="S257" s="117">
        <v>255</v>
      </c>
      <c r="T257" s="117">
        <v>250</v>
      </c>
      <c r="U257" s="117">
        <v>245</v>
      </c>
      <c r="V257" s="117">
        <v>260</v>
      </c>
      <c r="W257" s="117">
        <v>252.5</v>
      </c>
      <c r="X257" s="117">
        <v>226</v>
      </c>
      <c r="Y257" s="117">
        <v>240</v>
      </c>
      <c r="Z257" s="117">
        <v>233</v>
      </c>
      <c r="AA257" s="117">
        <v>177</v>
      </c>
      <c r="AB257" s="117">
        <v>190</v>
      </c>
      <c r="AC257" s="117">
        <v>183.5</v>
      </c>
      <c r="AD257" s="117">
        <v>180</v>
      </c>
      <c r="AE257" s="117">
        <v>200</v>
      </c>
      <c r="AF257" s="119">
        <v>190</v>
      </c>
    </row>
    <row r="258" spans="2:32" ht="15" customHeight="1" x14ac:dyDescent="0.25">
      <c r="B258" s="116">
        <v>44440</v>
      </c>
      <c r="C258" s="117">
        <v>155</v>
      </c>
      <c r="D258" s="117">
        <v>170</v>
      </c>
      <c r="E258" s="117">
        <v>162.5</v>
      </c>
      <c r="F258" s="117">
        <v>170</v>
      </c>
      <c r="G258" s="117">
        <v>175</v>
      </c>
      <c r="H258" s="117">
        <v>172.5</v>
      </c>
      <c r="I258" s="117">
        <v>145</v>
      </c>
      <c r="J258" s="117">
        <v>155</v>
      </c>
      <c r="K258" s="117">
        <v>150</v>
      </c>
      <c r="L258" s="117">
        <v>135</v>
      </c>
      <c r="M258" s="117">
        <v>148</v>
      </c>
      <c r="N258" s="117">
        <v>141.5</v>
      </c>
      <c r="O258" s="117">
        <v>200</v>
      </c>
      <c r="P258" s="117">
        <v>210</v>
      </c>
      <c r="Q258" s="117">
        <v>205</v>
      </c>
      <c r="R258" s="117">
        <v>245</v>
      </c>
      <c r="S258" s="117">
        <v>255</v>
      </c>
      <c r="T258" s="117">
        <v>250</v>
      </c>
      <c r="U258" s="117">
        <v>245</v>
      </c>
      <c r="V258" s="117">
        <v>260</v>
      </c>
      <c r="W258" s="117">
        <v>252.5</v>
      </c>
      <c r="X258" s="117">
        <v>222</v>
      </c>
      <c r="Y258" s="117">
        <v>230</v>
      </c>
      <c r="Z258" s="117">
        <v>226</v>
      </c>
      <c r="AA258" s="117">
        <v>177</v>
      </c>
      <c r="AB258" s="117">
        <v>190</v>
      </c>
      <c r="AC258" s="117">
        <v>183.5</v>
      </c>
      <c r="AD258" s="117">
        <v>177</v>
      </c>
      <c r="AE258" s="117">
        <v>190</v>
      </c>
      <c r="AF258" s="119">
        <v>183.5</v>
      </c>
    </row>
    <row r="259" spans="2:32" ht="15" customHeight="1" x14ac:dyDescent="0.25">
      <c r="B259" s="116">
        <v>44433</v>
      </c>
      <c r="C259" s="117">
        <v>150</v>
      </c>
      <c r="D259" s="117">
        <v>170</v>
      </c>
      <c r="E259" s="117">
        <v>160</v>
      </c>
      <c r="F259" s="117">
        <v>170</v>
      </c>
      <c r="G259" s="117">
        <v>175</v>
      </c>
      <c r="H259" s="117">
        <v>172.5</v>
      </c>
      <c r="I259" s="117">
        <v>145</v>
      </c>
      <c r="J259" s="117">
        <v>155</v>
      </c>
      <c r="K259" s="117">
        <v>150</v>
      </c>
      <c r="L259" s="117">
        <v>135</v>
      </c>
      <c r="M259" s="117">
        <v>148</v>
      </c>
      <c r="N259" s="117">
        <v>141.5</v>
      </c>
      <c r="O259" s="117">
        <v>200</v>
      </c>
      <c r="P259" s="117">
        <v>210</v>
      </c>
      <c r="Q259" s="117">
        <v>205</v>
      </c>
      <c r="R259" s="117">
        <v>245</v>
      </c>
      <c r="S259" s="117">
        <v>255</v>
      </c>
      <c r="T259" s="117">
        <v>250</v>
      </c>
      <c r="U259" s="117">
        <v>245</v>
      </c>
      <c r="V259" s="117">
        <v>260</v>
      </c>
      <c r="W259" s="117">
        <v>252.5</v>
      </c>
      <c r="X259" s="117">
        <v>222</v>
      </c>
      <c r="Y259" s="117">
        <v>230</v>
      </c>
      <c r="Z259" s="117">
        <v>226</v>
      </c>
      <c r="AA259" s="117">
        <v>170</v>
      </c>
      <c r="AB259" s="117">
        <v>185</v>
      </c>
      <c r="AC259" s="117">
        <v>177.5</v>
      </c>
      <c r="AD259" s="117">
        <v>177</v>
      </c>
      <c r="AE259" s="117">
        <v>190</v>
      </c>
      <c r="AF259" s="119">
        <v>183.5</v>
      </c>
    </row>
    <row r="260" spans="2:32" ht="15" customHeight="1" x14ac:dyDescent="0.25">
      <c r="B260" s="116">
        <v>44426</v>
      </c>
      <c r="C260" s="117">
        <v>125</v>
      </c>
      <c r="D260" s="117">
        <v>150</v>
      </c>
      <c r="E260" s="117">
        <v>137.5</v>
      </c>
      <c r="F260" s="117">
        <v>165</v>
      </c>
      <c r="G260" s="117">
        <v>170</v>
      </c>
      <c r="H260" s="117">
        <v>167.5</v>
      </c>
      <c r="I260" s="117">
        <v>140</v>
      </c>
      <c r="J260" s="117">
        <v>155</v>
      </c>
      <c r="K260" s="117">
        <v>147.5</v>
      </c>
      <c r="L260" s="117">
        <v>115</v>
      </c>
      <c r="M260" s="117">
        <v>145</v>
      </c>
      <c r="N260" s="117">
        <v>130</v>
      </c>
      <c r="O260" s="117">
        <v>180</v>
      </c>
      <c r="P260" s="117">
        <v>210</v>
      </c>
      <c r="Q260" s="117">
        <v>195</v>
      </c>
      <c r="R260" s="117">
        <v>245</v>
      </c>
      <c r="S260" s="117">
        <v>250</v>
      </c>
      <c r="T260" s="117">
        <v>247.5</v>
      </c>
      <c r="U260" s="117">
        <v>240</v>
      </c>
      <c r="V260" s="117">
        <v>245</v>
      </c>
      <c r="W260" s="117">
        <v>242.5</v>
      </c>
      <c r="X260" s="117">
        <v>222</v>
      </c>
      <c r="Y260" s="117">
        <v>227</v>
      </c>
      <c r="Z260" s="117">
        <v>224.5</v>
      </c>
      <c r="AA260" s="117">
        <v>165</v>
      </c>
      <c r="AB260" s="117">
        <v>180</v>
      </c>
      <c r="AC260" s="117">
        <v>172.5</v>
      </c>
      <c r="AD260" s="117">
        <v>165</v>
      </c>
      <c r="AE260" s="117">
        <v>180</v>
      </c>
      <c r="AF260" s="119">
        <v>172.5</v>
      </c>
    </row>
    <row r="261" spans="2:32" ht="15" customHeight="1" x14ac:dyDescent="0.25">
      <c r="B261" s="116">
        <v>44419</v>
      </c>
      <c r="C261" s="117">
        <v>140</v>
      </c>
      <c r="D261" s="117">
        <v>150</v>
      </c>
      <c r="E261" s="117">
        <v>145</v>
      </c>
      <c r="F261" s="117">
        <v>165</v>
      </c>
      <c r="G261" s="117">
        <v>170</v>
      </c>
      <c r="H261" s="117">
        <v>167.5</v>
      </c>
      <c r="I261" s="117">
        <v>140</v>
      </c>
      <c r="J261" s="117">
        <v>155</v>
      </c>
      <c r="K261" s="117">
        <v>147.5</v>
      </c>
      <c r="L261" s="117">
        <v>130</v>
      </c>
      <c r="M261" s="117">
        <v>145</v>
      </c>
      <c r="N261" s="117">
        <v>137.5</v>
      </c>
      <c r="O261" s="117">
        <v>175</v>
      </c>
      <c r="P261" s="117">
        <v>210</v>
      </c>
      <c r="Q261" s="117">
        <v>192.5</v>
      </c>
      <c r="R261" s="117">
        <v>245</v>
      </c>
      <c r="S261" s="117">
        <v>250</v>
      </c>
      <c r="T261" s="117">
        <v>247.5</v>
      </c>
      <c r="U261" s="117">
        <v>235</v>
      </c>
      <c r="V261" s="117">
        <v>240</v>
      </c>
      <c r="W261" s="117">
        <v>237.5</v>
      </c>
      <c r="X261" s="117">
        <v>222</v>
      </c>
      <c r="Y261" s="117">
        <v>227</v>
      </c>
      <c r="Z261" s="117">
        <v>224.5</v>
      </c>
      <c r="AA261" s="117">
        <v>155</v>
      </c>
      <c r="AB261" s="117">
        <v>180</v>
      </c>
      <c r="AC261" s="117">
        <v>167.5</v>
      </c>
      <c r="AD261" s="117">
        <v>155</v>
      </c>
      <c r="AE261" s="117">
        <v>180</v>
      </c>
      <c r="AF261" s="119">
        <v>167.5</v>
      </c>
    </row>
    <row r="262" spans="2:32" ht="15" customHeight="1" x14ac:dyDescent="0.25">
      <c r="B262" s="116">
        <v>44412</v>
      </c>
      <c r="C262" s="117">
        <v>140</v>
      </c>
      <c r="D262" s="117">
        <v>150</v>
      </c>
      <c r="E262" s="117">
        <v>145</v>
      </c>
      <c r="F262" s="117">
        <v>155</v>
      </c>
      <c r="G262" s="117">
        <v>165</v>
      </c>
      <c r="H262" s="117">
        <v>160</v>
      </c>
      <c r="I262" s="117">
        <v>135</v>
      </c>
      <c r="J262" s="117">
        <v>155</v>
      </c>
      <c r="K262" s="117">
        <v>145</v>
      </c>
      <c r="L262" s="117">
        <v>125</v>
      </c>
      <c r="M262" s="117">
        <v>145</v>
      </c>
      <c r="N262" s="117">
        <v>135</v>
      </c>
      <c r="O262" s="117">
        <v>175</v>
      </c>
      <c r="P262" s="117">
        <v>210</v>
      </c>
      <c r="Q262" s="117">
        <v>192.5</v>
      </c>
      <c r="R262" s="117">
        <v>235</v>
      </c>
      <c r="S262" s="117">
        <v>250</v>
      </c>
      <c r="T262" s="117">
        <v>242.5</v>
      </c>
      <c r="U262" s="117">
        <v>225</v>
      </c>
      <c r="V262" s="117">
        <v>240</v>
      </c>
      <c r="W262" s="117">
        <v>232.5</v>
      </c>
      <c r="X262" s="117">
        <v>222</v>
      </c>
      <c r="Y262" s="117">
        <v>227</v>
      </c>
      <c r="Z262" s="117">
        <v>224.5</v>
      </c>
      <c r="AA262" s="117">
        <v>155</v>
      </c>
      <c r="AB262" s="117">
        <v>180</v>
      </c>
      <c r="AC262" s="117">
        <v>167.5</v>
      </c>
      <c r="AD262" s="117">
        <v>155</v>
      </c>
      <c r="AE262" s="117">
        <v>180</v>
      </c>
      <c r="AF262" s="119">
        <v>167.5</v>
      </c>
    </row>
    <row r="263" spans="2:32" ht="15" customHeight="1" x14ac:dyDescent="0.25">
      <c r="B263" s="116">
        <v>44405</v>
      </c>
      <c r="C263" s="117">
        <v>140</v>
      </c>
      <c r="D263" s="117">
        <v>150</v>
      </c>
      <c r="E263" s="117">
        <v>145</v>
      </c>
      <c r="F263" s="117">
        <v>155</v>
      </c>
      <c r="G263" s="117">
        <v>165</v>
      </c>
      <c r="H263" s="117">
        <v>160</v>
      </c>
      <c r="I263" s="117">
        <v>130</v>
      </c>
      <c r="J263" s="117">
        <v>150</v>
      </c>
      <c r="K263" s="117">
        <v>140</v>
      </c>
      <c r="L263" s="117">
        <v>120</v>
      </c>
      <c r="M263" s="117">
        <v>140</v>
      </c>
      <c r="N263" s="117">
        <v>130</v>
      </c>
      <c r="O263" s="117">
        <v>170</v>
      </c>
      <c r="P263" s="117">
        <v>205</v>
      </c>
      <c r="Q263" s="117">
        <v>187.5</v>
      </c>
      <c r="R263" s="117">
        <v>230</v>
      </c>
      <c r="S263" s="117">
        <v>238</v>
      </c>
      <c r="T263" s="117">
        <v>234</v>
      </c>
      <c r="U263" s="117">
        <v>225</v>
      </c>
      <c r="V263" s="117">
        <v>240</v>
      </c>
      <c r="W263" s="117">
        <v>232.5</v>
      </c>
      <c r="X263" s="117">
        <v>215</v>
      </c>
      <c r="Y263" s="117">
        <v>220</v>
      </c>
      <c r="Z263" s="117">
        <v>217.5</v>
      </c>
      <c r="AA263" s="117">
        <v>150</v>
      </c>
      <c r="AB263" s="117">
        <v>180</v>
      </c>
      <c r="AC263" s="117">
        <v>165</v>
      </c>
      <c r="AD263" s="117">
        <v>150</v>
      </c>
      <c r="AE263" s="117">
        <v>180</v>
      </c>
      <c r="AF263" s="119">
        <v>165</v>
      </c>
    </row>
    <row r="264" spans="2:32" ht="15" customHeight="1" x14ac:dyDescent="0.25">
      <c r="B264" s="116">
        <v>44398</v>
      </c>
      <c r="C264" s="117">
        <v>140</v>
      </c>
      <c r="D264" s="117">
        <v>150</v>
      </c>
      <c r="E264" s="117">
        <v>145</v>
      </c>
      <c r="F264" s="117">
        <v>150</v>
      </c>
      <c r="G264" s="117">
        <v>165</v>
      </c>
      <c r="H264" s="117">
        <v>157.5</v>
      </c>
      <c r="I264" s="117">
        <v>130</v>
      </c>
      <c r="J264" s="117">
        <v>150</v>
      </c>
      <c r="K264" s="117">
        <v>140</v>
      </c>
      <c r="L264" s="117">
        <v>120</v>
      </c>
      <c r="M264" s="117">
        <v>140</v>
      </c>
      <c r="N264" s="117">
        <v>130</v>
      </c>
      <c r="O264" s="117">
        <v>170</v>
      </c>
      <c r="P264" s="117">
        <v>205</v>
      </c>
      <c r="Q264" s="117">
        <v>187.5</v>
      </c>
      <c r="R264" s="117">
        <v>225</v>
      </c>
      <c r="S264" s="117">
        <v>233</v>
      </c>
      <c r="T264" s="117">
        <v>229</v>
      </c>
      <c r="U264" s="117">
        <v>225</v>
      </c>
      <c r="V264" s="117">
        <v>240</v>
      </c>
      <c r="W264" s="117">
        <v>232.5</v>
      </c>
      <c r="X264" s="117">
        <v>215</v>
      </c>
      <c r="Y264" s="117">
        <v>220</v>
      </c>
      <c r="Z264" s="117">
        <v>217.5</v>
      </c>
      <c r="AA264" s="117">
        <v>145</v>
      </c>
      <c r="AB264" s="117">
        <v>165</v>
      </c>
      <c r="AC264" s="117">
        <v>155</v>
      </c>
      <c r="AD264" s="117">
        <v>145</v>
      </c>
      <c r="AE264" s="117">
        <v>165</v>
      </c>
      <c r="AF264" s="119">
        <v>155</v>
      </c>
    </row>
    <row r="265" spans="2:32" ht="15" customHeight="1" x14ac:dyDescent="0.25">
      <c r="B265" s="116">
        <v>44391</v>
      </c>
      <c r="C265" s="117">
        <v>140</v>
      </c>
      <c r="D265" s="117">
        <v>150</v>
      </c>
      <c r="E265" s="117">
        <v>145</v>
      </c>
      <c r="F265" s="117">
        <v>150</v>
      </c>
      <c r="G265" s="117">
        <v>160</v>
      </c>
      <c r="H265" s="117">
        <v>155</v>
      </c>
      <c r="I265" s="117">
        <v>125</v>
      </c>
      <c r="J265" s="117">
        <v>140</v>
      </c>
      <c r="K265" s="117">
        <v>132.5</v>
      </c>
      <c r="L265" s="117">
        <v>117</v>
      </c>
      <c r="M265" s="117">
        <v>125</v>
      </c>
      <c r="N265" s="117">
        <v>121</v>
      </c>
      <c r="O265" s="117">
        <v>170</v>
      </c>
      <c r="P265" s="117">
        <v>205</v>
      </c>
      <c r="Q265" s="117">
        <v>187.5</v>
      </c>
      <c r="R265" s="117">
        <v>225</v>
      </c>
      <c r="S265" s="117">
        <v>233</v>
      </c>
      <c r="T265" s="117">
        <v>229</v>
      </c>
      <c r="U265" s="117">
        <v>220</v>
      </c>
      <c r="V265" s="117">
        <v>235</v>
      </c>
      <c r="W265" s="117">
        <v>227.5</v>
      </c>
      <c r="X265" s="117">
        <v>215</v>
      </c>
      <c r="Y265" s="117">
        <v>220</v>
      </c>
      <c r="Z265" s="117">
        <v>217.5</v>
      </c>
      <c r="AA265" s="117">
        <v>145</v>
      </c>
      <c r="AB265" s="117">
        <v>165</v>
      </c>
      <c r="AC265" s="117">
        <v>155</v>
      </c>
      <c r="AD265" s="117">
        <v>145</v>
      </c>
      <c r="AE265" s="117">
        <v>165</v>
      </c>
      <c r="AF265" s="119">
        <v>155</v>
      </c>
    </row>
    <row r="266" spans="2:32" ht="15" customHeight="1" x14ac:dyDescent="0.25">
      <c r="B266" s="116">
        <v>44384</v>
      </c>
      <c r="C266" s="117">
        <v>135</v>
      </c>
      <c r="D266" s="117">
        <v>145</v>
      </c>
      <c r="E266" s="117">
        <v>140</v>
      </c>
      <c r="F266" s="117">
        <v>150</v>
      </c>
      <c r="G266" s="117">
        <v>160</v>
      </c>
      <c r="H266" s="117">
        <v>155</v>
      </c>
      <c r="I266" s="117">
        <v>122</v>
      </c>
      <c r="J266" s="117">
        <v>140</v>
      </c>
      <c r="K266" s="117">
        <v>131</v>
      </c>
      <c r="L266" s="117">
        <v>105</v>
      </c>
      <c r="M266" s="117">
        <v>125</v>
      </c>
      <c r="N266" s="117">
        <v>115</v>
      </c>
      <c r="O266" s="117">
        <v>160</v>
      </c>
      <c r="P266" s="117">
        <v>200</v>
      </c>
      <c r="Q266" s="117">
        <v>180</v>
      </c>
      <c r="R266" s="117">
        <v>215</v>
      </c>
      <c r="S266" s="117">
        <v>230</v>
      </c>
      <c r="T266" s="117">
        <v>222.5</v>
      </c>
      <c r="U266" s="117">
        <v>215</v>
      </c>
      <c r="V266" s="117">
        <v>230</v>
      </c>
      <c r="W266" s="117">
        <v>222.5</v>
      </c>
      <c r="X266" s="117">
        <v>180</v>
      </c>
      <c r="Y266" s="117">
        <v>205</v>
      </c>
      <c r="Z266" s="117">
        <v>192.5</v>
      </c>
      <c r="AA266" s="117">
        <v>135</v>
      </c>
      <c r="AB266" s="117">
        <v>150</v>
      </c>
      <c r="AC266" s="117">
        <v>142.5</v>
      </c>
      <c r="AD266" s="117">
        <v>135</v>
      </c>
      <c r="AE266" s="117">
        <v>150</v>
      </c>
      <c r="AF266" s="119">
        <v>142.5</v>
      </c>
    </row>
    <row r="267" spans="2:32" ht="15" customHeight="1" x14ac:dyDescent="0.25">
      <c r="B267" s="116">
        <v>44377</v>
      </c>
      <c r="C267" s="117">
        <v>135</v>
      </c>
      <c r="D267" s="117">
        <v>145</v>
      </c>
      <c r="E267" s="117">
        <v>140</v>
      </c>
      <c r="F267" s="117">
        <v>150</v>
      </c>
      <c r="G267" s="117">
        <v>160</v>
      </c>
      <c r="H267" s="117">
        <v>155</v>
      </c>
      <c r="I267" s="117">
        <v>122</v>
      </c>
      <c r="J267" s="117">
        <v>140</v>
      </c>
      <c r="K267" s="117">
        <v>131</v>
      </c>
      <c r="L267" s="117">
        <v>100</v>
      </c>
      <c r="M267" s="117">
        <v>120</v>
      </c>
      <c r="N267" s="117">
        <v>110</v>
      </c>
      <c r="O267" s="117">
        <v>160</v>
      </c>
      <c r="P267" s="117">
        <v>200</v>
      </c>
      <c r="Q267" s="117">
        <v>180</v>
      </c>
      <c r="R267" s="117">
        <v>205</v>
      </c>
      <c r="S267" s="117">
        <v>230</v>
      </c>
      <c r="T267" s="117">
        <v>217.5</v>
      </c>
      <c r="U267" s="117">
        <v>210</v>
      </c>
      <c r="V267" s="117">
        <v>220</v>
      </c>
      <c r="W267" s="117">
        <v>215</v>
      </c>
      <c r="X267" s="117">
        <v>180</v>
      </c>
      <c r="Y267" s="117">
        <v>205</v>
      </c>
      <c r="Z267" s="117">
        <v>192.5</v>
      </c>
      <c r="AA267" s="117">
        <v>135</v>
      </c>
      <c r="AB267" s="117">
        <v>150</v>
      </c>
      <c r="AC267" s="117">
        <v>142.5</v>
      </c>
      <c r="AD267" s="117">
        <v>135</v>
      </c>
      <c r="AE267" s="117">
        <v>150</v>
      </c>
      <c r="AF267" s="119">
        <v>142.5</v>
      </c>
    </row>
    <row r="268" spans="2:32" ht="15" customHeight="1" x14ac:dyDescent="0.25">
      <c r="B268" s="116">
        <v>44370</v>
      </c>
      <c r="C268" s="117">
        <v>130</v>
      </c>
      <c r="D268" s="117">
        <v>140</v>
      </c>
      <c r="E268" s="117">
        <v>135</v>
      </c>
      <c r="F268" s="117">
        <v>145</v>
      </c>
      <c r="G268" s="117">
        <v>160</v>
      </c>
      <c r="H268" s="117">
        <v>152.5</v>
      </c>
      <c r="I268" s="117">
        <v>120</v>
      </c>
      <c r="J268" s="117">
        <v>130</v>
      </c>
      <c r="K268" s="117">
        <v>125</v>
      </c>
      <c r="L268" s="117">
        <v>100</v>
      </c>
      <c r="M268" s="117">
        <v>120</v>
      </c>
      <c r="N268" s="117">
        <v>110</v>
      </c>
      <c r="O268" s="117">
        <v>155</v>
      </c>
      <c r="P268" s="117">
        <v>185</v>
      </c>
      <c r="Q268" s="117">
        <v>170</v>
      </c>
      <c r="R268" s="117">
        <v>195</v>
      </c>
      <c r="S268" s="117">
        <v>200</v>
      </c>
      <c r="T268" s="117">
        <v>197.5</v>
      </c>
      <c r="U268" s="117">
        <v>200</v>
      </c>
      <c r="V268" s="117">
        <v>210</v>
      </c>
      <c r="W268" s="117">
        <v>205</v>
      </c>
      <c r="X268" s="117">
        <v>175</v>
      </c>
      <c r="Y268" s="117">
        <v>200</v>
      </c>
      <c r="Z268" s="117">
        <v>187.5</v>
      </c>
      <c r="AA268" s="117">
        <v>135</v>
      </c>
      <c r="AB268" s="117">
        <v>150</v>
      </c>
      <c r="AC268" s="117">
        <v>142.5</v>
      </c>
      <c r="AD268" s="117">
        <v>135</v>
      </c>
      <c r="AE268" s="117">
        <v>150</v>
      </c>
      <c r="AF268" s="119">
        <v>142.5</v>
      </c>
    </row>
    <row r="269" spans="2:32" ht="15" customHeight="1" x14ac:dyDescent="0.25">
      <c r="B269" s="116">
        <v>44363</v>
      </c>
      <c r="C269" s="117">
        <v>130</v>
      </c>
      <c r="D269" s="117">
        <v>140</v>
      </c>
      <c r="E269" s="117">
        <v>135</v>
      </c>
      <c r="F269" s="117">
        <v>145</v>
      </c>
      <c r="G269" s="117">
        <v>160</v>
      </c>
      <c r="H269" s="117">
        <v>152.5</v>
      </c>
      <c r="I269" s="117">
        <v>115</v>
      </c>
      <c r="J269" s="117">
        <v>130</v>
      </c>
      <c r="K269" s="117">
        <v>122.5</v>
      </c>
      <c r="L269" s="117">
        <v>100</v>
      </c>
      <c r="M269" s="117">
        <v>120</v>
      </c>
      <c r="N269" s="117">
        <v>110</v>
      </c>
      <c r="O269" s="117">
        <v>155</v>
      </c>
      <c r="P269" s="117">
        <v>185</v>
      </c>
      <c r="Q269" s="117">
        <v>170</v>
      </c>
      <c r="R269" s="117">
        <v>185</v>
      </c>
      <c r="S269" s="117">
        <v>195</v>
      </c>
      <c r="T269" s="117">
        <v>190</v>
      </c>
      <c r="U269" s="117">
        <v>200</v>
      </c>
      <c r="V269" s="117">
        <v>210</v>
      </c>
      <c r="W269" s="117">
        <v>205</v>
      </c>
      <c r="X269" s="117">
        <v>175</v>
      </c>
      <c r="Y269" s="117">
        <v>190</v>
      </c>
      <c r="Z269" s="117">
        <v>182.5</v>
      </c>
      <c r="AA269" s="117">
        <v>135</v>
      </c>
      <c r="AB269" s="117">
        <v>150</v>
      </c>
      <c r="AC269" s="117">
        <v>142.5</v>
      </c>
      <c r="AD269" s="117">
        <v>135</v>
      </c>
      <c r="AE269" s="117">
        <v>150</v>
      </c>
      <c r="AF269" s="119">
        <v>142.5</v>
      </c>
    </row>
    <row r="270" spans="2:32" ht="15" customHeight="1" x14ac:dyDescent="0.25">
      <c r="B270" s="116">
        <v>44356</v>
      </c>
      <c r="C270" s="117">
        <v>130</v>
      </c>
      <c r="D270" s="117">
        <v>140</v>
      </c>
      <c r="E270" s="117">
        <v>135</v>
      </c>
      <c r="F270" s="117">
        <v>140</v>
      </c>
      <c r="G270" s="117">
        <v>150</v>
      </c>
      <c r="H270" s="117">
        <v>145</v>
      </c>
      <c r="I270" s="117">
        <v>115</v>
      </c>
      <c r="J270" s="117">
        <v>125</v>
      </c>
      <c r="K270" s="117">
        <v>120</v>
      </c>
      <c r="L270" s="117">
        <v>110</v>
      </c>
      <c r="M270" s="117">
        <v>120</v>
      </c>
      <c r="N270" s="117">
        <v>115</v>
      </c>
      <c r="O270" s="117">
        <v>150</v>
      </c>
      <c r="P270" s="117">
        <v>180</v>
      </c>
      <c r="Q270" s="117">
        <v>165</v>
      </c>
      <c r="R270" s="117">
        <v>190</v>
      </c>
      <c r="S270" s="117">
        <v>200</v>
      </c>
      <c r="T270" s="117">
        <v>195</v>
      </c>
      <c r="U270" s="117">
        <v>190</v>
      </c>
      <c r="V270" s="117">
        <v>200</v>
      </c>
      <c r="W270" s="117">
        <v>195</v>
      </c>
      <c r="X270" s="117">
        <v>175</v>
      </c>
      <c r="Y270" s="117">
        <v>190</v>
      </c>
      <c r="Z270" s="117">
        <v>182.5</v>
      </c>
      <c r="AA270" s="117">
        <v>135</v>
      </c>
      <c r="AB270" s="117">
        <v>150</v>
      </c>
      <c r="AC270" s="117">
        <v>142.5</v>
      </c>
      <c r="AD270" s="117">
        <v>135</v>
      </c>
      <c r="AE270" s="117">
        <v>150</v>
      </c>
      <c r="AF270" s="119">
        <v>142.5</v>
      </c>
    </row>
    <row r="271" spans="2:32" ht="15" customHeight="1" x14ac:dyDescent="0.25">
      <c r="B271" s="116">
        <v>44349</v>
      </c>
      <c r="C271" s="117">
        <v>110</v>
      </c>
      <c r="D271" s="117">
        <v>129</v>
      </c>
      <c r="E271" s="117">
        <v>119.5</v>
      </c>
      <c r="F271" s="117">
        <v>115</v>
      </c>
      <c r="G271" s="117">
        <v>125</v>
      </c>
      <c r="H271" s="117">
        <v>120</v>
      </c>
      <c r="I271" s="117">
        <v>95</v>
      </c>
      <c r="J271" s="117">
        <v>110</v>
      </c>
      <c r="K271" s="117">
        <v>102.5</v>
      </c>
      <c r="L271" s="117">
        <v>90</v>
      </c>
      <c r="M271" s="117">
        <v>98</v>
      </c>
      <c r="N271" s="117">
        <v>94</v>
      </c>
      <c r="O271" s="117">
        <v>120</v>
      </c>
      <c r="P271" s="117">
        <v>150</v>
      </c>
      <c r="Q271" s="117">
        <v>135</v>
      </c>
      <c r="R271" s="117">
        <v>164</v>
      </c>
      <c r="S271" s="117">
        <v>169</v>
      </c>
      <c r="T271" s="117">
        <v>166.5</v>
      </c>
      <c r="U271" s="117">
        <v>170</v>
      </c>
      <c r="V271" s="117">
        <v>175</v>
      </c>
      <c r="W271" s="117">
        <v>172.5</v>
      </c>
      <c r="X271" s="117">
        <v>145</v>
      </c>
      <c r="Y271" s="117">
        <v>160</v>
      </c>
      <c r="Z271" s="117">
        <v>152.5</v>
      </c>
      <c r="AA271" s="117">
        <v>115</v>
      </c>
      <c r="AB271" s="117">
        <v>130</v>
      </c>
      <c r="AC271" s="117">
        <v>122.5</v>
      </c>
      <c r="AD271" s="117">
        <v>115</v>
      </c>
      <c r="AE271" s="117">
        <v>130</v>
      </c>
      <c r="AF271" s="119">
        <v>122.5</v>
      </c>
    </row>
    <row r="272" spans="2:32" ht="15" customHeight="1" x14ac:dyDescent="0.25">
      <c r="B272" s="116">
        <v>44342</v>
      </c>
      <c r="C272" s="117">
        <v>110</v>
      </c>
      <c r="D272" s="117">
        <v>129</v>
      </c>
      <c r="E272" s="117">
        <v>119.5</v>
      </c>
      <c r="F272" s="117">
        <v>115</v>
      </c>
      <c r="G272" s="117">
        <v>125</v>
      </c>
      <c r="H272" s="117">
        <v>120</v>
      </c>
      <c r="I272" s="117">
        <v>95</v>
      </c>
      <c r="J272" s="117">
        <v>110</v>
      </c>
      <c r="K272" s="117">
        <v>102.5</v>
      </c>
      <c r="L272" s="117">
        <v>90</v>
      </c>
      <c r="M272" s="117">
        <v>98</v>
      </c>
      <c r="N272" s="117">
        <v>94</v>
      </c>
      <c r="O272" s="117">
        <v>120</v>
      </c>
      <c r="P272" s="117">
        <v>150</v>
      </c>
      <c r="Q272" s="117">
        <v>135</v>
      </c>
      <c r="R272" s="117">
        <v>164</v>
      </c>
      <c r="S272" s="117">
        <v>169</v>
      </c>
      <c r="T272" s="117">
        <v>166.5</v>
      </c>
      <c r="U272" s="117">
        <v>170</v>
      </c>
      <c r="V272" s="117">
        <v>175</v>
      </c>
      <c r="W272" s="117">
        <v>172.5</v>
      </c>
      <c r="X272" s="117">
        <v>145</v>
      </c>
      <c r="Y272" s="117">
        <v>160</v>
      </c>
      <c r="Z272" s="117">
        <v>152.5</v>
      </c>
      <c r="AA272" s="117">
        <v>115</v>
      </c>
      <c r="AB272" s="117">
        <v>130</v>
      </c>
      <c r="AC272" s="117">
        <v>122.5</v>
      </c>
      <c r="AD272" s="117">
        <v>115</v>
      </c>
      <c r="AE272" s="117">
        <v>130</v>
      </c>
      <c r="AF272" s="119">
        <v>122.5</v>
      </c>
    </row>
    <row r="273" spans="2:32" ht="15" customHeight="1" x14ac:dyDescent="0.25">
      <c r="B273" s="116">
        <v>44335</v>
      </c>
      <c r="C273" s="117">
        <v>110</v>
      </c>
      <c r="D273" s="117">
        <v>123</v>
      </c>
      <c r="E273" s="117">
        <v>116.5</v>
      </c>
      <c r="F273" s="117">
        <v>115</v>
      </c>
      <c r="G273" s="117">
        <v>125</v>
      </c>
      <c r="H273" s="117">
        <v>120</v>
      </c>
      <c r="I273" s="117">
        <v>95</v>
      </c>
      <c r="J273" s="117">
        <v>110</v>
      </c>
      <c r="K273" s="117">
        <v>102.5</v>
      </c>
      <c r="L273" s="117">
        <v>90</v>
      </c>
      <c r="M273" s="117">
        <v>95</v>
      </c>
      <c r="N273" s="117">
        <v>92.5</v>
      </c>
      <c r="O273" s="117">
        <v>120</v>
      </c>
      <c r="P273" s="117">
        <v>150</v>
      </c>
      <c r="Q273" s="117">
        <v>135</v>
      </c>
      <c r="R273" s="117">
        <v>164</v>
      </c>
      <c r="S273" s="117">
        <v>169</v>
      </c>
      <c r="T273" s="117">
        <v>166.5</v>
      </c>
      <c r="U273" s="117">
        <v>170</v>
      </c>
      <c r="V273" s="117">
        <v>175</v>
      </c>
      <c r="W273" s="117">
        <v>172.5</v>
      </c>
      <c r="X273" s="117">
        <v>140</v>
      </c>
      <c r="Y273" s="117">
        <v>150</v>
      </c>
      <c r="Z273" s="117">
        <v>145</v>
      </c>
      <c r="AA273" s="117">
        <v>110</v>
      </c>
      <c r="AB273" s="117">
        <v>120</v>
      </c>
      <c r="AC273" s="117">
        <v>115</v>
      </c>
      <c r="AD273" s="117">
        <v>110</v>
      </c>
      <c r="AE273" s="117">
        <v>120</v>
      </c>
      <c r="AF273" s="119">
        <v>115</v>
      </c>
    </row>
    <row r="274" spans="2:32" ht="15" customHeight="1" x14ac:dyDescent="0.25">
      <c r="B274" s="116">
        <v>44328</v>
      </c>
      <c r="C274" s="117">
        <v>110</v>
      </c>
      <c r="D274" s="117">
        <v>123</v>
      </c>
      <c r="E274" s="117">
        <v>116.5</v>
      </c>
      <c r="F274" s="117">
        <v>115</v>
      </c>
      <c r="G274" s="117">
        <v>125</v>
      </c>
      <c r="H274" s="117">
        <v>120</v>
      </c>
      <c r="I274" s="117">
        <v>95</v>
      </c>
      <c r="J274" s="117">
        <v>110</v>
      </c>
      <c r="K274" s="117">
        <v>102.5</v>
      </c>
      <c r="L274" s="117">
        <v>90</v>
      </c>
      <c r="M274" s="117">
        <v>95</v>
      </c>
      <c r="N274" s="117">
        <v>92.5</v>
      </c>
      <c r="O274" s="117">
        <v>115</v>
      </c>
      <c r="P274" s="117">
        <v>150</v>
      </c>
      <c r="Q274" s="117">
        <v>132.5</v>
      </c>
      <c r="R274" s="117">
        <v>164</v>
      </c>
      <c r="S274" s="117">
        <v>169</v>
      </c>
      <c r="T274" s="117">
        <v>166.5</v>
      </c>
      <c r="U274" s="117">
        <v>170</v>
      </c>
      <c r="V274" s="117">
        <v>175</v>
      </c>
      <c r="W274" s="117">
        <v>172.5</v>
      </c>
      <c r="X274" s="117">
        <v>130</v>
      </c>
      <c r="Y274" s="117">
        <v>150</v>
      </c>
      <c r="Z274" s="117">
        <v>140</v>
      </c>
      <c r="AA274" s="117">
        <v>100</v>
      </c>
      <c r="AB274" s="117">
        <v>110</v>
      </c>
      <c r="AC274" s="117">
        <v>105</v>
      </c>
      <c r="AD274" s="117">
        <v>100</v>
      </c>
      <c r="AE274" s="117">
        <v>110</v>
      </c>
      <c r="AF274" s="119">
        <v>105</v>
      </c>
    </row>
    <row r="275" spans="2:32" ht="15" customHeight="1" x14ac:dyDescent="0.25">
      <c r="B275" s="116">
        <v>44321</v>
      </c>
      <c r="C275" s="117">
        <v>110</v>
      </c>
      <c r="D275" s="117">
        <v>125</v>
      </c>
      <c r="E275" s="117">
        <v>117.5</v>
      </c>
      <c r="F275" s="117">
        <v>115</v>
      </c>
      <c r="G275" s="117">
        <v>125</v>
      </c>
      <c r="H275" s="117">
        <v>120</v>
      </c>
      <c r="I275" s="117">
        <v>95</v>
      </c>
      <c r="J275" s="117">
        <v>105</v>
      </c>
      <c r="K275" s="117">
        <v>100</v>
      </c>
      <c r="L275" s="117">
        <v>85</v>
      </c>
      <c r="M275" s="117">
        <v>90</v>
      </c>
      <c r="N275" s="117">
        <v>87.5</v>
      </c>
      <c r="O275" s="117">
        <v>108</v>
      </c>
      <c r="P275" s="117">
        <v>140</v>
      </c>
      <c r="Q275" s="117">
        <v>124</v>
      </c>
      <c r="R275" s="117">
        <v>160</v>
      </c>
      <c r="S275" s="117">
        <v>165</v>
      </c>
      <c r="T275" s="117">
        <v>162.5</v>
      </c>
      <c r="U275" s="117">
        <v>165</v>
      </c>
      <c r="V275" s="117">
        <v>169</v>
      </c>
      <c r="W275" s="117">
        <v>167</v>
      </c>
      <c r="X275" s="117">
        <v>130</v>
      </c>
      <c r="Y275" s="117">
        <v>140</v>
      </c>
      <c r="Z275" s="117">
        <v>135</v>
      </c>
      <c r="AA275" s="117">
        <v>100</v>
      </c>
      <c r="AB275" s="117">
        <v>110</v>
      </c>
      <c r="AC275" s="117">
        <v>105</v>
      </c>
      <c r="AD275" s="117">
        <v>100</v>
      </c>
      <c r="AE275" s="117">
        <v>110</v>
      </c>
      <c r="AF275" s="119">
        <v>105</v>
      </c>
    </row>
    <row r="276" spans="2:32" ht="15" customHeight="1" x14ac:dyDescent="0.25">
      <c r="B276" s="116">
        <v>44314</v>
      </c>
      <c r="C276" s="117">
        <v>110</v>
      </c>
      <c r="D276" s="117">
        <v>125</v>
      </c>
      <c r="E276" s="117">
        <v>117.5</v>
      </c>
      <c r="F276" s="117">
        <v>115</v>
      </c>
      <c r="G276" s="117">
        <v>125</v>
      </c>
      <c r="H276" s="117">
        <v>120</v>
      </c>
      <c r="I276" s="117">
        <v>92</v>
      </c>
      <c r="J276" s="117">
        <v>98</v>
      </c>
      <c r="K276" s="117">
        <v>95</v>
      </c>
      <c r="L276" s="117">
        <v>78</v>
      </c>
      <c r="M276" s="117">
        <v>85</v>
      </c>
      <c r="N276" s="117">
        <v>81.5</v>
      </c>
      <c r="O276" s="117">
        <v>108</v>
      </c>
      <c r="P276" s="117">
        <v>140</v>
      </c>
      <c r="Q276" s="117">
        <v>124</v>
      </c>
      <c r="R276" s="117">
        <v>155</v>
      </c>
      <c r="S276" s="117">
        <v>170</v>
      </c>
      <c r="T276" s="117">
        <v>162.5</v>
      </c>
      <c r="U276" s="117">
        <v>155</v>
      </c>
      <c r="V276" s="117">
        <v>165</v>
      </c>
      <c r="W276" s="117">
        <v>160</v>
      </c>
      <c r="X276" s="117">
        <v>130</v>
      </c>
      <c r="Y276" s="117">
        <v>140</v>
      </c>
      <c r="Z276" s="117">
        <v>135</v>
      </c>
      <c r="AA276" s="117">
        <v>95</v>
      </c>
      <c r="AB276" s="117">
        <v>110</v>
      </c>
      <c r="AC276" s="117">
        <v>102.5</v>
      </c>
      <c r="AD276" s="117">
        <v>90</v>
      </c>
      <c r="AE276" s="117">
        <v>105</v>
      </c>
      <c r="AF276" s="119">
        <v>97.5</v>
      </c>
    </row>
    <row r="277" spans="2:32" ht="15" customHeight="1" x14ac:dyDescent="0.25">
      <c r="B277" s="116">
        <v>44307</v>
      </c>
      <c r="C277" s="117">
        <v>108</v>
      </c>
      <c r="D277" s="117">
        <v>119</v>
      </c>
      <c r="E277" s="117">
        <v>113.5</v>
      </c>
      <c r="F277" s="117">
        <v>115</v>
      </c>
      <c r="G277" s="117">
        <v>118</v>
      </c>
      <c r="H277" s="117">
        <v>116.5</v>
      </c>
      <c r="I277" s="117">
        <v>82</v>
      </c>
      <c r="J277" s="117">
        <v>95</v>
      </c>
      <c r="K277" s="117">
        <v>88.5</v>
      </c>
      <c r="L277" s="117">
        <v>78</v>
      </c>
      <c r="M277" s="117">
        <v>85</v>
      </c>
      <c r="N277" s="117">
        <v>81.5</v>
      </c>
      <c r="O277" s="117">
        <v>108</v>
      </c>
      <c r="P277" s="117">
        <v>140</v>
      </c>
      <c r="Q277" s="117">
        <v>124</v>
      </c>
      <c r="R277" s="117">
        <v>155</v>
      </c>
      <c r="S277" s="117">
        <v>160</v>
      </c>
      <c r="T277" s="117">
        <v>157.5</v>
      </c>
      <c r="U277" s="117">
        <v>148</v>
      </c>
      <c r="V277" s="117">
        <v>155</v>
      </c>
      <c r="W277" s="117">
        <v>151.5</v>
      </c>
      <c r="X277" s="117">
        <v>130</v>
      </c>
      <c r="Y277" s="117">
        <v>140</v>
      </c>
      <c r="Z277" s="117">
        <v>135</v>
      </c>
      <c r="AA277" s="117">
        <v>95</v>
      </c>
      <c r="AB277" s="117">
        <v>110</v>
      </c>
      <c r="AC277" s="117">
        <v>102.5</v>
      </c>
      <c r="AD277" s="117">
        <v>90</v>
      </c>
      <c r="AE277" s="117">
        <v>105</v>
      </c>
      <c r="AF277" s="119">
        <v>97.5</v>
      </c>
    </row>
    <row r="278" spans="2:32" ht="15" customHeight="1" x14ac:dyDescent="0.25">
      <c r="B278" s="116">
        <v>44300</v>
      </c>
      <c r="C278" s="117">
        <v>108</v>
      </c>
      <c r="D278" s="117">
        <v>117</v>
      </c>
      <c r="E278" s="117">
        <v>112.5</v>
      </c>
      <c r="F278" s="117">
        <v>115</v>
      </c>
      <c r="G278" s="117">
        <v>126</v>
      </c>
      <c r="H278" s="117">
        <v>120.5</v>
      </c>
      <c r="I278" s="117">
        <v>80</v>
      </c>
      <c r="J278" s="117">
        <v>92</v>
      </c>
      <c r="K278" s="117">
        <v>86</v>
      </c>
      <c r="L278" s="117">
        <v>78</v>
      </c>
      <c r="M278" s="117">
        <v>85</v>
      </c>
      <c r="N278" s="117">
        <v>81.5</v>
      </c>
      <c r="O278" s="117">
        <v>108</v>
      </c>
      <c r="P278" s="117">
        <v>140</v>
      </c>
      <c r="Q278" s="117">
        <v>124</v>
      </c>
      <c r="R278" s="117">
        <v>155</v>
      </c>
      <c r="S278" s="117">
        <v>160</v>
      </c>
      <c r="T278" s="117">
        <v>157.5</v>
      </c>
      <c r="U278" s="117">
        <v>148</v>
      </c>
      <c r="V278" s="117">
        <v>155</v>
      </c>
      <c r="W278" s="117">
        <v>151.5</v>
      </c>
      <c r="X278" s="117">
        <v>130</v>
      </c>
      <c r="Y278" s="117">
        <v>140</v>
      </c>
      <c r="Z278" s="117">
        <v>135</v>
      </c>
      <c r="AA278" s="117">
        <v>95</v>
      </c>
      <c r="AB278" s="117">
        <v>110</v>
      </c>
      <c r="AC278" s="117">
        <v>102.5</v>
      </c>
      <c r="AD278" s="117">
        <v>90</v>
      </c>
      <c r="AE278" s="117">
        <v>105</v>
      </c>
      <c r="AF278" s="119">
        <v>97.5</v>
      </c>
    </row>
    <row r="279" spans="2:32" ht="15" customHeight="1" x14ac:dyDescent="0.25">
      <c r="B279" s="116">
        <v>44293</v>
      </c>
      <c r="C279" s="117">
        <v>105</v>
      </c>
      <c r="D279" s="117">
        <v>112</v>
      </c>
      <c r="E279" s="117">
        <v>108.5</v>
      </c>
      <c r="F279" s="117">
        <v>115</v>
      </c>
      <c r="G279" s="117">
        <v>120</v>
      </c>
      <c r="H279" s="117">
        <v>117.5</v>
      </c>
      <c r="I279" s="117">
        <v>80</v>
      </c>
      <c r="J279" s="117">
        <v>90</v>
      </c>
      <c r="K279" s="117">
        <v>85</v>
      </c>
      <c r="L279" s="117">
        <v>78</v>
      </c>
      <c r="M279" s="117">
        <v>89</v>
      </c>
      <c r="N279" s="117">
        <v>83.5</v>
      </c>
      <c r="O279" s="117">
        <v>108</v>
      </c>
      <c r="P279" s="117">
        <v>140</v>
      </c>
      <c r="Q279" s="117">
        <v>124</v>
      </c>
      <c r="R279" s="117">
        <v>150</v>
      </c>
      <c r="S279" s="117">
        <v>160</v>
      </c>
      <c r="T279" s="117">
        <v>155</v>
      </c>
      <c r="U279" s="117">
        <v>145</v>
      </c>
      <c r="V279" s="117">
        <v>152</v>
      </c>
      <c r="W279" s="117">
        <v>148.5</v>
      </c>
      <c r="X279" s="117">
        <v>130</v>
      </c>
      <c r="Y279" s="117">
        <v>140</v>
      </c>
      <c r="Z279" s="117">
        <v>135</v>
      </c>
      <c r="AA279" s="117">
        <v>90</v>
      </c>
      <c r="AB279" s="117">
        <v>100</v>
      </c>
      <c r="AC279" s="117">
        <v>95</v>
      </c>
      <c r="AD279" s="117">
        <v>90</v>
      </c>
      <c r="AE279" s="117">
        <v>100</v>
      </c>
      <c r="AF279" s="119">
        <v>95</v>
      </c>
    </row>
    <row r="280" spans="2:32" ht="15" customHeight="1" x14ac:dyDescent="0.25">
      <c r="B280" s="116">
        <v>44286</v>
      </c>
      <c r="C280" s="117">
        <v>105</v>
      </c>
      <c r="D280" s="117">
        <v>112</v>
      </c>
      <c r="E280" s="117">
        <v>108.5</v>
      </c>
      <c r="F280" s="117">
        <v>115</v>
      </c>
      <c r="G280" s="117">
        <v>120</v>
      </c>
      <c r="H280" s="117">
        <v>117.5</v>
      </c>
      <c r="I280" s="117">
        <v>80</v>
      </c>
      <c r="J280" s="117">
        <v>90</v>
      </c>
      <c r="K280" s="117">
        <v>85</v>
      </c>
      <c r="L280" s="117">
        <v>78</v>
      </c>
      <c r="M280" s="117">
        <v>89</v>
      </c>
      <c r="N280" s="117">
        <v>83.5</v>
      </c>
      <c r="O280" s="117">
        <v>108</v>
      </c>
      <c r="P280" s="117">
        <v>140</v>
      </c>
      <c r="Q280" s="117">
        <v>124</v>
      </c>
      <c r="R280" s="117">
        <v>150</v>
      </c>
      <c r="S280" s="117">
        <v>156</v>
      </c>
      <c r="T280" s="117">
        <v>153</v>
      </c>
      <c r="U280" s="117">
        <v>145</v>
      </c>
      <c r="V280" s="117">
        <v>152</v>
      </c>
      <c r="W280" s="117">
        <v>148.5</v>
      </c>
      <c r="X280" s="117">
        <v>130</v>
      </c>
      <c r="Y280" s="117">
        <v>140</v>
      </c>
      <c r="Z280" s="117">
        <v>135</v>
      </c>
      <c r="AA280" s="117">
        <v>90</v>
      </c>
      <c r="AB280" s="117">
        <v>100</v>
      </c>
      <c r="AC280" s="117">
        <v>95</v>
      </c>
      <c r="AD280" s="117">
        <v>90</v>
      </c>
      <c r="AE280" s="117">
        <v>100</v>
      </c>
      <c r="AF280" s="119">
        <v>95</v>
      </c>
    </row>
    <row r="281" spans="2:32" ht="15" customHeight="1" x14ac:dyDescent="0.25">
      <c r="B281" s="116">
        <v>44279</v>
      </c>
      <c r="C281" s="117">
        <v>100</v>
      </c>
      <c r="D281" s="117">
        <v>110</v>
      </c>
      <c r="E281" s="117">
        <v>105</v>
      </c>
      <c r="F281" s="117">
        <v>95</v>
      </c>
      <c r="G281" s="117">
        <v>105</v>
      </c>
      <c r="H281" s="117">
        <v>100</v>
      </c>
      <c r="I281" s="117">
        <v>80</v>
      </c>
      <c r="J281" s="117">
        <v>90</v>
      </c>
      <c r="K281" s="117">
        <v>85</v>
      </c>
      <c r="L281" s="117">
        <v>75</v>
      </c>
      <c r="M281" s="117">
        <v>80</v>
      </c>
      <c r="N281" s="117">
        <v>77.5</v>
      </c>
      <c r="O281" s="117">
        <v>105</v>
      </c>
      <c r="P281" s="117">
        <v>133</v>
      </c>
      <c r="Q281" s="117">
        <v>119</v>
      </c>
      <c r="R281" s="117">
        <v>138</v>
      </c>
      <c r="S281" s="117">
        <v>148</v>
      </c>
      <c r="T281" s="117">
        <v>143</v>
      </c>
      <c r="U281" s="117">
        <v>140</v>
      </c>
      <c r="V281" s="117">
        <v>150</v>
      </c>
      <c r="W281" s="117">
        <v>145</v>
      </c>
      <c r="X281" s="117">
        <v>105</v>
      </c>
      <c r="Y281" s="117">
        <v>140</v>
      </c>
      <c r="Z281" s="117">
        <v>122.5</v>
      </c>
      <c r="AA281" s="117">
        <v>90</v>
      </c>
      <c r="AB281" s="117">
        <v>95</v>
      </c>
      <c r="AC281" s="117">
        <v>92.5</v>
      </c>
      <c r="AD281" s="117">
        <v>90</v>
      </c>
      <c r="AE281" s="117">
        <v>95</v>
      </c>
      <c r="AF281" s="119">
        <v>92.5</v>
      </c>
    </row>
    <row r="282" spans="2:32" ht="15" customHeight="1" x14ac:dyDescent="0.25">
      <c r="B282" s="116">
        <v>44272</v>
      </c>
      <c r="C282" s="117">
        <v>95</v>
      </c>
      <c r="D282" s="117">
        <v>102</v>
      </c>
      <c r="E282" s="117">
        <v>98.5</v>
      </c>
      <c r="F282" s="117">
        <v>95</v>
      </c>
      <c r="G282" s="117">
        <v>105</v>
      </c>
      <c r="H282" s="117">
        <v>100</v>
      </c>
      <c r="I282" s="117">
        <v>75</v>
      </c>
      <c r="J282" s="117">
        <v>85</v>
      </c>
      <c r="K282" s="117">
        <v>80</v>
      </c>
      <c r="L282" s="117">
        <v>70</v>
      </c>
      <c r="M282" s="117">
        <v>75</v>
      </c>
      <c r="N282" s="117">
        <v>72.5</v>
      </c>
      <c r="O282" s="117">
        <v>97</v>
      </c>
      <c r="P282" s="117">
        <v>132</v>
      </c>
      <c r="Q282" s="117">
        <v>114.5</v>
      </c>
      <c r="R282" s="117">
        <v>135</v>
      </c>
      <c r="S282" s="117">
        <v>145</v>
      </c>
      <c r="T282" s="117">
        <v>140</v>
      </c>
      <c r="U282" s="117">
        <v>140</v>
      </c>
      <c r="V282" s="117">
        <v>150</v>
      </c>
      <c r="W282" s="117">
        <v>145</v>
      </c>
      <c r="X282" s="117">
        <v>105</v>
      </c>
      <c r="Y282" s="117">
        <v>130</v>
      </c>
      <c r="Z282" s="117">
        <v>117.5</v>
      </c>
      <c r="AA282" s="117">
        <v>80</v>
      </c>
      <c r="AB282" s="117">
        <v>90</v>
      </c>
      <c r="AC282" s="117">
        <v>85</v>
      </c>
      <c r="AD282" s="117">
        <v>80</v>
      </c>
      <c r="AE282" s="117">
        <v>92</v>
      </c>
      <c r="AF282" s="119">
        <v>86</v>
      </c>
    </row>
    <row r="283" spans="2:32" ht="15" customHeight="1" x14ac:dyDescent="0.25">
      <c r="B283" s="116">
        <v>44265</v>
      </c>
      <c r="C283" s="117">
        <v>95</v>
      </c>
      <c r="D283" s="117">
        <v>102</v>
      </c>
      <c r="E283" s="117">
        <v>98.5</v>
      </c>
      <c r="F283" s="117">
        <v>95</v>
      </c>
      <c r="G283" s="117">
        <v>100</v>
      </c>
      <c r="H283" s="117">
        <v>97.5</v>
      </c>
      <c r="I283" s="117">
        <v>65</v>
      </c>
      <c r="J283" s="117">
        <v>75</v>
      </c>
      <c r="K283" s="117">
        <v>70</v>
      </c>
      <c r="L283" s="117">
        <v>65</v>
      </c>
      <c r="M283" s="117">
        <v>75</v>
      </c>
      <c r="N283" s="117">
        <v>70</v>
      </c>
      <c r="O283" s="117">
        <v>95</v>
      </c>
      <c r="P283" s="117">
        <v>125</v>
      </c>
      <c r="Q283" s="117">
        <v>110</v>
      </c>
      <c r="R283" s="117">
        <v>135</v>
      </c>
      <c r="S283" s="117">
        <v>145</v>
      </c>
      <c r="T283" s="117">
        <v>140</v>
      </c>
      <c r="U283" s="117">
        <v>130</v>
      </c>
      <c r="V283" s="117">
        <v>150</v>
      </c>
      <c r="W283" s="117">
        <v>140</v>
      </c>
      <c r="X283" s="117">
        <v>105</v>
      </c>
      <c r="Y283" s="117">
        <v>130</v>
      </c>
      <c r="Z283" s="117">
        <v>117.5</v>
      </c>
      <c r="AA283" s="117">
        <v>80</v>
      </c>
      <c r="AB283" s="117">
        <v>90</v>
      </c>
      <c r="AC283" s="117">
        <v>85</v>
      </c>
      <c r="AD283" s="117">
        <v>80</v>
      </c>
      <c r="AE283" s="117">
        <v>92</v>
      </c>
      <c r="AF283" s="119">
        <v>86</v>
      </c>
    </row>
    <row r="284" spans="2:32" ht="15" customHeight="1" x14ac:dyDescent="0.25">
      <c r="B284" s="116">
        <v>44258</v>
      </c>
      <c r="C284" s="117">
        <v>92</v>
      </c>
      <c r="D284" s="117">
        <v>102</v>
      </c>
      <c r="E284" s="117">
        <v>97</v>
      </c>
      <c r="F284" s="117">
        <v>90</v>
      </c>
      <c r="G284" s="117">
        <v>100</v>
      </c>
      <c r="H284" s="117">
        <v>95</v>
      </c>
      <c r="I284" s="117">
        <v>62</v>
      </c>
      <c r="J284" s="117">
        <v>75</v>
      </c>
      <c r="K284" s="117">
        <v>68.5</v>
      </c>
      <c r="L284" s="117">
        <v>60</v>
      </c>
      <c r="M284" s="117">
        <v>70</v>
      </c>
      <c r="N284" s="117">
        <v>65</v>
      </c>
      <c r="O284" s="117">
        <v>95</v>
      </c>
      <c r="P284" s="117">
        <v>120</v>
      </c>
      <c r="Q284" s="117">
        <v>107.5</v>
      </c>
      <c r="R284" s="117">
        <v>122</v>
      </c>
      <c r="S284" s="117">
        <v>133</v>
      </c>
      <c r="T284" s="117">
        <v>127.5</v>
      </c>
      <c r="U284" s="117">
        <v>120</v>
      </c>
      <c r="V284" s="117">
        <v>130</v>
      </c>
      <c r="W284" s="117">
        <v>125</v>
      </c>
      <c r="X284" s="117">
        <v>105</v>
      </c>
      <c r="Y284" s="117">
        <v>125</v>
      </c>
      <c r="Z284" s="117">
        <v>115</v>
      </c>
      <c r="AA284" s="117">
        <v>80</v>
      </c>
      <c r="AB284" s="117">
        <v>90</v>
      </c>
      <c r="AC284" s="117">
        <v>85</v>
      </c>
      <c r="AD284" s="117">
        <v>80</v>
      </c>
      <c r="AE284" s="117">
        <v>92</v>
      </c>
      <c r="AF284" s="119">
        <v>86</v>
      </c>
    </row>
    <row r="285" spans="2:32" ht="15" customHeight="1" x14ac:dyDescent="0.25">
      <c r="B285" s="116">
        <v>44251</v>
      </c>
      <c r="C285" s="117">
        <v>82</v>
      </c>
      <c r="D285" s="117">
        <v>92</v>
      </c>
      <c r="E285" s="117">
        <v>87</v>
      </c>
      <c r="F285" s="117">
        <v>85</v>
      </c>
      <c r="G285" s="117">
        <v>95</v>
      </c>
      <c r="H285" s="117">
        <v>90</v>
      </c>
      <c r="I285" s="117">
        <v>60</v>
      </c>
      <c r="J285" s="117">
        <v>73</v>
      </c>
      <c r="K285" s="117">
        <v>66.5</v>
      </c>
      <c r="L285" s="117">
        <v>55</v>
      </c>
      <c r="M285" s="117">
        <v>68</v>
      </c>
      <c r="N285" s="117">
        <v>61.5</v>
      </c>
      <c r="O285" s="117">
        <v>85</v>
      </c>
      <c r="P285" s="117">
        <v>120</v>
      </c>
      <c r="Q285" s="117">
        <v>102.5</v>
      </c>
      <c r="R285" s="117">
        <v>122</v>
      </c>
      <c r="S285" s="117">
        <v>133</v>
      </c>
      <c r="T285" s="117">
        <v>127.5</v>
      </c>
      <c r="U285" s="117">
        <v>120</v>
      </c>
      <c r="V285" s="117">
        <v>130</v>
      </c>
      <c r="W285" s="117">
        <v>125</v>
      </c>
      <c r="X285" s="117">
        <v>100</v>
      </c>
      <c r="Y285" s="117">
        <v>120</v>
      </c>
      <c r="Z285" s="117">
        <v>110</v>
      </c>
      <c r="AA285" s="117">
        <v>70</v>
      </c>
      <c r="AB285" s="117">
        <v>85</v>
      </c>
      <c r="AC285" s="117">
        <v>77.5</v>
      </c>
      <c r="AD285" s="117">
        <v>70</v>
      </c>
      <c r="AE285" s="117">
        <v>85</v>
      </c>
      <c r="AF285" s="119">
        <v>77.5</v>
      </c>
    </row>
    <row r="286" spans="2:32" ht="15" customHeight="1" x14ac:dyDescent="0.25">
      <c r="B286" s="116">
        <v>44244</v>
      </c>
      <c r="C286" s="117">
        <v>74</v>
      </c>
      <c r="D286" s="117">
        <v>83</v>
      </c>
      <c r="E286" s="117">
        <v>78.5</v>
      </c>
      <c r="F286" s="117">
        <v>70</v>
      </c>
      <c r="G286" s="117">
        <v>85</v>
      </c>
      <c r="H286" s="117">
        <v>77.5</v>
      </c>
      <c r="I286" s="117">
        <v>50</v>
      </c>
      <c r="J286" s="117">
        <v>65</v>
      </c>
      <c r="K286" s="117">
        <v>57.5</v>
      </c>
      <c r="L286" s="117">
        <v>45</v>
      </c>
      <c r="M286" s="117">
        <v>55</v>
      </c>
      <c r="N286" s="117">
        <v>50</v>
      </c>
      <c r="O286" s="117">
        <v>75</v>
      </c>
      <c r="P286" s="117">
        <v>105</v>
      </c>
      <c r="Q286" s="117">
        <v>90</v>
      </c>
      <c r="R286" s="117">
        <v>120</v>
      </c>
      <c r="S286" s="117">
        <v>125</v>
      </c>
      <c r="T286" s="117">
        <v>122.5</v>
      </c>
      <c r="U286" s="117">
        <v>100</v>
      </c>
      <c r="V286" s="117">
        <v>115</v>
      </c>
      <c r="W286" s="117">
        <v>107.5</v>
      </c>
      <c r="X286" s="117">
        <v>74</v>
      </c>
      <c r="Y286" s="117">
        <v>89</v>
      </c>
      <c r="Z286" s="117">
        <v>81.5</v>
      </c>
      <c r="AA286" s="117">
        <v>60</v>
      </c>
      <c r="AB286" s="117">
        <v>70</v>
      </c>
      <c r="AC286" s="117">
        <v>65</v>
      </c>
      <c r="AD286" s="117">
        <v>60</v>
      </c>
      <c r="AE286" s="117">
        <v>70</v>
      </c>
      <c r="AF286" s="119">
        <v>65</v>
      </c>
    </row>
    <row r="287" spans="2:32" ht="15" customHeight="1" x14ac:dyDescent="0.25">
      <c r="B287" s="116">
        <v>44237</v>
      </c>
      <c r="C287" s="117">
        <v>69</v>
      </c>
      <c r="D287" s="117">
        <v>82</v>
      </c>
      <c r="E287" s="117">
        <v>75.5</v>
      </c>
      <c r="F287" s="117">
        <v>65</v>
      </c>
      <c r="G287" s="117">
        <v>85</v>
      </c>
      <c r="H287" s="117">
        <v>75</v>
      </c>
      <c r="I287" s="117">
        <v>40</v>
      </c>
      <c r="J287" s="117">
        <v>65</v>
      </c>
      <c r="K287" s="117">
        <v>52.5</v>
      </c>
      <c r="L287" s="117">
        <v>40</v>
      </c>
      <c r="M287" s="117">
        <v>55</v>
      </c>
      <c r="N287" s="117">
        <v>47.5</v>
      </c>
      <c r="O287" s="117">
        <v>65</v>
      </c>
      <c r="P287" s="117">
        <v>95</v>
      </c>
      <c r="Q287" s="117">
        <v>80</v>
      </c>
      <c r="R287" s="117">
        <v>120</v>
      </c>
      <c r="S287" s="117">
        <v>125</v>
      </c>
      <c r="T287" s="117">
        <v>122.5</v>
      </c>
      <c r="U287" s="117">
        <v>100</v>
      </c>
      <c r="V287" s="117">
        <v>115</v>
      </c>
      <c r="W287" s="117">
        <v>107.5</v>
      </c>
      <c r="X287" s="117">
        <v>74</v>
      </c>
      <c r="Y287" s="117">
        <v>89</v>
      </c>
      <c r="Z287" s="117">
        <v>81.5</v>
      </c>
      <c r="AA287" s="117">
        <v>50</v>
      </c>
      <c r="AB287" s="117">
        <v>59</v>
      </c>
      <c r="AC287" s="117">
        <v>54.5</v>
      </c>
      <c r="AD287" s="117">
        <v>50</v>
      </c>
      <c r="AE287" s="117">
        <v>59</v>
      </c>
      <c r="AF287" s="119">
        <v>54.5</v>
      </c>
    </row>
    <row r="288" spans="2:32" ht="15" customHeight="1" x14ac:dyDescent="0.25">
      <c r="B288" s="116">
        <v>44230</v>
      </c>
      <c r="C288" s="117">
        <v>69</v>
      </c>
      <c r="D288" s="117">
        <v>80</v>
      </c>
      <c r="E288" s="117">
        <v>74.5</v>
      </c>
      <c r="F288" s="117">
        <v>65</v>
      </c>
      <c r="G288" s="117">
        <v>85</v>
      </c>
      <c r="H288" s="117">
        <v>75</v>
      </c>
      <c r="I288" s="117">
        <v>40</v>
      </c>
      <c r="J288" s="117">
        <v>65</v>
      </c>
      <c r="K288" s="117">
        <v>52.5</v>
      </c>
      <c r="L288" s="117">
        <v>40</v>
      </c>
      <c r="M288" s="117">
        <v>55</v>
      </c>
      <c r="N288" s="117">
        <v>47.5</v>
      </c>
      <c r="O288" s="117">
        <v>65</v>
      </c>
      <c r="P288" s="117">
        <v>95</v>
      </c>
      <c r="Q288" s="117">
        <v>80</v>
      </c>
      <c r="R288" s="117">
        <v>95</v>
      </c>
      <c r="S288" s="117">
        <v>120</v>
      </c>
      <c r="T288" s="117">
        <v>107.5</v>
      </c>
      <c r="U288" s="117">
        <v>95</v>
      </c>
      <c r="V288" s="117">
        <v>110</v>
      </c>
      <c r="W288" s="117">
        <v>102.5</v>
      </c>
      <c r="X288" s="117">
        <v>74</v>
      </c>
      <c r="Y288" s="117">
        <v>84</v>
      </c>
      <c r="Z288" s="117">
        <v>79</v>
      </c>
      <c r="AA288" s="117">
        <v>40</v>
      </c>
      <c r="AB288" s="117">
        <v>50</v>
      </c>
      <c r="AC288" s="117">
        <v>45</v>
      </c>
      <c r="AD288" s="117">
        <v>40</v>
      </c>
      <c r="AE288" s="117">
        <v>50</v>
      </c>
      <c r="AF288" s="119">
        <v>45</v>
      </c>
    </row>
    <row r="289" spans="2:32" ht="15" customHeight="1" x14ac:dyDescent="0.25">
      <c r="B289" s="116">
        <v>44223</v>
      </c>
      <c r="C289" s="117">
        <v>62</v>
      </c>
      <c r="D289" s="117">
        <v>72</v>
      </c>
      <c r="E289" s="117">
        <v>67</v>
      </c>
      <c r="F289" s="117">
        <v>65</v>
      </c>
      <c r="G289" s="117">
        <v>80</v>
      </c>
      <c r="H289" s="117">
        <v>72.5</v>
      </c>
      <c r="I289" s="117">
        <v>35</v>
      </c>
      <c r="J289" s="117">
        <v>45</v>
      </c>
      <c r="K289" s="117">
        <v>40</v>
      </c>
      <c r="L289" s="117">
        <v>30</v>
      </c>
      <c r="M289" s="117">
        <v>50</v>
      </c>
      <c r="N289" s="117">
        <v>40</v>
      </c>
      <c r="O289" s="117">
        <v>60</v>
      </c>
      <c r="P289" s="117">
        <v>90</v>
      </c>
      <c r="Q289" s="117">
        <v>75</v>
      </c>
      <c r="R289" s="117">
        <v>80</v>
      </c>
      <c r="S289" s="117">
        <v>90</v>
      </c>
      <c r="T289" s="117">
        <v>85</v>
      </c>
      <c r="U289" s="117">
        <v>95</v>
      </c>
      <c r="V289" s="117">
        <v>110</v>
      </c>
      <c r="W289" s="117">
        <v>102.5</v>
      </c>
      <c r="X289" s="117">
        <v>70</v>
      </c>
      <c r="Y289" s="117">
        <v>80</v>
      </c>
      <c r="Z289" s="117">
        <v>75</v>
      </c>
      <c r="AA289" s="117">
        <v>40</v>
      </c>
      <c r="AB289" s="117">
        <v>50</v>
      </c>
      <c r="AC289" s="117">
        <v>45</v>
      </c>
      <c r="AD289" s="117">
        <v>34</v>
      </c>
      <c r="AE289" s="117">
        <v>42</v>
      </c>
      <c r="AF289" s="119">
        <v>38</v>
      </c>
    </row>
    <row r="290" spans="2:32" ht="15" customHeight="1" x14ac:dyDescent="0.25">
      <c r="B290" s="116">
        <v>44216</v>
      </c>
      <c r="C290" s="117">
        <v>53</v>
      </c>
      <c r="D290" s="117">
        <v>65</v>
      </c>
      <c r="E290" s="117">
        <v>59</v>
      </c>
      <c r="F290" s="117">
        <v>59</v>
      </c>
      <c r="G290" s="117">
        <v>65</v>
      </c>
      <c r="H290" s="117">
        <v>62</v>
      </c>
      <c r="I290" s="117">
        <v>35</v>
      </c>
      <c r="J290" s="117">
        <v>45</v>
      </c>
      <c r="K290" s="117">
        <v>40</v>
      </c>
      <c r="L290" s="117">
        <v>35</v>
      </c>
      <c r="M290" s="117">
        <v>45</v>
      </c>
      <c r="N290" s="117">
        <v>40</v>
      </c>
      <c r="O290" s="117">
        <v>55</v>
      </c>
      <c r="P290" s="117">
        <v>80</v>
      </c>
      <c r="Q290" s="117">
        <v>67.5</v>
      </c>
      <c r="R290" s="117">
        <v>80</v>
      </c>
      <c r="S290" s="117">
        <v>85</v>
      </c>
      <c r="T290" s="117">
        <v>82.5</v>
      </c>
      <c r="U290" s="117">
        <v>95</v>
      </c>
      <c r="V290" s="117">
        <v>100</v>
      </c>
      <c r="W290" s="117">
        <v>97.5</v>
      </c>
      <c r="X290" s="117">
        <v>55</v>
      </c>
      <c r="Y290" s="117">
        <v>75</v>
      </c>
      <c r="Z290" s="117">
        <v>65</v>
      </c>
      <c r="AA290" s="117">
        <v>34</v>
      </c>
      <c r="AB290" s="117">
        <v>42</v>
      </c>
      <c r="AC290" s="117">
        <v>38</v>
      </c>
      <c r="AD290" s="117">
        <v>34</v>
      </c>
      <c r="AE290" s="117">
        <v>42</v>
      </c>
      <c r="AF290" s="119">
        <v>38</v>
      </c>
    </row>
    <row r="291" spans="2:32" ht="15" customHeight="1" x14ac:dyDescent="0.25">
      <c r="B291" s="116">
        <v>44209</v>
      </c>
      <c r="C291" s="117">
        <v>51</v>
      </c>
      <c r="D291" s="117">
        <v>59</v>
      </c>
      <c r="E291" s="117">
        <v>55</v>
      </c>
      <c r="F291" s="117">
        <v>59</v>
      </c>
      <c r="G291" s="117">
        <v>65</v>
      </c>
      <c r="H291" s="117">
        <v>62</v>
      </c>
      <c r="I291" s="117">
        <v>32</v>
      </c>
      <c r="J291" s="117">
        <v>42</v>
      </c>
      <c r="K291" s="117">
        <v>37</v>
      </c>
      <c r="L291" s="117">
        <v>32</v>
      </c>
      <c r="M291" s="117">
        <v>42</v>
      </c>
      <c r="N291" s="117">
        <v>37</v>
      </c>
      <c r="O291" s="117">
        <v>50</v>
      </c>
      <c r="P291" s="117">
        <v>80</v>
      </c>
      <c r="Q291" s="117">
        <v>65</v>
      </c>
      <c r="R291" s="117">
        <v>78</v>
      </c>
      <c r="S291" s="117">
        <v>83</v>
      </c>
      <c r="T291" s="117">
        <v>80.5</v>
      </c>
      <c r="U291" s="117">
        <v>85</v>
      </c>
      <c r="V291" s="117">
        <v>100</v>
      </c>
      <c r="W291" s="117">
        <v>92.5</v>
      </c>
      <c r="X291" s="117">
        <v>55</v>
      </c>
      <c r="Y291" s="117">
        <v>75</v>
      </c>
      <c r="Z291" s="117">
        <v>65</v>
      </c>
      <c r="AA291" s="117">
        <v>34</v>
      </c>
      <c r="AB291" s="117">
        <v>42</v>
      </c>
      <c r="AC291" s="117">
        <v>38</v>
      </c>
      <c r="AD291" s="117">
        <v>34</v>
      </c>
      <c r="AE291" s="117">
        <v>42</v>
      </c>
      <c r="AF291" s="119">
        <v>38</v>
      </c>
    </row>
    <row r="292" spans="2:32" ht="15" customHeight="1" x14ac:dyDescent="0.25">
      <c r="B292" s="116">
        <v>44202</v>
      </c>
      <c r="C292" s="117">
        <v>46</v>
      </c>
      <c r="D292" s="117">
        <v>52</v>
      </c>
      <c r="E292" s="117">
        <v>49</v>
      </c>
      <c r="F292" s="117">
        <v>45</v>
      </c>
      <c r="G292" s="117">
        <v>50</v>
      </c>
      <c r="H292" s="117">
        <v>47.5</v>
      </c>
      <c r="I292" s="117">
        <v>27</v>
      </c>
      <c r="J292" s="117">
        <v>35</v>
      </c>
      <c r="K292" s="117">
        <v>31</v>
      </c>
      <c r="L292" s="117">
        <v>27</v>
      </c>
      <c r="M292" s="117">
        <v>35</v>
      </c>
      <c r="N292" s="117">
        <v>31</v>
      </c>
      <c r="O292" s="117">
        <v>45</v>
      </c>
      <c r="P292" s="117">
        <v>58</v>
      </c>
      <c r="Q292" s="117">
        <v>51.5</v>
      </c>
      <c r="R292" s="117">
        <v>73</v>
      </c>
      <c r="S292" s="117">
        <v>80</v>
      </c>
      <c r="T292" s="117">
        <v>76.5</v>
      </c>
      <c r="U292" s="117">
        <v>78</v>
      </c>
      <c r="V292" s="117">
        <v>84</v>
      </c>
      <c r="W292" s="117">
        <v>81</v>
      </c>
      <c r="X292" s="117">
        <v>52</v>
      </c>
      <c r="Y292" s="117">
        <v>60</v>
      </c>
      <c r="Z292" s="117">
        <v>56</v>
      </c>
      <c r="AA292" s="117">
        <v>30</v>
      </c>
      <c r="AB292" s="117">
        <v>35</v>
      </c>
      <c r="AC292" s="117">
        <v>32.5</v>
      </c>
      <c r="AD292" s="117">
        <v>30</v>
      </c>
      <c r="AE292" s="117">
        <v>36</v>
      </c>
      <c r="AF292" s="119">
        <v>33</v>
      </c>
    </row>
    <row r="293" spans="2:32" ht="15" customHeight="1" x14ac:dyDescent="0.25">
      <c r="B293" s="116">
        <v>44188</v>
      </c>
      <c r="C293" s="117">
        <v>45</v>
      </c>
      <c r="D293" s="117">
        <v>51</v>
      </c>
      <c r="E293" s="117">
        <v>48</v>
      </c>
      <c r="F293" s="117">
        <v>45</v>
      </c>
      <c r="G293" s="117">
        <v>50</v>
      </c>
      <c r="H293" s="117">
        <v>47.5</v>
      </c>
      <c r="I293" s="117">
        <v>20</v>
      </c>
      <c r="J293" s="117">
        <v>25</v>
      </c>
      <c r="K293" s="117">
        <v>22.5</v>
      </c>
      <c r="L293" s="117">
        <v>20</v>
      </c>
      <c r="M293" s="117">
        <v>25</v>
      </c>
      <c r="N293" s="117">
        <v>22.5</v>
      </c>
      <c r="O293" s="117">
        <v>49</v>
      </c>
      <c r="P293" s="117">
        <v>54</v>
      </c>
      <c r="Q293" s="117">
        <v>51.5</v>
      </c>
      <c r="R293" s="117">
        <v>69</v>
      </c>
      <c r="S293" s="117">
        <v>75</v>
      </c>
      <c r="T293" s="117">
        <v>72</v>
      </c>
      <c r="U293" s="117">
        <v>78</v>
      </c>
      <c r="V293" s="117">
        <v>85</v>
      </c>
      <c r="W293" s="117">
        <v>81.5</v>
      </c>
      <c r="X293" s="117">
        <v>52</v>
      </c>
      <c r="Y293" s="117">
        <v>58</v>
      </c>
      <c r="Z293" s="117">
        <v>55</v>
      </c>
      <c r="AA293" s="117">
        <v>30</v>
      </c>
      <c r="AB293" s="117">
        <v>34</v>
      </c>
      <c r="AC293" s="117">
        <v>32</v>
      </c>
      <c r="AD293" s="117">
        <v>30</v>
      </c>
      <c r="AE293" s="117">
        <v>35</v>
      </c>
      <c r="AF293" s="119">
        <v>32.5</v>
      </c>
    </row>
    <row r="294" spans="2:32" ht="15" customHeight="1" x14ac:dyDescent="0.25">
      <c r="B294" s="116">
        <v>44181</v>
      </c>
      <c r="C294" s="117">
        <v>38</v>
      </c>
      <c r="D294" s="117">
        <v>43</v>
      </c>
      <c r="E294" s="117">
        <v>40.5</v>
      </c>
      <c r="F294" s="117">
        <v>36</v>
      </c>
      <c r="G294" s="117">
        <v>44</v>
      </c>
      <c r="H294" s="117">
        <v>40</v>
      </c>
      <c r="I294" s="117">
        <v>13</v>
      </c>
      <c r="J294" s="117">
        <v>18</v>
      </c>
      <c r="K294" s="117">
        <v>15.5</v>
      </c>
      <c r="L294" s="117">
        <v>13</v>
      </c>
      <c r="M294" s="117">
        <v>18</v>
      </c>
      <c r="N294" s="117">
        <v>15.5</v>
      </c>
      <c r="O294" s="117">
        <v>47</v>
      </c>
      <c r="P294" s="117">
        <v>52</v>
      </c>
      <c r="Q294" s="117">
        <v>49.5</v>
      </c>
      <c r="R294" s="117">
        <v>69</v>
      </c>
      <c r="S294" s="117">
        <v>75</v>
      </c>
      <c r="T294" s="117">
        <v>72</v>
      </c>
      <c r="U294" s="117">
        <v>73</v>
      </c>
      <c r="V294" s="117">
        <v>78</v>
      </c>
      <c r="W294" s="117">
        <v>75.5</v>
      </c>
      <c r="X294" s="117">
        <v>52</v>
      </c>
      <c r="Y294" s="117">
        <v>58</v>
      </c>
      <c r="Z294" s="117">
        <v>55</v>
      </c>
      <c r="AA294" s="117">
        <v>29</v>
      </c>
      <c r="AB294" s="117">
        <v>32</v>
      </c>
      <c r="AC294" s="117">
        <v>30.5</v>
      </c>
      <c r="AD294" s="117">
        <v>29</v>
      </c>
      <c r="AE294" s="117">
        <v>33</v>
      </c>
      <c r="AF294" s="119">
        <v>31</v>
      </c>
    </row>
    <row r="295" spans="2:32" ht="15" customHeight="1" x14ac:dyDescent="0.25">
      <c r="B295" s="116">
        <v>44174</v>
      </c>
      <c r="C295" s="117">
        <v>38</v>
      </c>
      <c r="D295" s="117">
        <v>43</v>
      </c>
      <c r="E295" s="117">
        <v>40.5</v>
      </c>
      <c r="F295" s="117">
        <v>36</v>
      </c>
      <c r="G295" s="117">
        <v>44</v>
      </c>
      <c r="H295" s="117">
        <v>40</v>
      </c>
      <c r="I295" s="117">
        <v>11</v>
      </c>
      <c r="J295" s="117">
        <v>16</v>
      </c>
      <c r="K295" s="117">
        <v>13.5</v>
      </c>
      <c r="L295" s="117">
        <v>11</v>
      </c>
      <c r="M295" s="117">
        <v>16</v>
      </c>
      <c r="N295" s="117">
        <v>13.5</v>
      </c>
      <c r="O295" s="117">
        <v>42</v>
      </c>
      <c r="P295" s="117">
        <v>48</v>
      </c>
      <c r="Q295" s="117">
        <v>45</v>
      </c>
      <c r="R295" s="117">
        <v>65</v>
      </c>
      <c r="S295" s="117">
        <v>70</v>
      </c>
      <c r="T295" s="117">
        <v>67.5</v>
      </c>
      <c r="U295" s="117">
        <v>69</v>
      </c>
      <c r="V295" s="117">
        <v>80</v>
      </c>
      <c r="W295" s="117">
        <v>74.5</v>
      </c>
      <c r="X295" s="117">
        <v>52</v>
      </c>
      <c r="Y295" s="117">
        <v>58</v>
      </c>
      <c r="Z295" s="117">
        <v>55</v>
      </c>
      <c r="AA295" s="117">
        <v>23</v>
      </c>
      <c r="AB295" s="117">
        <v>28</v>
      </c>
      <c r="AC295" s="117">
        <v>25.5</v>
      </c>
      <c r="AD295" s="117">
        <v>23</v>
      </c>
      <c r="AE295" s="117">
        <v>29</v>
      </c>
      <c r="AF295" s="119">
        <v>26</v>
      </c>
    </row>
    <row r="296" spans="2:32" ht="15" customHeight="1" x14ac:dyDescent="0.25">
      <c r="B296" s="116">
        <v>44167</v>
      </c>
      <c r="C296" s="117">
        <v>35</v>
      </c>
      <c r="D296" s="117">
        <v>40</v>
      </c>
      <c r="E296" s="117">
        <v>37.5</v>
      </c>
      <c r="F296" s="117">
        <v>31</v>
      </c>
      <c r="G296" s="117">
        <v>42</v>
      </c>
      <c r="H296" s="117">
        <v>36.5</v>
      </c>
      <c r="I296" s="117">
        <v>6</v>
      </c>
      <c r="J296" s="117">
        <v>13</v>
      </c>
      <c r="K296" s="117">
        <v>9.5</v>
      </c>
      <c r="L296" s="117">
        <v>5</v>
      </c>
      <c r="M296" s="117">
        <v>10</v>
      </c>
      <c r="N296" s="117">
        <v>7.5</v>
      </c>
      <c r="O296" s="117">
        <v>40</v>
      </c>
      <c r="P296" s="117">
        <v>47</v>
      </c>
      <c r="Q296" s="117">
        <v>43.5</v>
      </c>
      <c r="R296" s="117">
        <v>56</v>
      </c>
      <c r="S296" s="117">
        <v>57</v>
      </c>
      <c r="T296" s="117">
        <v>56.5</v>
      </c>
      <c r="U296" s="117">
        <v>55</v>
      </c>
      <c r="V296" s="117">
        <v>62</v>
      </c>
      <c r="W296" s="117">
        <v>58.5</v>
      </c>
      <c r="X296" s="117">
        <v>50</v>
      </c>
      <c r="Y296" s="117">
        <v>60</v>
      </c>
      <c r="Z296" s="117">
        <v>55</v>
      </c>
      <c r="AA296" s="117">
        <v>23</v>
      </c>
      <c r="AB296" s="117">
        <v>28</v>
      </c>
      <c r="AC296" s="117">
        <v>25.5</v>
      </c>
      <c r="AD296" s="117">
        <v>21</v>
      </c>
      <c r="AE296" s="117">
        <v>27</v>
      </c>
      <c r="AF296" s="119">
        <v>24</v>
      </c>
    </row>
    <row r="297" spans="2:32" ht="15" customHeight="1" x14ac:dyDescent="0.25">
      <c r="B297" s="116">
        <v>44160</v>
      </c>
      <c r="C297" s="117">
        <v>30</v>
      </c>
      <c r="D297" s="117">
        <v>35</v>
      </c>
      <c r="E297" s="117">
        <v>32.5</v>
      </c>
      <c r="F297" s="117">
        <v>29</v>
      </c>
      <c r="G297" s="117">
        <v>40</v>
      </c>
      <c r="H297" s="117">
        <v>34.5</v>
      </c>
      <c r="I297" s="117">
        <v>2</v>
      </c>
      <c r="J297" s="117">
        <v>7</v>
      </c>
      <c r="K297" s="117">
        <v>4.5</v>
      </c>
      <c r="L297" s="117">
        <v>0</v>
      </c>
      <c r="M297" s="117">
        <v>6</v>
      </c>
      <c r="N297" s="117">
        <v>3</v>
      </c>
      <c r="O297" s="117">
        <v>37</v>
      </c>
      <c r="P297" s="117">
        <v>43</v>
      </c>
      <c r="Q297" s="117">
        <v>40</v>
      </c>
      <c r="R297" s="117">
        <v>56</v>
      </c>
      <c r="S297" s="117">
        <v>57</v>
      </c>
      <c r="T297" s="117">
        <v>56.5</v>
      </c>
      <c r="U297" s="117">
        <v>55</v>
      </c>
      <c r="V297" s="117">
        <v>62</v>
      </c>
      <c r="W297" s="117">
        <v>58.5</v>
      </c>
      <c r="X297" s="117">
        <v>50</v>
      </c>
      <c r="Y297" s="117">
        <v>60</v>
      </c>
      <c r="Z297" s="117">
        <v>55</v>
      </c>
      <c r="AA297" s="117">
        <v>23</v>
      </c>
      <c r="AB297" s="117">
        <v>28</v>
      </c>
      <c r="AC297" s="117">
        <v>25.5</v>
      </c>
      <c r="AD297" s="117">
        <v>19</v>
      </c>
      <c r="AE297" s="117">
        <v>24</v>
      </c>
      <c r="AF297" s="119">
        <v>21.5</v>
      </c>
    </row>
    <row r="298" spans="2:32" ht="15" customHeight="1" x14ac:dyDescent="0.25">
      <c r="B298" s="116">
        <v>44153</v>
      </c>
      <c r="C298" s="117">
        <v>30</v>
      </c>
      <c r="D298" s="117">
        <v>35</v>
      </c>
      <c r="E298" s="117">
        <v>32.5</v>
      </c>
      <c r="F298" s="117">
        <v>27</v>
      </c>
      <c r="G298" s="117">
        <v>34</v>
      </c>
      <c r="H298" s="117">
        <v>30.5</v>
      </c>
      <c r="I298" s="117">
        <v>1</v>
      </c>
      <c r="J298" s="117">
        <v>6</v>
      </c>
      <c r="K298" s="117">
        <v>3.5</v>
      </c>
      <c r="L298" s="117">
        <v>0</v>
      </c>
      <c r="M298" s="117">
        <v>6</v>
      </c>
      <c r="N298" s="117">
        <v>3</v>
      </c>
      <c r="O298" s="117">
        <v>35</v>
      </c>
      <c r="P298" s="117">
        <v>43</v>
      </c>
      <c r="Q298" s="117">
        <v>39</v>
      </c>
      <c r="R298" s="117">
        <v>56</v>
      </c>
      <c r="S298" s="117">
        <v>57</v>
      </c>
      <c r="T298" s="117">
        <v>56.5</v>
      </c>
      <c r="U298" s="117">
        <v>55</v>
      </c>
      <c r="V298" s="117">
        <v>62</v>
      </c>
      <c r="W298" s="117">
        <v>58.5</v>
      </c>
      <c r="X298" s="117">
        <v>50</v>
      </c>
      <c r="Y298" s="117">
        <v>55</v>
      </c>
      <c r="Z298" s="117">
        <v>52.5</v>
      </c>
      <c r="AA298" s="117">
        <v>23</v>
      </c>
      <c r="AB298" s="117">
        <v>28</v>
      </c>
      <c r="AC298" s="117">
        <v>25.5</v>
      </c>
      <c r="AD298" s="117">
        <v>19</v>
      </c>
      <c r="AE298" s="117">
        <v>24</v>
      </c>
      <c r="AF298" s="119">
        <v>21.5</v>
      </c>
    </row>
    <row r="299" spans="2:32" ht="15" customHeight="1" x14ac:dyDescent="0.25">
      <c r="B299" s="116">
        <v>44146</v>
      </c>
      <c r="C299" s="117">
        <v>25</v>
      </c>
      <c r="D299" s="117">
        <v>30</v>
      </c>
      <c r="E299" s="117">
        <v>27.5</v>
      </c>
      <c r="F299" s="117">
        <v>23</v>
      </c>
      <c r="G299" s="117">
        <v>34</v>
      </c>
      <c r="H299" s="117">
        <v>28.5</v>
      </c>
      <c r="I299" s="117">
        <v>-3</v>
      </c>
      <c r="J299" s="117">
        <v>2</v>
      </c>
      <c r="K299" s="117">
        <v>-0.5</v>
      </c>
      <c r="L299" s="117">
        <v>-5</v>
      </c>
      <c r="M299" s="117">
        <v>0</v>
      </c>
      <c r="N299" s="117">
        <v>-2.5</v>
      </c>
      <c r="O299" s="117">
        <v>35</v>
      </c>
      <c r="P299" s="117">
        <v>43</v>
      </c>
      <c r="Q299" s="117">
        <v>39</v>
      </c>
      <c r="R299" s="117">
        <v>53</v>
      </c>
      <c r="S299" s="117">
        <v>57</v>
      </c>
      <c r="T299" s="117">
        <v>55</v>
      </c>
      <c r="U299" s="117">
        <v>50</v>
      </c>
      <c r="V299" s="117">
        <v>59</v>
      </c>
      <c r="W299" s="117">
        <v>54.5</v>
      </c>
      <c r="X299" s="117">
        <v>50</v>
      </c>
      <c r="Y299" s="117">
        <v>55</v>
      </c>
      <c r="Z299" s="117">
        <v>52.5</v>
      </c>
      <c r="AA299" s="117">
        <v>17</v>
      </c>
      <c r="AB299" s="117">
        <v>22</v>
      </c>
      <c r="AC299" s="117">
        <v>19.5</v>
      </c>
      <c r="AD299" s="117">
        <v>17</v>
      </c>
      <c r="AE299" s="117">
        <v>23</v>
      </c>
      <c r="AF299" s="119">
        <v>20</v>
      </c>
    </row>
    <row r="300" spans="2:32" ht="15" customHeight="1" x14ac:dyDescent="0.25">
      <c r="B300" s="116">
        <v>44139</v>
      </c>
      <c r="C300" s="117">
        <v>25</v>
      </c>
      <c r="D300" s="117">
        <v>30</v>
      </c>
      <c r="E300" s="117">
        <v>27.5</v>
      </c>
      <c r="F300" s="117">
        <v>23</v>
      </c>
      <c r="G300" s="117">
        <v>34</v>
      </c>
      <c r="H300" s="117">
        <v>28.5</v>
      </c>
      <c r="I300" s="117">
        <v>-5</v>
      </c>
      <c r="J300" s="117">
        <v>0</v>
      </c>
      <c r="K300" s="117">
        <v>-2.5</v>
      </c>
      <c r="L300" s="117">
        <v>-6</v>
      </c>
      <c r="M300" s="117">
        <v>-3</v>
      </c>
      <c r="N300" s="117">
        <v>-4.5</v>
      </c>
      <c r="O300" s="117">
        <v>35</v>
      </c>
      <c r="P300" s="117">
        <v>43</v>
      </c>
      <c r="Q300" s="117">
        <v>39</v>
      </c>
      <c r="R300" s="117">
        <v>53</v>
      </c>
      <c r="S300" s="117">
        <v>57</v>
      </c>
      <c r="T300" s="117">
        <v>55</v>
      </c>
      <c r="U300" s="117">
        <v>50</v>
      </c>
      <c r="V300" s="117">
        <v>59</v>
      </c>
      <c r="W300" s="117">
        <v>54.5</v>
      </c>
      <c r="X300" s="117">
        <v>50</v>
      </c>
      <c r="Y300" s="117">
        <v>55</v>
      </c>
      <c r="Z300" s="117">
        <v>52.5</v>
      </c>
      <c r="AA300" s="117">
        <v>17</v>
      </c>
      <c r="AB300" s="117">
        <v>22</v>
      </c>
      <c r="AC300" s="117">
        <v>19.5</v>
      </c>
      <c r="AD300" s="117">
        <v>17</v>
      </c>
      <c r="AE300" s="117">
        <v>23</v>
      </c>
      <c r="AF300" s="119">
        <v>20</v>
      </c>
    </row>
    <row r="301" spans="2:32" ht="15" customHeight="1" x14ac:dyDescent="0.25">
      <c r="B301" s="116">
        <v>44132</v>
      </c>
      <c r="C301" s="117">
        <v>20</v>
      </c>
      <c r="D301" s="117">
        <v>28</v>
      </c>
      <c r="E301" s="117">
        <v>24</v>
      </c>
      <c r="F301" s="117">
        <v>20</v>
      </c>
      <c r="G301" s="117">
        <v>34</v>
      </c>
      <c r="H301" s="117">
        <v>27</v>
      </c>
      <c r="I301" s="117">
        <v>-6</v>
      </c>
      <c r="J301" s="117">
        <v>-3</v>
      </c>
      <c r="K301" s="117">
        <v>-4.5</v>
      </c>
      <c r="L301" s="117">
        <v>-7</v>
      </c>
      <c r="M301" s="117">
        <v>-3</v>
      </c>
      <c r="N301" s="117">
        <v>-5</v>
      </c>
      <c r="O301" s="117">
        <v>35</v>
      </c>
      <c r="P301" s="117">
        <v>43</v>
      </c>
      <c r="Q301" s="117">
        <v>39</v>
      </c>
      <c r="R301" s="117">
        <v>53</v>
      </c>
      <c r="S301" s="117">
        <v>57</v>
      </c>
      <c r="T301" s="117">
        <v>55</v>
      </c>
      <c r="U301" s="117">
        <v>42</v>
      </c>
      <c r="V301" s="117">
        <v>51</v>
      </c>
      <c r="W301" s="117">
        <v>46.5</v>
      </c>
      <c r="X301" s="117">
        <v>48</v>
      </c>
      <c r="Y301" s="117">
        <v>55</v>
      </c>
      <c r="Z301" s="117">
        <v>51.5</v>
      </c>
      <c r="AA301" s="117">
        <v>10</v>
      </c>
      <c r="AB301" s="117">
        <v>17</v>
      </c>
      <c r="AC301" s="117">
        <v>13.5</v>
      </c>
      <c r="AD301" s="117">
        <v>15</v>
      </c>
      <c r="AE301" s="117">
        <v>22</v>
      </c>
      <c r="AF301" s="119">
        <v>18.5</v>
      </c>
    </row>
    <row r="302" spans="2:32" ht="15" customHeight="1" x14ac:dyDescent="0.25">
      <c r="B302" s="116">
        <v>44125</v>
      </c>
      <c r="C302" s="117">
        <v>18</v>
      </c>
      <c r="D302" s="117">
        <v>28</v>
      </c>
      <c r="E302" s="117">
        <v>23</v>
      </c>
      <c r="F302" s="117">
        <v>15</v>
      </c>
      <c r="G302" s="117">
        <v>26</v>
      </c>
      <c r="H302" s="117">
        <v>20.5</v>
      </c>
      <c r="I302" s="117">
        <v>-8</v>
      </c>
      <c r="J302" s="117">
        <v>-3</v>
      </c>
      <c r="K302" s="117">
        <v>-5.5</v>
      </c>
      <c r="L302" s="117">
        <v>-10</v>
      </c>
      <c r="M302" s="117">
        <v>-5</v>
      </c>
      <c r="N302" s="117">
        <v>-7.5</v>
      </c>
      <c r="O302" s="117">
        <v>35</v>
      </c>
      <c r="P302" s="117">
        <v>43</v>
      </c>
      <c r="Q302" s="117">
        <v>39</v>
      </c>
      <c r="R302" s="117">
        <v>53</v>
      </c>
      <c r="S302" s="117">
        <v>57</v>
      </c>
      <c r="T302" s="117">
        <v>55</v>
      </c>
      <c r="U302" s="117">
        <v>40</v>
      </c>
      <c r="V302" s="117">
        <v>49</v>
      </c>
      <c r="W302" s="117">
        <v>44.5</v>
      </c>
      <c r="X302" s="117">
        <v>48</v>
      </c>
      <c r="Y302" s="117">
        <v>55</v>
      </c>
      <c r="Z302" s="117">
        <v>51.5</v>
      </c>
      <c r="AA302" s="117">
        <v>10</v>
      </c>
      <c r="AB302" s="117">
        <v>17</v>
      </c>
      <c r="AC302" s="117">
        <v>13.5</v>
      </c>
      <c r="AD302" s="117">
        <v>15</v>
      </c>
      <c r="AE302" s="117">
        <v>22</v>
      </c>
      <c r="AF302" s="119">
        <v>18.5</v>
      </c>
    </row>
    <row r="303" spans="2:32" ht="15" customHeight="1" x14ac:dyDescent="0.25">
      <c r="B303" s="116">
        <v>44118</v>
      </c>
      <c r="C303" s="117">
        <v>18</v>
      </c>
      <c r="D303" s="117">
        <v>28</v>
      </c>
      <c r="E303" s="117">
        <v>23</v>
      </c>
      <c r="F303" s="117">
        <v>15</v>
      </c>
      <c r="G303" s="117">
        <v>26</v>
      </c>
      <c r="H303" s="117">
        <v>20.5</v>
      </c>
      <c r="I303" s="117">
        <v>-9</v>
      </c>
      <c r="J303" s="117">
        <v>-4</v>
      </c>
      <c r="K303" s="117">
        <v>-6.5</v>
      </c>
      <c r="L303" s="117">
        <v>-11</v>
      </c>
      <c r="M303" s="117">
        <v>-6</v>
      </c>
      <c r="N303" s="117">
        <v>-8.5</v>
      </c>
      <c r="O303" s="117">
        <v>35</v>
      </c>
      <c r="P303" s="117">
        <v>43</v>
      </c>
      <c r="Q303" s="117">
        <v>39</v>
      </c>
      <c r="R303" s="117">
        <v>50</v>
      </c>
      <c r="S303" s="117">
        <v>58</v>
      </c>
      <c r="T303" s="117">
        <v>54</v>
      </c>
      <c r="U303" s="117">
        <v>35</v>
      </c>
      <c r="V303" s="117">
        <v>49</v>
      </c>
      <c r="W303" s="117">
        <v>42</v>
      </c>
      <c r="X303" s="117">
        <v>48</v>
      </c>
      <c r="Y303" s="117">
        <v>53</v>
      </c>
      <c r="Z303" s="117">
        <v>50.5</v>
      </c>
      <c r="AA303" s="117">
        <v>10</v>
      </c>
      <c r="AB303" s="117">
        <v>17</v>
      </c>
      <c r="AC303" s="117">
        <v>13.5</v>
      </c>
      <c r="AD303" s="117">
        <v>15</v>
      </c>
      <c r="AE303" s="117">
        <v>22</v>
      </c>
      <c r="AF303" s="119">
        <v>18.5</v>
      </c>
    </row>
    <row r="304" spans="2:32" ht="15" customHeight="1" x14ac:dyDescent="0.25">
      <c r="B304" s="116">
        <v>44111</v>
      </c>
      <c r="C304" s="117">
        <v>18</v>
      </c>
      <c r="D304" s="117">
        <v>28</v>
      </c>
      <c r="E304" s="117">
        <v>23</v>
      </c>
      <c r="F304" s="117">
        <v>14</v>
      </c>
      <c r="G304" s="117">
        <v>26</v>
      </c>
      <c r="H304" s="117">
        <v>20</v>
      </c>
      <c r="I304" s="117">
        <v>-10</v>
      </c>
      <c r="J304" s="117">
        <v>-5</v>
      </c>
      <c r="K304" s="117">
        <v>-7.5</v>
      </c>
      <c r="L304" s="117">
        <v>-12</v>
      </c>
      <c r="M304" s="117">
        <v>-7</v>
      </c>
      <c r="N304" s="117">
        <v>-9.5</v>
      </c>
      <c r="O304" s="117">
        <v>33</v>
      </c>
      <c r="P304" s="117">
        <v>42</v>
      </c>
      <c r="Q304" s="117">
        <v>37.5</v>
      </c>
      <c r="R304" s="117">
        <v>50</v>
      </c>
      <c r="S304" s="117">
        <v>59</v>
      </c>
      <c r="T304" s="117">
        <v>54.5</v>
      </c>
      <c r="U304" s="117">
        <v>35</v>
      </c>
      <c r="V304" s="117">
        <v>49</v>
      </c>
      <c r="W304" s="117">
        <v>42</v>
      </c>
      <c r="X304" s="117">
        <v>48</v>
      </c>
      <c r="Y304" s="117">
        <v>53</v>
      </c>
      <c r="Z304" s="117">
        <v>50.5</v>
      </c>
      <c r="AA304" s="117">
        <v>10</v>
      </c>
      <c r="AB304" s="117">
        <v>17</v>
      </c>
      <c r="AC304" s="117">
        <v>13.5</v>
      </c>
      <c r="AD304" s="117">
        <v>15</v>
      </c>
      <c r="AE304" s="117">
        <v>22</v>
      </c>
      <c r="AF304" s="119">
        <v>18.5</v>
      </c>
    </row>
    <row r="305" spans="2:32" ht="15" customHeight="1" x14ac:dyDescent="0.25">
      <c r="B305" s="116">
        <v>44104</v>
      </c>
      <c r="C305" s="117">
        <v>20</v>
      </c>
      <c r="D305" s="117">
        <v>28</v>
      </c>
      <c r="E305" s="117">
        <v>24</v>
      </c>
      <c r="F305" s="117">
        <v>14</v>
      </c>
      <c r="G305" s="117">
        <v>25</v>
      </c>
      <c r="H305" s="117">
        <v>19.5</v>
      </c>
      <c r="I305" s="117">
        <v>-10</v>
      </c>
      <c r="J305" s="117">
        <v>-5</v>
      </c>
      <c r="K305" s="117">
        <v>-7.5</v>
      </c>
      <c r="L305" s="117">
        <v>-12</v>
      </c>
      <c r="M305" s="117">
        <v>-7</v>
      </c>
      <c r="N305" s="117">
        <v>-9.5</v>
      </c>
      <c r="O305" s="117">
        <v>30</v>
      </c>
      <c r="P305" s="117">
        <v>39</v>
      </c>
      <c r="Q305" s="117">
        <v>34.5</v>
      </c>
      <c r="R305" s="117">
        <v>55</v>
      </c>
      <c r="S305" s="117">
        <v>60</v>
      </c>
      <c r="T305" s="117">
        <v>57.5</v>
      </c>
      <c r="U305" s="117">
        <v>37</v>
      </c>
      <c r="V305" s="117">
        <v>49</v>
      </c>
      <c r="W305" s="117">
        <v>43</v>
      </c>
      <c r="X305" s="117">
        <v>48</v>
      </c>
      <c r="Y305" s="117">
        <v>53</v>
      </c>
      <c r="Z305" s="117">
        <v>50.5</v>
      </c>
      <c r="AA305" s="117">
        <v>10</v>
      </c>
      <c r="AB305" s="117">
        <v>17</v>
      </c>
      <c r="AC305" s="117">
        <v>13.5</v>
      </c>
      <c r="AD305" s="117">
        <v>15</v>
      </c>
      <c r="AE305" s="117">
        <v>22</v>
      </c>
      <c r="AF305" s="119">
        <v>18.5</v>
      </c>
    </row>
    <row r="306" spans="2:32" ht="15" customHeight="1" x14ac:dyDescent="0.25">
      <c r="B306" s="116">
        <v>44097</v>
      </c>
      <c r="C306" s="117">
        <v>20</v>
      </c>
      <c r="D306" s="117">
        <v>30</v>
      </c>
      <c r="E306" s="117">
        <v>25</v>
      </c>
      <c r="F306" s="117">
        <v>16</v>
      </c>
      <c r="G306" s="117">
        <v>23</v>
      </c>
      <c r="H306" s="117">
        <v>19.5</v>
      </c>
      <c r="I306" s="117">
        <v>-10</v>
      </c>
      <c r="J306" s="117">
        <v>-5</v>
      </c>
      <c r="K306" s="117">
        <v>-7.5</v>
      </c>
      <c r="L306" s="117">
        <v>-12</v>
      </c>
      <c r="M306" s="117">
        <v>-7</v>
      </c>
      <c r="N306" s="117">
        <v>-9.5</v>
      </c>
      <c r="O306" s="117">
        <v>30</v>
      </c>
      <c r="P306" s="117">
        <v>39</v>
      </c>
      <c r="Q306" s="117">
        <v>34.5</v>
      </c>
      <c r="R306" s="117">
        <v>55</v>
      </c>
      <c r="S306" s="117">
        <v>60</v>
      </c>
      <c r="T306" s="117">
        <v>57.5</v>
      </c>
      <c r="U306" s="117">
        <v>35</v>
      </c>
      <c r="V306" s="117">
        <v>47</v>
      </c>
      <c r="W306" s="117">
        <v>41</v>
      </c>
      <c r="X306" s="117">
        <v>48</v>
      </c>
      <c r="Y306" s="117">
        <v>53</v>
      </c>
      <c r="Z306" s="117">
        <v>50.5</v>
      </c>
      <c r="AA306" s="117">
        <v>10</v>
      </c>
      <c r="AB306" s="117">
        <v>17</v>
      </c>
      <c r="AC306" s="117">
        <v>13.5</v>
      </c>
      <c r="AD306" s="117">
        <v>16</v>
      </c>
      <c r="AE306" s="117">
        <v>20</v>
      </c>
      <c r="AF306" s="119">
        <v>18</v>
      </c>
    </row>
    <row r="307" spans="2:32" ht="15" customHeight="1" x14ac:dyDescent="0.25">
      <c r="B307" s="116">
        <v>44090</v>
      </c>
      <c r="C307" s="117">
        <v>20</v>
      </c>
      <c r="D307" s="117">
        <v>30</v>
      </c>
      <c r="E307" s="117">
        <v>25</v>
      </c>
      <c r="F307" s="117">
        <v>20</v>
      </c>
      <c r="G307" s="117">
        <v>34</v>
      </c>
      <c r="H307" s="117">
        <v>27</v>
      </c>
      <c r="I307" s="117">
        <v>-7</v>
      </c>
      <c r="J307" s="117">
        <v>-3</v>
      </c>
      <c r="K307" s="117">
        <v>-5</v>
      </c>
      <c r="L307" s="117">
        <v>-12</v>
      </c>
      <c r="M307" s="117">
        <v>-7</v>
      </c>
      <c r="N307" s="117">
        <v>-9.5</v>
      </c>
      <c r="O307" s="117">
        <v>26</v>
      </c>
      <c r="P307" s="117">
        <v>39</v>
      </c>
      <c r="Q307" s="117">
        <v>32.5</v>
      </c>
      <c r="R307" s="117">
        <v>55</v>
      </c>
      <c r="S307" s="117">
        <v>60</v>
      </c>
      <c r="T307" s="117">
        <v>57.5</v>
      </c>
      <c r="U307" s="117">
        <v>30</v>
      </c>
      <c r="V307" s="117">
        <v>42</v>
      </c>
      <c r="W307" s="117">
        <v>36</v>
      </c>
      <c r="X307" s="117">
        <v>48</v>
      </c>
      <c r="Y307" s="117">
        <v>53</v>
      </c>
      <c r="Z307" s="117">
        <v>50.5</v>
      </c>
      <c r="AA307" s="117">
        <v>10</v>
      </c>
      <c r="AB307" s="117">
        <v>17</v>
      </c>
      <c r="AC307" s="117">
        <v>13.5</v>
      </c>
      <c r="AD307" s="117">
        <v>14</v>
      </c>
      <c r="AE307" s="117">
        <v>20</v>
      </c>
      <c r="AF307" s="119">
        <v>17</v>
      </c>
    </row>
    <row r="308" spans="2:32" ht="15" customHeight="1" x14ac:dyDescent="0.25">
      <c r="B308" s="116">
        <v>44083</v>
      </c>
      <c r="C308" s="117">
        <v>20</v>
      </c>
      <c r="D308" s="117">
        <v>30</v>
      </c>
      <c r="E308" s="117">
        <v>25</v>
      </c>
      <c r="F308" s="117">
        <v>12</v>
      </c>
      <c r="G308" s="117">
        <v>20</v>
      </c>
      <c r="H308" s="117">
        <v>16</v>
      </c>
      <c r="I308" s="117">
        <v>-10</v>
      </c>
      <c r="J308" s="117">
        <v>-5</v>
      </c>
      <c r="K308" s="117">
        <v>-7.5</v>
      </c>
      <c r="L308" s="117">
        <v>-12</v>
      </c>
      <c r="M308" s="117">
        <v>-7</v>
      </c>
      <c r="N308" s="117">
        <v>-9.5</v>
      </c>
      <c r="O308" s="117">
        <v>26</v>
      </c>
      <c r="P308" s="117">
        <v>39</v>
      </c>
      <c r="Q308" s="117">
        <v>32.5</v>
      </c>
      <c r="R308" s="117">
        <v>55</v>
      </c>
      <c r="S308" s="117">
        <v>60</v>
      </c>
      <c r="T308" s="117">
        <v>57.5</v>
      </c>
      <c r="U308" s="117">
        <v>30</v>
      </c>
      <c r="V308" s="117">
        <v>42</v>
      </c>
      <c r="W308" s="117">
        <v>36</v>
      </c>
      <c r="X308" s="117">
        <v>46</v>
      </c>
      <c r="Y308" s="117">
        <v>53</v>
      </c>
      <c r="Z308" s="117">
        <v>49.5</v>
      </c>
      <c r="AA308" s="117">
        <v>10</v>
      </c>
      <c r="AB308" s="117">
        <v>17</v>
      </c>
      <c r="AC308" s="117">
        <v>13.5</v>
      </c>
      <c r="AD308" s="117">
        <v>14</v>
      </c>
      <c r="AE308" s="117">
        <v>20</v>
      </c>
      <c r="AF308" s="119">
        <v>17</v>
      </c>
    </row>
    <row r="309" spans="2:32" ht="15" customHeight="1" x14ac:dyDescent="0.25">
      <c r="B309" s="116">
        <v>44076</v>
      </c>
      <c r="C309" s="117">
        <v>11</v>
      </c>
      <c r="D309" s="117">
        <v>15</v>
      </c>
      <c r="E309" s="117">
        <v>13</v>
      </c>
      <c r="F309" s="117">
        <v>10</v>
      </c>
      <c r="G309" s="117">
        <v>17</v>
      </c>
      <c r="H309" s="117">
        <v>13.5</v>
      </c>
      <c r="I309" s="117">
        <v>-13</v>
      </c>
      <c r="J309" s="117">
        <v>-8</v>
      </c>
      <c r="K309" s="117">
        <v>-10.5</v>
      </c>
      <c r="L309" s="117">
        <v>-15</v>
      </c>
      <c r="M309" s="117">
        <v>-10</v>
      </c>
      <c r="N309" s="117">
        <v>-12.5</v>
      </c>
      <c r="O309" s="117">
        <v>25</v>
      </c>
      <c r="P309" s="117">
        <v>39</v>
      </c>
      <c r="Q309" s="117">
        <v>32</v>
      </c>
      <c r="R309" s="117">
        <v>50</v>
      </c>
      <c r="S309" s="117">
        <v>55</v>
      </c>
      <c r="T309" s="117">
        <v>52.5</v>
      </c>
      <c r="U309" s="117">
        <v>30</v>
      </c>
      <c r="V309" s="117">
        <v>42</v>
      </c>
      <c r="W309" s="117">
        <v>36</v>
      </c>
      <c r="X309" s="117">
        <v>46</v>
      </c>
      <c r="Y309" s="117">
        <v>53</v>
      </c>
      <c r="Z309" s="117">
        <v>49.5</v>
      </c>
      <c r="AA309" s="117">
        <v>10</v>
      </c>
      <c r="AB309" s="117">
        <v>17</v>
      </c>
      <c r="AC309" s="117">
        <v>13.5</v>
      </c>
      <c r="AD309" s="117">
        <v>10</v>
      </c>
      <c r="AE309" s="117">
        <v>17</v>
      </c>
      <c r="AF309" s="119">
        <v>13.5</v>
      </c>
    </row>
    <row r="310" spans="2:32" ht="15" customHeight="1" x14ac:dyDescent="0.25">
      <c r="B310" s="116">
        <v>44069</v>
      </c>
      <c r="C310" s="117">
        <v>11</v>
      </c>
      <c r="D310" s="117">
        <v>15</v>
      </c>
      <c r="E310" s="117">
        <v>13</v>
      </c>
      <c r="F310" s="117">
        <v>10</v>
      </c>
      <c r="G310" s="117">
        <v>17</v>
      </c>
      <c r="H310" s="117">
        <v>13.5</v>
      </c>
      <c r="I310" s="117">
        <v>-13</v>
      </c>
      <c r="J310" s="117">
        <v>-8</v>
      </c>
      <c r="K310" s="117">
        <v>-10.5</v>
      </c>
      <c r="L310" s="117">
        <v>-17</v>
      </c>
      <c r="M310" s="117">
        <v>-15</v>
      </c>
      <c r="N310" s="117">
        <v>-16</v>
      </c>
      <c r="O310" s="117">
        <v>25</v>
      </c>
      <c r="P310" s="117">
        <v>39</v>
      </c>
      <c r="Q310" s="117">
        <v>32</v>
      </c>
      <c r="R310" s="117">
        <v>50</v>
      </c>
      <c r="S310" s="117">
        <v>55</v>
      </c>
      <c r="T310" s="117">
        <v>52.5</v>
      </c>
      <c r="U310" s="117">
        <v>30</v>
      </c>
      <c r="V310" s="117">
        <v>42</v>
      </c>
      <c r="W310" s="117">
        <v>36</v>
      </c>
      <c r="X310" s="117">
        <v>40</v>
      </c>
      <c r="Y310" s="117">
        <v>46</v>
      </c>
      <c r="Z310" s="117">
        <v>43</v>
      </c>
      <c r="AA310" s="117">
        <v>10</v>
      </c>
      <c r="AB310" s="117">
        <v>17</v>
      </c>
      <c r="AC310" s="117">
        <v>13.5</v>
      </c>
      <c r="AD310" s="117">
        <v>8</v>
      </c>
      <c r="AE310" s="117">
        <v>16</v>
      </c>
      <c r="AF310" s="119">
        <v>12</v>
      </c>
    </row>
    <row r="311" spans="2:32" ht="15" customHeight="1" x14ac:dyDescent="0.25">
      <c r="B311" s="116">
        <v>44062</v>
      </c>
      <c r="C311" s="117">
        <v>10</v>
      </c>
      <c r="D311" s="117">
        <v>15</v>
      </c>
      <c r="E311" s="117">
        <v>12.5</v>
      </c>
      <c r="F311" s="117">
        <v>10</v>
      </c>
      <c r="G311" s="117">
        <v>14</v>
      </c>
      <c r="H311" s="117">
        <v>12</v>
      </c>
      <c r="I311" s="117">
        <v>-13</v>
      </c>
      <c r="J311" s="117">
        <v>-8</v>
      </c>
      <c r="K311" s="117">
        <v>-10.5</v>
      </c>
      <c r="L311" s="117">
        <v>-18</v>
      </c>
      <c r="M311" s="117">
        <v>-12</v>
      </c>
      <c r="N311" s="117">
        <v>-15</v>
      </c>
      <c r="O311" s="117">
        <v>25</v>
      </c>
      <c r="P311" s="117">
        <v>39</v>
      </c>
      <c r="Q311" s="117">
        <v>32</v>
      </c>
      <c r="R311" s="117">
        <v>50</v>
      </c>
      <c r="S311" s="117">
        <v>55</v>
      </c>
      <c r="T311" s="117">
        <v>52.5</v>
      </c>
      <c r="U311" s="117">
        <v>30</v>
      </c>
      <c r="V311" s="117">
        <v>42</v>
      </c>
      <c r="W311" s="117">
        <v>36</v>
      </c>
      <c r="X311" s="117">
        <v>40</v>
      </c>
      <c r="Y311" s="117">
        <v>46</v>
      </c>
      <c r="Z311" s="117">
        <v>43</v>
      </c>
      <c r="AA311" s="117">
        <v>10</v>
      </c>
      <c r="AB311" s="117">
        <v>17</v>
      </c>
      <c r="AC311" s="117">
        <v>13.5</v>
      </c>
      <c r="AD311" s="117">
        <v>8</v>
      </c>
      <c r="AE311" s="117">
        <v>14</v>
      </c>
      <c r="AF311" s="119">
        <v>11</v>
      </c>
    </row>
    <row r="312" spans="2:32" ht="15" customHeight="1" x14ac:dyDescent="0.25">
      <c r="B312" s="116">
        <v>44055</v>
      </c>
      <c r="C312" s="117">
        <v>8</v>
      </c>
      <c r="D312" s="117">
        <v>12</v>
      </c>
      <c r="E312" s="117">
        <v>10</v>
      </c>
      <c r="F312" s="117">
        <v>10</v>
      </c>
      <c r="G312" s="117">
        <v>14</v>
      </c>
      <c r="H312" s="117">
        <v>12</v>
      </c>
      <c r="I312" s="117">
        <v>-15</v>
      </c>
      <c r="J312" s="117">
        <v>-8</v>
      </c>
      <c r="K312" s="117">
        <v>-11.5</v>
      </c>
      <c r="L312" s="117">
        <v>-18</v>
      </c>
      <c r="M312" s="117">
        <v>-12</v>
      </c>
      <c r="N312" s="117">
        <v>-15</v>
      </c>
      <c r="O312" s="117">
        <v>25</v>
      </c>
      <c r="P312" s="117">
        <v>39</v>
      </c>
      <c r="Q312" s="117">
        <v>32</v>
      </c>
      <c r="R312" s="117">
        <v>50</v>
      </c>
      <c r="S312" s="117">
        <v>55</v>
      </c>
      <c r="T312" s="117">
        <v>52.5</v>
      </c>
      <c r="U312" s="117">
        <v>25</v>
      </c>
      <c r="V312" s="117">
        <v>33</v>
      </c>
      <c r="W312" s="117">
        <v>29</v>
      </c>
      <c r="X312" s="117">
        <v>38</v>
      </c>
      <c r="Y312" s="117">
        <v>44</v>
      </c>
      <c r="Z312" s="117">
        <v>41</v>
      </c>
      <c r="AA312" s="117">
        <v>10</v>
      </c>
      <c r="AB312" s="117">
        <v>17</v>
      </c>
      <c r="AC312" s="117">
        <v>13.5</v>
      </c>
      <c r="AD312" s="117">
        <v>10</v>
      </c>
      <c r="AE312" s="117">
        <v>15</v>
      </c>
      <c r="AF312" s="119">
        <v>12.5</v>
      </c>
    </row>
    <row r="313" spans="2:32" ht="15" customHeight="1" x14ac:dyDescent="0.25">
      <c r="B313" s="116">
        <v>44048</v>
      </c>
      <c r="C313" s="117">
        <v>8</v>
      </c>
      <c r="D313" s="117">
        <v>12</v>
      </c>
      <c r="E313" s="117">
        <v>10</v>
      </c>
      <c r="F313" s="117">
        <v>8</v>
      </c>
      <c r="G313" s="117">
        <v>14</v>
      </c>
      <c r="H313" s="117">
        <v>11</v>
      </c>
      <c r="I313" s="117">
        <v>-15</v>
      </c>
      <c r="J313" s="117">
        <v>-8</v>
      </c>
      <c r="K313" s="117">
        <v>-11.5</v>
      </c>
      <c r="L313" s="117">
        <v>-20</v>
      </c>
      <c r="M313" s="117">
        <v>-12</v>
      </c>
      <c r="N313" s="117">
        <v>-16</v>
      </c>
      <c r="O313" s="117">
        <v>25</v>
      </c>
      <c r="P313" s="117">
        <v>39</v>
      </c>
      <c r="Q313" s="117">
        <v>32</v>
      </c>
      <c r="R313" s="117">
        <v>50</v>
      </c>
      <c r="S313" s="117">
        <v>55</v>
      </c>
      <c r="T313" s="117">
        <v>52.5</v>
      </c>
      <c r="U313" s="117">
        <v>25</v>
      </c>
      <c r="V313" s="117">
        <v>33</v>
      </c>
      <c r="W313" s="117">
        <v>29</v>
      </c>
      <c r="X313" s="117">
        <v>38</v>
      </c>
      <c r="Y313" s="117">
        <v>44</v>
      </c>
      <c r="Z313" s="117">
        <v>41</v>
      </c>
      <c r="AA313" s="117">
        <v>10</v>
      </c>
      <c r="AB313" s="117">
        <v>17</v>
      </c>
      <c r="AC313" s="117">
        <v>13.5</v>
      </c>
      <c r="AD313" s="117">
        <v>10</v>
      </c>
      <c r="AE313" s="117">
        <v>15</v>
      </c>
      <c r="AF313" s="119">
        <v>12.5</v>
      </c>
    </row>
    <row r="314" spans="2:32" ht="15" customHeight="1" x14ac:dyDescent="0.25">
      <c r="B314" s="116">
        <v>44041</v>
      </c>
      <c r="C314" s="117">
        <v>6</v>
      </c>
      <c r="D314" s="117">
        <v>11</v>
      </c>
      <c r="E314" s="117">
        <v>8.5</v>
      </c>
      <c r="F314" s="117">
        <v>6</v>
      </c>
      <c r="G314" s="117">
        <v>15</v>
      </c>
      <c r="H314" s="117">
        <v>10.5</v>
      </c>
      <c r="I314" s="117">
        <v>-20</v>
      </c>
      <c r="J314" s="117">
        <v>-14</v>
      </c>
      <c r="K314" s="117">
        <v>-17</v>
      </c>
      <c r="L314" s="117">
        <v>-22</v>
      </c>
      <c r="M314" s="117">
        <v>-14</v>
      </c>
      <c r="N314" s="117">
        <v>-18</v>
      </c>
      <c r="O314" s="117">
        <v>25</v>
      </c>
      <c r="P314" s="117">
        <v>39</v>
      </c>
      <c r="Q314" s="117">
        <v>32</v>
      </c>
      <c r="R314" s="117">
        <v>48</v>
      </c>
      <c r="S314" s="117">
        <v>53</v>
      </c>
      <c r="T314" s="117">
        <v>50.5</v>
      </c>
      <c r="U314" s="117">
        <v>23</v>
      </c>
      <c r="V314" s="117">
        <v>28</v>
      </c>
      <c r="W314" s="117">
        <v>25.5</v>
      </c>
      <c r="X314" s="117">
        <v>38</v>
      </c>
      <c r="Y314" s="117">
        <v>44</v>
      </c>
      <c r="Z314" s="117">
        <v>41</v>
      </c>
      <c r="AA314" s="117">
        <v>9</v>
      </c>
      <c r="AB314" s="117">
        <v>15</v>
      </c>
      <c r="AC314" s="117">
        <v>12</v>
      </c>
      <c r="AD314" s="117">
        <v>6</v>
      </c>
      <c r="AE314" s="117">
        <v>11</v>
      </c>
      <c r="AF314" s="119">
        <v>8.5</v>
      </c>
    </row>
    <row r="315" spans="2:32" ht="15" customHeight="1" x14ac:dyDescent="0.25">
      <c r="B315" s="116">
        <v>44034</v>
      </c>
      <c r="C315" s="117">
        <v>5</v>
      </c>
      <c r="D315" s="117">
        <v>10</v>
      </c>
      <c r="E315" s="117">
        <v>7.5</v>
      </c>
      <c r="F315" s="117">
        <v>6</v>
      </c>
      <c r="G315" s="117">
        <v>15</v>
      </c>
      <c r="H315" s="117">
        <v>10.5</v>
      </c>
      <c r="I315" s="117">
        <v>-20</v>
      </c>
      <c r="J315" s="117">
        <v>-15</v>
      </c>
      <c r="K315" s="117">
        <v>-17.5</v>
      </c>
      <c r="L315" s="117">
        <v>-20</v>
      </c>
      <c r="M315" s="117">
        <v>-14</v>
      </c>
      <c r="N315" s="117">
        <v>-17</v>
      </c>
      <c r="O315" s="117">
        <v>25</v>
      </c>
      <c r="P315" s="117">
        <v>39</v>
      </c>
      <c r="Q315" s="117">
        <v>32</v>
      </c>
      <c r="R315" s="117">
        <v>48</v>
      </c>
      <c r="S315" s="117">
        <v>53</v>
      </c>
      <c r="T315" s="117">
        <v>50.5</v>
      </c>
      <c r="U315" s="117">
        <v>20</v>
      </c>
      <c r="V315" s="117">
        <v>25</v>
      </c>
      <c r="W315" s="117">
        <v>22.5</v>
      </c>
      <c r="X315" s="117">
        <v>40</v>
      </c>
      <c r="Y315" s="117">
        <v>44</v>
      </c>
      <c r="Z315" s="117">
        <v>42</v>
      </c>
      <c r="AA315" s="117">
        <v>9</v>
      </c>
      <c r="AB315" s="117">
        <v>15</v>
      </c>
      <c r="AC315" s="117">
        <v>12</v>
      </c>
      <c r="AD315" s="117">
        <v>6</v>
      </c>
      <c r="AE315" s="117">
        <v>11</v>
      </c>
      <c r="AF315" s="119">
        <v>8.5</v>
      </c>
    </row>
    <row r="316" spans="2:32" ht="15" customHeight="1" x14ac:dyDescent="0.25">
      <c r="B316" s="116">
        <v>44027</v>
      </c>
      <c r="C316" s="117">
        <v>9</v>
      </c>
      <c r="D316" s="117">
        <v>15</v>
      </c>
      <c r="E316" s="117">
        <v>12</v>
      </c>
      <c r="F316" s="117">
        <v>6</v>
      </c>
      <c r="G316" s="117">
        <v>14</v>
      </c>
      <c r="H316" s="117">
        <v>10</v>
      </c>
      <c r="I316" s="117">
        <v>-20</v>
      </c>
      <c r="J316" s="117">
        <v>-15</v>
      </c>
      <c r="K316" s="117">
        <v>-17.5</v>
      </c>
      <c r="L316" s="117">
        <v>-23</v>
      </c>
      <c r="M316" s="117">
        <v>-17</v>
      </c>
      <c r="N316" s="117">
        <v>-20</v>
      </c>
      <c r="O316" s="117">
        <v>25</v>
      </c>
      <c r="P316" s="117">
        <v>39</v>
      </c>
      <c r="Q316" s="117">
        <v>32</v>
      </c>
      <c r="R316" s="117">
        <v>48</v>
      </c>
      <c r="S316" s="117">
        <v>53</v>
      </c>
      <c r="T316" s="117">
        <v>50.5</v>
      </c>
      <c r="U316" s="117">
        <v>18</v>
      </c>
      <c r="V316" s="117">
        <v>30</v>
      </c>
      <c r="W316" s="117">
        <v>24</v>
      </c>
      <c r="X316" s="117">
        <v>30</v>
      </c>
      <c r="Y316" s="117">
        <v>44</v>
      </c>
      <c r="Z316" s="117">
        <v>37</v>
      </c>
      <c r="AA316" s="117">
        <v>9</v>
      </c>
      <c r="AB316" s="117">
        <v>15</v>
      </c>
      <c r="AC316" s="117">
        <v>12</v>
      </c>
      <c r="AD316" s="117">
        <v>6</v>
      </c>
      <c r="AE316" s="117">
        <v>12</v>
      </c>
      <c r="AF316" s="119">
        <v>9</v>
      </c>
    </row>
    <row r="317" spans="2:32" ht="15" customHeight="1" x14ac:dyDescent="0.25">
      <c r="B317" s="116">
        <v>44020</v>
      </c>
      <c r="C317" s="117">
        <v>5</v>
      </c>
      <c r="D317" s="117">
        <v>10</v>
      </c>
      <c r="E317" s="117">
        <v>7.5</v>
      </c>
      <c r="F317" s="117">
        <v>6</v>
      </c>
      <c r="G317" s="117">
        <v>20</v>
      </c>
      <c r="H317" s="117">
        <v>13</v>
      </c>
      <c r="I317" s="117">
        <v>-20</v>
      </c>
      <c r="J317" s="117">
        <v>-15</v>
      </c>
      <c r="K317" s="117">
        <v>-17.5</v>
      </c>
      <c r="L317" s="117">
        <v>-20</v>
      </c>
      <c r="M317" s="117">
        <v>-15</v>
      </c>
      <c r="N317" s="117">
        <v>-17.5</v>
      </c>
      <c r="O317" s="117">
        <v>25</v>
      </c>
      <c r="P317" s="117">
        <v>39</v>
      </c>
      <c r="Q317" s="117">
        <v>32</v>
      </c>
      <c r="R317" s="117">
        <v>48</v>
      </c>
      <c r="S317" s="117">
        <v>53</v>
      </c>
      <c r="T317" s="117">
        <v>50.5</v>
      </c>
      <c r="U317" s="117">
        <v>18</v>
      </c>
      <c r="V317" s="117">
        <v>30</v>
      </c>
      <c r="W317" s="117">
        <v>24</v>
      </c>
      <c r="X317" s="117">
        <v>30</v>
      </c>
      <c r="Y317" s="117">
        <v>40</v>
      </c>
      <c r="Z317" s="117">
        <v>35</v>
      </c>
      <c r="AA317" s="117">
        <v>9</v>
      </c>
      <c r="AB317" s="117">
        <v>15</v>
      </c>
      <c r="AC317" s="117">
        <v>12</v>
      </c>
      <c r="AD317" s="117">
        <v>6</v>
      </c>
      <c r="AE317" s="117">
        <v>12</v>
      </c>
      <c r="AF317" s="119">
        <v>9</v>
      </c>
    </row>
    <row r="318" spans="2:32" ht="15" customHeight="1" x14ac:dyDescent="0.25">
      <c r="B318" s="116">
        <v>44013</v>
      </c>
      <c r="C318" s="117">
        <v>15</v>
      </c>
      <c r="D318" s="117">
        <v>20</v>
      </c>
      <c r="E318" s="117">
        <v>17.5</v>
      </c>
      <c r="F318" s="117">
        <v>6</v>
      </c>
      <c r="G318" s="117">
        <v>20</v>
      </c>
      <c r="H318" s="117">
        <v>13</v>
      </c>
      <c r="I318" s="117">
        <v>-15</v>
      </c>
      <c r="J318" s="117">
        <v>-5</v>
      </c>
      <c r="K318" s="117">
        <v>-10</v>
      </c>
      <c r="L318" s="117">
        <v>-16</v>
      </c>
      <c r="M318" s="117">
        <v>-10</v>
      </c>
      <c r="N318" s="117">
        <v>-13</v>
      </c>
      <c r="O318" s="117">
        <v>25</v>
      </c>
      <c r="P318" s="117">
        <v>39</v>
      </c>
      <c r="Q318" s="117">
        <v>32</v>
      </c>
      <c r="R318" s="117">
        <v>40</v>
      </c>
      <c r="S318" s="117">
        <v>45</v>
      </c>
      <c r="T318" s="117">
        <v>42.5</v>
      </c>
      <c r="U318" s="117">
        <v>18</v>
      </c>
      <c r="V318" s="117">
        <v>30</v>
      </c>
      <c r="W318" s="117">
        <v>24</v>
      </c>
      <c r="X318" s="117">
        <v>30</v>
      </c>
      <c r="Y318" s="117">
        <v>40</v>
      </c>
      <c r="Z318" s="117">
        <v>35</v>
      </c>
      <c r="AA318" s="117">
        <v>9</v>
      </c>
      <c r="AB318" s="117">
        <v>15</v>
      </c>
      <c r="AC318" s="117">
        <v>12</v>
      </c>
      <c r="AD318" s="117">
        <v>4</v>
      </c>
      <c r="AE318" s="117">
        <v>10</v>
      </c>
      <c r="AF318" s="119">
        <v>7</v>
      </c>
    </row>
    <row r="319" spans="2:32" ht="15" customHeight="1" x14ac:dyDescent="0.25">
      <c r="B319" s="116">
        <v>44006</v>
      </c>
      <c r="C319" s="117">
        <v>15</v>
      </c>
      <c r="D319" s="117">
        <v>22</v>
      </c>
      <c r="E319" s="117">
        <v>18.5</v>
      </c>
      <c r="F319" s="117">
        <v>6</v>
      </c>
      <c r="G319" s="117">
        <v>23</v>
      </c>
      <c r="H319" s="117">
        <v>14.5</v>
      </c>
      <c r="I319" s="117">
        <v>-15</v>
      </c>
      <c r="J319" s="117">
        <v>-5</v>
      </c>
      <c r="K319" s="117">
        <v>-10</v>
      </c>
      <c r="L319" s="117">
        <v>-16</v>
      </c>
      <c r="M319" s="117">
        <v>-8</v>
      </c>
      <c r="N319" s="117">
        <v>-12</v>
      </c>
      <c r="O319" s="117">
        <v>25</v>
      </c>
      <c r="P319" s="117">
        <v>39</v>
      </c>
      <c r="Q319" s="117">
        <v>32</v>
      </c>
      <c r="R319" s="117">
        <v>38</v>
      </c>
      <c r="S319" s="117">
        <v>43</v>
      </c>
      <c r="T319" s="117">
        <v>40.5</v>
      </c>
      <c r="U319" s="117">
        <v>18</v>
      </c>
      <c r="V319" s="117">
        <v>30</v>
      </c>
      <c r="W319" s="117">
        <v>24</v>
      </c>
      <c r="X319" s="117">
        <v>30</v>
      </c>
      <c r="Y319" s="117">
        <v>40</v>
      </c>
      <c r="Z319" s="117">
        <v>35</v>
      </c>
      <c r="AA319" s="117">
        <v>9</v>
      </c>
      <c r="AB319" s="117">
        <v>15</v>
      </c>
      <c r="AC319" s="117">
        <v>12</v>
      </c>
      <c r="AD319" s="117">
        <v>2</v>
      </c>
      <c r="AE319" s="117">
        <v>8</v>
      </c>
      <c r="AF319" s="119">
        <v>5</v>
      </c>
    </row>
    <row r="320" spans="2:32" ht="15" customHeight="1" x14ac:dyDescent="0.25">
      <c r="B320" s="116">
        <v>43999</v>
      </c>
      <c r="C320" s="117">
        <v>18</v>
      </c>
      <c r="D320" s="117">
        <v>25</v>
      </c>
      <c r="E320" s="117">
        <v>21.5</v>
      </c>
      <c r="F320" s="117">
        <v>6</v>
      </c>
      <c r="G320" s="117">
        <v>23</v>
      </c>
      <c r="H320" s="117">
        <v>14.5</v>
      </c>
      <c r="I320" s="117">
        <v>-14</v>
      </c>
      <c r="J320" s="117">
        <v>0</v>
      </c>
      <c r="K320" s="117">
        <v>-7</v>
      </c>
      <c r="L320" s="117">
        <v>-16</v>
      </c>
      <c r="M320" s="117">
        <v>0</v>
      </c>
      <c r="N320" s="117">
        <v>-8</v>
      </c>
      <c r="O320" s="117">
        <v>25</v>
      </c>
      <c r="P320" s="117">
        <v>39</v>
      </c>
      <c r="Q320" s="117">
        <v>32</v>
      </c>
      <c r="R320" s="117">
        <v>38</v>
      </c>
      <c r="S320" s="117">
        <v>43</v>
      </c>
      <c r="T320" s="117">
        <v>40.5</v>
      </c>
      <c r="U320" s="117">
        <v>20</v>
      </c>
      <c r="V320" s="117">
        <v>35</v>
      </c>
      <c r="W320" s="117">
        <v>27.5</v>
      </c>
      <c r="X320" s="117">
        <v>30</v>
      </c>
      <c r="Y320" s="117">
        <v>40</v>
      </c>
      <c r="Z320" s="117">
        <v>35</v>
      </c>
      <c r="AA320" s="117">
        <v>9</v>
      </c>
      <c r="AB320" s="117">
        <v>15</v>
      </c>
      <c r="AC320" s="117">
        <v>12</v>
      </c>
      <c r="AD320" s="117">
        <v>2</v>
      </c>
      <c r="AE320" s="117">
        <v>8</v>
      </c>
      <c r="AF320" s="119">
        <v>5</v>
      </c>
    </row>
    <row r="321" spans="2:32" ht="15" customHeight="1" x14ac:dyDescent="0.25">
      <c r="B321" s="116">
        <v>43992</v>
      </c>
      <c r="C321" s="117">
        <v>18</v>
      </c>
      <c r="D321" s="117">
        <v>25</v>
      </c>
      <c r="E321" s="117">
        <v>21.5</v>
      </c>
      <c r="F321" s="117">
        <v>6</v>
      </c>
      <c r="G321" s="117">
        <v>23</v>
      </c>
      <c r="H321" s="117">
        <v>14.5</v>
      </c>
      <c r="I321" s="117">
        <v>-16</v>
      </c>
      <c r="J321" s="117">
        <v>1</v>
      </c>
      <c r="K321" s="117">
        <v>-7.5</v>
      </c>
      <c r="L321" s="117">
        <v>-16</v>
      </c>
      <c r="M321" s="117">
        <v>1</v>
      </c>
      <c r="N321" s="117">
        <v>-7.5</v>
      </c>
      <c r="O321" s="117">
        <v>23</v>
      </c>
      <c r="P321" s="117">
        <v>39</v>
      </c>
      <c r="Q321" s="117">
        <v>31</v>
      </c>
      <c r="R321" s="117">
        <v>37</v>
      </c>
      <c r="S321" s="117">
        <v>42</v>
      </c>
      <c r="T321" s="117">
        <v>39.5</v>
      </c>
      <c r="U321" s="117">
        <v>20</v>
      </c>
      <c r="V321" s="117">
        <v>35</v>
      </c>
      <c r="W321" s="117">
        <v>27.5</v>
      </c>
      <c r="X321" s="117">
        <v>30</v>
      </c>
      <c r="Y321" s="117">
        <v>40</v>
      </c>
      <c r="Z321" s="117">
        <v>35</v>
      </c>
      <c r="AA321" s="117">
        <v>9</v>
      </c>
      <c r="AB321" s="117">
        <v>15</v>
      </c>
      <c r="AC321" s="117">
        <v>12</v>
      </c>
      <c r="AD321" s="117">
        <v>-3</v>
      </c>
      <c r="AE321" s="117">
        <v>3</v>
      </c>
      <c r="AF321" s="119">
        <v>0</v>
      </c>
    </row>
    <row r="322" spans="2:32" ht="15" customHeight="1" x14ac:dyDescent="0.25">
      <c r="B322" s="116">
        <v>43985</v>
      </c>
      <c r="C322" s="117">
        <v>18</v>
      </c>
      <c r="D322" s="117">
        <v>25</v>
      </c>
      <c r="E322" s="117">
        <v>21.5</v>
      </c>
      <c r="F322" s="117">
        <v>7</v>
      </c>
      <c r="G322" s="117">
        <v>20</v>
      </c>
      <c r="H322" s="117">
        <v>13.5</v>
      </c>
      <c r="I322" s="117">
        <v>-8</v>
      </c>
      <c r="J322" s="117">
        <v>1</v>
      </c>
      <c r="K322" s="117">
        <v>-3.5</v>
      </c>
      <c r="L322" s="117">
        <v>-10</v>
      </c>
      <c r="M322" s="117">
        <v>-4</v>
      </c>
      <c r="N322" s="117">
        <v>-7</v>
      </c>
      <c r="O322" s="117">
        <v>17</v>
      </c>
      <c r="P322" s="117">
        <v>33</v>
      </c>
      <c r="Q322" s="117">
        <v>25</v>
      </c>
      <c r="R322" s="117">
        <v>37</v>
      </c>
      <c r="S322" s="117">
        <v>42</v>
      </c>
      <c r="T322" s="117">
        <v>39.5</v>
      </c>
      <c r="U322" s="117">
        <v>20</v>
      </c>
      <c r="V322" s="117">
        <v>30</v>
      </c>
      <c r="W322" s="117">
        <v>25</v>
      </c>
      <c r="X322" s="117">
        <v>30</v>
      </c>
      <c r="Y322" s="117">
        <v>37</v>
      </c>
      <c r="Z322" s="117">
        <v>33.5</v>
      </c>
      <c r="AA322" s="117">
        <v>9</v>
      </c>
      <c r="AB322" s="117">
        <v>15</v>
      </c>
      <c r="AC322" s="117">
        <v>12</v>
      </c>
      <c r="AD322" s="117">
        <v>-3</v>
      </c>
      <c r="AE322" s="117">
        <v>3</v>
      </c>
      <c r="AF322" s="119">
        <v>0</v>
      </c>
    </row>
    <row r="323" spans="2:32" ht="15" customHeight="1" x14ac:dyDescent="0.25">
      <c r="B323" s="116">
        <v>43978</v>
      </c>
      <c r="C323" s="117">
        <v>18</v>
      </c>
      <c r="D323" s="117">
        <v>25</v>
      </c>
      <c r="E323" s="117">
        <v>21.5</v>
      </c>
      <c r="F323" s="117">
        <v>10</v>
      </c>
      <c r="G323" s="117">
        <v>20</v>
      </c>
      <c r="H323" s="117">
        <v>15</v>
      </c>
      <c r="I323" s="117">
        <v>-8</v>
      </c>
      <c r="J323" s="117">
        <v>-3</v>
      </c>
      <c r="K323" s="117">
        <v>-5.5</v>
      </c>
      <c r="L323" s="117">
        <v>-10</v>
      </c>
      <c r="M323" s="117">
        <v>-4</v>
      </c>
      <c r="N323" s="117">
        <v>-7</v>
      </c>
      <c r="O323" s="117">
        <v>17</v>
      </c>
      <c r="P323" s="117">
        <v>33</v>
      </c>
      <c r="Q323" s="117">
        <v>25</v>
      </c>
      <c r="R323" s="117">
        <v>37</v>
      </c>
      <c r="S323" s="117">
        <v>42</v>
      </c>
      <c r="T323" s="117">
        <v>39.5</v>
      </c>
      <c r="U323" s="117">
        <v>20</v>
      </c>
      <c r="V323" s="117">
        <v>40</v>
      </c>
      <c r="W323" s="117">
        <v>30</v>
      </c>
      <c r="X323" s="117">
        <v>30</v>
      </c>
      <c r="Y323" s="117">
        <v>37</v>
      </c>
      <c r="Z323" s="117">
        <v>33.5</v>
      </c>
      <c r="AA323" s="117">
        <v>9</v>
      </c>
      <c r="AB323" s="117">
        <v>15</v>
      </c>
      <c r="AC323" s="117">
        <v>12</v>
      </c>
      <c r="AD323" s="117">
        <v>-3</v>
      </c>
      <c r="AE323" s="117">
        <v>3</v>
      </c>
      <c r="AF323" s="119">
        <v>0</v>
      </c>
    </row>
    <row r="324" spans="2:32" ht="15" customHeight="1" x14ac:dyDescent="0.25">
      <c r="B324" s="116">
        <v>43971</v>
      </c>
      <c r="C324" s="117">
        <v>17</v>
      </c>
      <c r="D324" s="117">
        <v>23</v>
      </c>
      <c r="E324" s="117">
        <v>20</v>
      </c>
      <c r="F324" s="117">
        <v>15</v>
      </c>
      <c r="G324" s="117">
        <v>20</v>
      </c>
      <c r="H324" s="117">
        <v>17.5</v>
      </c>
      <c r="I324" s="117">
        <v>-13</v>
      </c>
      <c r="J324" s="117">
        <v>-5</v>
      </c>
      <c r="K324" s="117">
        <v>-9</v>
      </c>
      <c r="L324" s="117">
        <v>-16</v>
      </c>
      <c r="M324" s="117">
        <v>-10</v>
      </c>
      <c r="N324" s="117">
        <v>-13</v>
      </c>
      <c r="O324" s="117">
        <v>16</v>
      </c>
      <c r="P324" s="117">
        <v>32</v>
      </c>
      <c r="Q324" s="117">
        <v>24</v>
      </c>
      <c r="R324" s="117">
        <v>35</v>
      </c>
      <c r="S324" s="117">
        <v>40</v>
      </c>
      <c r="T324" s="117">
        <v>37.5</v>
      </c>
      <c r="U324" s="117">
        <v>20</v>
      </c>
      <c r="V324" s="117">
        <v>40</v>
      </c>
      <c r="W324" s="117">
        <v>30</v>
      </c>
      <c r="X324" s="117">
        <v>30</v>
      </c>
      <c r="Y324" s="117">
        <v>37</v>
      </c>
      <c r="Z324" s="117">
        <v>33.5</v>
      </c>
      <c r="AA324" s="117">
        <v>9</v>
      </c>
      <c r="AB324" s="117">
        <v>15</v>
      </c>
      <c r="AC324" s="117">
        <v>12</v>
      </c>
      <c r="AD324" s="117">
        <v>-5</v>
      </c>
      <c r="AE324" s="117">
        <v>3</v>
      </c>
      <c r="AF324" s="119">
        <v>-1</v>
      </c>
    </row>
    <row r="325" spans="2:32" ht="15" customHeight="1" x14ac:dyDescent="0.25">
      <c r="B325" s="116">
        <v>43964</v>
      </c>
      <c r="C325" s="117">
        <v>13</v>
      </c>
      <c r="D325" s="117">
        <v>18</v>
      </c>
      <c r="E325" s="117">
        <v>15.5</v>
      </c>
      <c r="F325" s="117">
        <v>10</v>
      </c>
      <c r="G325" s="117">
        <v>15</v>
      </c>
      <c r="H325" s="117">
        <v>12.5</v>
      </c>
      <c r="I325" s="117">
        <v>-15</v>
      </c>
      <c r="J325" s="117">
        <v>-10</v>
      </c>
      <c r="K325" s="117">
        <v>-12.5</v>
      </c>
      <c r="L325" s="117">
        <v>-20</v>
      </c>
      <c r="M325" s="117">
        <v>-12</v>
      </c>
      <c r="N325" s="117">
        <v>-16</v>
      </c>
      <c r="O325" s="117">
        <v>16</v>
      </c>
      <c r="P325" s="117">
        <v>32</v>
      </c>
      <c r="Q325" s="117">
        <v>24</v>
      </c>
      <c r="R325" s="117">
        <v>33</v>
      </c>
      <c r="S325" s="117">
        <v>40</v>
      </c>
      <c r="T325" s="117">
        <v>36.5</v>
      </c>
      <c r="U325" s="117">
        <v>27</v>
      </c>
      <c r="V325" s="117">
        <v>40</v>
      </c>
      <c r="W325" s="117">
        <v>33.5</v>
      </c>
      <c r="X325" s="117">
        <v>30</v>
      </c>
      <c r="Y325" s="117">
        <v>37</v>
      </c>
      <c r="Z325" s="117">
        <v>33.5</v>
      </c>
      <c r="AA325" s="117">
        <v>9</v>
      </c>
      <c r="AB325" s="117">
        <v>15</v>
      </c>
      <c r="AC325" s="117">
        <v>12</v>
      </c>
      <c r="AD325" s="117">
        <v>-5</v>
      </c>
      <c r="AE325" s="117">
        <v>3</v>
      </c>
      <c r="AF325" s="119">
        <v>-1</v>
      </c>
    </row>
    <row r="326" spans="2:32" ht="15" customHeight="1" x14ac:dyDescent="0.25">
      <c r="B326" s="116">
        <v>43957</v>
      </c>
      <c r="C326" s="117">
        <v>10</v>
      </c>
      <c r="D326" s="117">
        <v>15</v>
      </c>
      <c r="E326" s="117">
        <v>12.5</v>
      </c>
      <c r="F326" s="117">
        <v>8</v>
      </c>
      <c r="G326" s="117">
        <v>13</v>
      </c>
      <c r="H326" s="117">
        <v>10.5</v>
      </c>
      <c r="I326" s="117">
        <v>-18</v>
      </c>
      <c r="J326" s="117">
        <v>-12</v>
      </c>
      <c r="K326" s="117">
        <v>-15</v>
      </c>
      <c r="L326" s="117">
        <v>-23</v>
      </c>
      <c r="M326" s="117">
        <v>-15</v>
      </c>
      <c r="N326" s="117">
        <v>-19</v>
      </c>
      <c r="O326" s="117">
        <v>15</v>
      </c>
      <c r="P326" s="117">
        <v>30</v>
      </c>
      <c r="Q326" s="117">
        <v>22.5</v>
      </c>
      <c r="R326" s="117">
        <v>30</v>
      </c>
      <c r="S326" s="117">
        <v>35</v>
      </c>
      <c r="T326" s="117">
        <v>32.5</v>
      </c>
      <c r="U326" s="117">
        <v>27</v>
      </c>
      <c r="V326" s="117">
        <v>40</v>
      </c>
      <c r="W326" s="117">
        <v>33.5</v>
      </c>
      <c r="X326" s="117">
        <v>28</v>
      </c>
      <c r="Y326" s="117">
        <v>35</v>
      </c>
      <c r="Z326" s="117">
        <v>31.5</v>
      </c>
      <c r="AA326" s="117">
        <v>9</v>
      </c>
      <c r="AB326" s="117">
        <v>15</v>
      </c>
      <c r="AC326" s="117">
        <v>12</v>
      </c>
      <c r="AD326" s="117">
        <v>-8</v>
      </c>
      <c r="AE326" s="117">
        <v>0</v>
      </c>
      <c r="AF326" s="119">
        <v>-4</v>
      </c>
    </row>
    <row r="327" spans="2:32" ht="15" customHeight="1" x14ac:dyDescent="0.25">
      <c r="B327" s="116">
        <v>43950</v>
      </c>
      <c r="C327" s="117">
        <v>10</v>
      </c>
      <c r="D327" s="117">
        <v>15</v>
      </c>
      <c r="E327" s="117">
        <v>12.5</v>
      </c>
      <c r="F327" s="117">
        <v>8</v>
      </c>
      <c r="G327" s="117">
        <v>10</v>
      </c>
      <c r="H327" s="117">
        <v>9</v>
      </c>
      <c r="I327" s="117">
        <v>-23</v>
      </c>
      <c r="J327" s="117">
        <v>-15</v>
      </c>
      <c r="K327" s="117">
        <v>-19</v>
      </c>
      <c r="L327" s="117">
        <v>-33</v>
      </c>
      <c r="M327" s="117">
        <v>-20</v>
      </c>
      <c r="N327" s="117">
        <v>-26.5</v>
      </c>
      <c r="O327" s="117">
        <v>8</v>
      </c>
      <c r="P327" s="117">
        <v>12</v>
      </c>
      <c r="Q327" s="117">
        <v>10</v>
      </c>
      <c r="R327" s="117">
        <v>26</v>
      </c>
      <c r="S327" s="117">
        <v>33</v>
      </c>
      <c r="T327" s="117">
        <v>29.5</v>
      </c>
      <c r="U327" s="117">
        <v>20</v>
      </c>
      <c r="V327" s="117">
        <v>35</v>
      </c>
      <c r="W327" s="117">
        <v>27.5</v>
      </c>
      <c r="X327" s="117">
        <v>28</v>
      </c>
      <c r="Y327" s="117">
        <v>33</v>
      </c>
      <c r="Z327" s="117">
        <v>30.5</v>
      </c>
      <c r="AA327" s="117">
        <v>9</v>
      </c>
      <c r="AB327" s="117">
        <v>15</v>
      </c>
      <c r="AC327" s="117">
        <v>12</v>
      </c>
      <c r="AD327" s="117">
        <v>-10</v>
      </c>
      <c r="AE327" s="117">
        <v>-5</v>
      </c>
      <c r="AF327" s="119">
        <v>-7.5</v>
      </c>
    </row>
    <row r="328" spans="2:32" ht="15" customHeight="1" x14ac:dyDescent="0.25">
      <c r="B328" s="116">
        <v>43943</v>
      </c>
      <c r="C328" s="117">
        <v>10</v>
      </c>
      <c r="D328" s="117">
        <v>15</v>
      </c>
      <c r="E328" s="117">
        <v>12.5</v>
      </c>
      <c r="F328" s="117">
        <v>-1</v>
      </c>
      <c r="G328" s="117">
        <v>8</v>
      </c>
      <c r="H328" s="117">
        <v>3.5</v>
      </c>
      <c r="I328" s="117">
        <v>-23</v>
      </c>
      <c r="J328" s="117">
        <v>-15</v>
      </c>
      <c r="K328" s="117">
        <v>-19</v>
      </c>
      <c r="L328" s="117">
        <v>-37</v>
      </c>
      <c r="M328" s="117">
        <v>-23</v>
      </c>
      <c r="N328" s="117">
        <v>-30</v>
      </c>
      <c r="O328" s="117">
        <v>5</v>
      </c>
      <c r="P328" s="117">
        <v>9</v>
      </c>
      <c r="Q328" s="117">
        <v>7</v>
      </c>
      <c r="R328" s="117">
        <v>23</v>
      </c>
      <c r="S328" s="117">
        <v>29</v>
      </c>
      <c r="T328" s="117">
        <v>26</v>
      </c>
      <c r="U328" s="117">
        <v>20</v>
      </c>
      <c r="V328" s="117">
        <v>35</v>
      </c>
      <c r="W328" s="117">
        <v>27.5</v>
      </c>
      <c r="X328" s="117">
        <v>28</v>
      </c>
      <c r="Y328" s="117">
        <v>33</v>
      </c>
      <c r="Z328" s="117">
        <v>30.5</v>
      </c>
      <c r="AA328" s="117">
        <v>9</v>
      </c>
      <c r="AB328" s="117">
        <v>15</v>
      </c>
      <c r="AC328" s="117">
        <v>12</v>
      </c>
      <c r="AD328" s="117">
        <v>-15</v>
      </c>
      <c r="AE328" s="117">
        <v>-5</v>
      </c>
      <c r="AF328" s="119">
        <v>-10</v>
      </c>
    </row>
    <row r="329" spans="2:32" ht="15" customHeight="1" x14ac:dyDescent="0.25">
      <c r="B329" s="116">
        <v>43936</v>
      </c>
      <c r="C329" s="117">
        <v>10</v>
      </c>
      <c r="D329" s="117">
        <v>15</v>
      </c>
      <c r="E329" s="117">
        <v>12.5</v>
      </c>
      <c r="F329" s="117">
        <v>-1</v>
      </c>
      <c r="G329" s="117">
        <v>1</v>
      </c>
      <c r="H329" s="117">
        <v>0</v>
      </c>
      <c r="I329" s="117">
        <v>-25</v>
      </c>
      <c r="J329" s="117">
        <v>-15</v>
      </c>
      <c r="K329" s="117">
        <v>-20</v>
      </c>
      <c r="L329" s="117">
        <v>-30</v>
      </c>
      <c r="M329" s="117">
        <v>-25</v>
      </c>
      <c r="N329" s="117">
        <v>-27.5</v>
      </c>
      <c r="O329" s="117">
        <v>5</v>
      </c>
      <c r="P329" s="117">
        <v>9</v>
      </c>
      <c r="Q329" s="117">
        <v>7</v>
      </c>
      <c r="R329" s="117">
        <v>23</v>
      </c>
      <c r="S329" s="117">
        <v>29</v>
      </c>
      <c r="T329" s="117">
        <v>26</v>
      </c>
      <c r="U329" s="117">
        <v>33</v>
      </c>
      <c r="V329" s="117">
        <v>45</v>
      </c>
      <c r="W329" s="117">
        <v>39</v>
      </c>
      <c r="X329" s="117">
        <v>28</v>
      </c>
      <c r="Y329" s="117">
        <v>33</v>
      </c>
      <c r="Z329" s="117">
        <v>30.5</v>
      </c>
      <c r="AA329" s="117">
        <v>9</v>
      </c>
      <c r="AB329" s="117">
        <v>15</v>
      </c>
      <c r="AC329" s="117">
        <v>12</v>
      </c>
      <c r="AD329" s="117">
        <v>-15</v>
      </c>
      <c r="AE329" s="117">
        <v>-5</v>
      </c>
      <c r="AF329" s="119">
        <v>-10</v>
      </c>
    </row>
    <row r="330" spans="2:32" ht="15" customHeight="1" x14ac:dyDescent="0.25">
      <c r="B330" s="116">
        <v>43929</v>
      </c>
      <c r="C330" s="117">
        <v>15</v>
      </c>
      <c r="D330" s="117">
        <v>20</v>
      </c>
      <c r="E330" s="117">
        <v>17.5</v>
      </c>
      <c r="F330" s="117">
        <v>-1</v>
      </c>
      <c r="G330" s="117">
        <v>1</v>
      </c>
      <c r="H330" s="117">
        <v>0</v>
      </c>
      <c r="I330" s="117">
        <v>-30</v>
      </c>
      <c r="J330" s="117">
        <v>-25</v>
      </c>
      <c r="K330" s="117">
        <v>-27.5</v>
      </c>
      <c r="L330" s="117">
        <v>-30</v>
      </c>
      <c r="M330" s="117">
        <v>-25</v>
      </c>
      <c r="N330" s="117">
        <v>-27.5</v>
      </c>
      <c r="O330" s="117">
        <v>7</v>
      </c>
      <c r="P330" s="117">
        <v>10</v>
      </c>
      <c r="Q330" s="117">
        <v>8.5</v>
      </c>
      <c r="R330" s="117">
        <v>20</v>
      </c>
      <c r="S330" s="117">
        <v>29</v>
      </c>
      <c r="T330" s="117">
        <v>24.5</v>
      </c>
      <c r="U330" s="117">
        <v>34</v>
      </c>
      <c r="V330" s="117">
        <v>48</v>
      </c>
      <c r="W330" s="117">
        <v>41</v>
      </c>
      <c r="X330" s="117">
        <v>28</v>
      </c>
      <c r="Y330" s="117">
        <v>33</v>
      </c>
      <c r="Z330" s="117">
        <v>30.5</v>
      </c>
      <c r="AA330" s="117">
        <v>9</v>
      </c>
      <c r="AB330" s="117">
        <v>15</v>
      </c>
      <c r="AC330" s="117">
        <v>12</v>
      </c>
      <c r="AD330" s="117">
        <v>-15</v>
      </c>
      <c r="AE330" s="117">
        <v>-5</v>
      </c>
      <c r="AF330" s="119">
        <v>-10</v>
      </c>
    </row>
    <row r="331" spans="2:32" ht="15" customHeight="1" x14ac:dyDescent="0.25">
      <c r="B331" s="116">
        <v>43922</v>
      </c>
      <c r="C331" s="117">
        <v>15</v>
      </c>
      <c r="D331" s="117">
        <v>20</v>
      </c>
      <c r="E331" s="117">
        <v>17.5</v>
      </c>
      <c r="F331" s="117">
        <v>5</v>
      </c>
      <c r="G331" s="117">
        <v>10</v>
      </c>
      <c r="H331" s="117">
        <v>7.5</v>
      </c>
      <c r="I331" s="117">
        <v>-25</v>
      </c>
      <c r="J331" s="117">
        <v>-20</v>
      </c>
      <c r="K331" s="117">
        <v>-22.5</v>
      </c>
      <c r="L331" s="117">
        <v>-30</v>
      </c>
      <c r="M331" s="117">
        <v>-25</v>
      </c>
      <c r="N331" s="117">
        <v>-27.5</v>
      </c>
      <c r="O331" s="117">
        <v>25</v>
      </c>
      <c r="P331" s="117">
        <v>35</v>
      </c>
      <c r="Q331" s="117">
        <v>30</v>
      </c>
      <c r="R331" s="117">
        <v>28</v>
      </c>
      <c r="S331" s="117">
        <v>36</v>
      </c>
      <c r="T331" s="117">
        <v>32</v>
      </c>
      <c r="U331" s="117">
        <v>35</v>
      </c>
      <c r="V331" s="117">
        <v>50</v>
      </c>
      <c r="W331" s="117">
        <v>42.5</v>
      </c>
      <c r="X331" s="117">
        <v>41</v>
      </c>
      <c r="Y331" s="117">
        <v>46</v>
      </c>
      <c r="Z331" s="117">
        <v>43.5</v>
      </c>
      <c r="AA331" s="117">
        <v>33</v>
      </c>
      <c r="AB331" s="117">
        <v>41</v>
      </c>
      <c r="AC331" s="117">
        <v>37</v>
      </c>
      <c r="AD331" s="117">
        <v>6</v>
      </c>
      <c r="AE331" s="117">
        <v>11</v>
      </c>
      <c r="AF331" s="119">
        <v>8.5</v>
      </c>
    </row>
    <row r="332" spans="2:32" ht="15" customHeight="1" x14ac:dyDescent="0.25">
      <c r="B332" s="116">
        <v>43915</v>
      </c>
      <c r="C332" s="117"/>
      <c r="D332" s="117"/>
      <c r="E332" s="117"/>
      <c r="F332" s="117">
        <v>5</v>
      </c>
      <c r="G332" s="117">
        <v>10</v>
      </c>
      <c r="H332" s="117">
        <v>7.5</v>
      </c>
      <c r="I332" s="117"/>
      <c r="J332" s="117"/>
      <c r="K332" s="117"/>
      <c r="L332" s="117"/>
      <c r="M332" s="117"/>
      <c r="N332" s="117"/>
      <c r="O332" s="117">
        <v>25</v>
      </c>
      <c r="P332" s="117">
        <v>35</v>
      </c>
      <c r="Q332" s="117">
        <v>30</v>
      </c>
      <c r="R332" s="117">
        <v>35</v>
      </c>
      <c r="S332" s="117">
        <v>50</v>
      </c>
      <c r="T332" s="117">
        <v>42.5</v>
      </c>
      <c r="U332" s="117"/>
      <c r="V332" s="117"/>
      <c r="W332" s="117"/>
      <c r="X332" s="117">
        <v>41</v>
      </c>
      <c r="Y332" s="117">
        <v>46</v>
      </c>
      <c r="Z332" s="117">
        <v>43.5</v>
      </c>
      <c r="AA332" s="117">
        <v>33</v>
      </c>
      <c r="AB332" s="117">
        <v>41</v>
      </c>
      <c r="AC332" s="117">
        <v>37</v>
      </c>
      <c r="AD332" s="117">
        <v>8</v>
      </c>
      <c r="AE332" s="117">
        <v>13</v>
      </c>
      <c r="AF332" s="119">
        <v>10.5</v>
      </c>
    </row>
    <row r="333" spans="2:32" ht="15" customHeight="1" x14ac:dyDescent="0.25">
      <c r="B333" s="116">
        <v>43908</v>
      </c>
      <c r="C333" s="117">
        <v>23</v>
      </c>
      <c r="D333" s="117">
        <v>28</v>
      </c>
      <c r="E333" s="117">
        <v>25.5</v>
      </c>
      <c r="F333" s="117">
        <v>8</v>
      </c>
      <c r="G333" s="117">
        <v>12</v>
      </c>
      <c r="H333" s="117">
        <v>10</v>
      </c>
      <c r="I333" s="117">
        <v>-20</v>
      </c>
      <c r="J333" s="117">
        <v>-16</v>
      </c>
      <c r="K333" s="117">
        <v>-18</v>
      </c>
      <c r="L333" s="117">
        <v>-23</v>
      </c>
      <c r="M333" s="117">
        <v>-20</v>
      </c>
      <c r="N333" s="117">
        <v>-21.5</v>
      </c>
      <c r="O333" s="117">
        <v>38</v>
      </c>
      <c r="P333" s="117">
        <v>43</v>
      </c>
      <c r="Q333" s="117">
        <v>40.5</v>
      </c>
      <c r="R333" s="117">
        <v>54</v>
      </c>
      <c r="S333" s="117">
        <v>59</v>
      </c>
      <c r="T333" s="117">
        <v>56.5</v>
      </c>
      <c r="U333" s="117">
        <v>54</v>
      </c>
      <c r="V333" s="117">
        <v>59</v>
      </c>
      <c r="W333" s="117">
        <v>56.5</v>
      </c>
      <c r="X333" s="117">
        <v>55</v>
      </c>
      <c r="Y333" s="117">
        <v>65</v>
      </c>
      <c r="Z333" s="117">
        <v>60</v>
      </c>
      <c r="AA333" s="117">
        <v>33</v>
      </c>
      <c r="AB333" s="117">
        <v>41</v>
      </c>
      <c r="AC333" s="117">
        <v>37</v>
      </c>
      <c r="AD333" s="117">
        <v>15</v>
      </c>
      <c r="AE333" s="117">
        <v>21</v>
      </c>
      <c r="AF333" s="119">
        <v>18</v>
      </c>
    </row>
    <row r="334" spans="2:32" ht="15" customHeight="1" x14ac:dyDescent="0.25">
      <c r="B334" s="116">
        <v>43901</v>
      </c>
      <c r="C334" s="117">
        <v>23</v>
      </c>
      <c r="D334" s="117">
        <v>28</v>
      </c>
      <c r="E334" s="117">
        <v>25.5</v>
      </c>
      <c r="F334" s="117">
        <v>9</v>
      </c>
      <c r="G334" s="117">
        <v>13</v>
      </c>
      <c r="H334" s="117">
        <v>11</v>
      </c>
      <c r="I334" s="117">
        <v>-20</v>
      </c>
      <c r="J334" s="117">
        <v>-16</v>
      </c>
      <c r="K334" s="117">
        <v>-18</v>
      </c>
      <c r="L334" s="117">
        <v>-21</v>
      </c>
      <c r="M334" s="117">
        <v>-16</v>
      </c>
      <c r="N334" s="117">
        <v>-18.5</v>
      </c>
      <c r="O334" s="117">
        <v>40</v>
      </c>
      <c r="P334" s="117">
        <v>45</v>
      </c>
      <c r="Q334" s="117">
        <v>42.5</v>
      </c>
      <c r="R334" s="117">
        <v>55</v>
      </c>
      <c r="S334" s="117">
        <v>60</v>
      </c>
      <c r="T334" s="117">
        <v>57.5</v>
      </c>
      <c r="U334" s="117">
        <v>55</v>
      </c>
      <c r="V334" s="117">
        <v>60</v>
      </c>
      <c r="W334" s="117">
        <v>57.5</v>
      </c>
      <c r="X334" s="117">
        <v>55</v>
      </c>
      <c r="Y334" s="117">
        <v>65</v>
      </c>
      <c r="Z334" s="117">
        <v>60</v>
      </c>
      <c r="AA334" s="117">
        <v>35</v>
      </c>
      <c r="AB334" s="117">
        <v>43</v>
      </c>
      <c r="AC334" s="117">
        <v>39</v>
      </c>
      <c r="AD334" s="117">
        <v>17</v>
      </c>
      <c r="AE334" s="117">
        <v>23</v>
      </c>
      <c r="AF334" s="119">
        <v>20</v>
      </c>
    </row>
    <row r="335" spans="2:32" ht="15" customHeight="1" x14ac:dyDescent="0.25">
      <c r="B335" s="116">
        <v>43894</v>
      </c>
      <c r="C335" s="117">
        <v>23</v>
      </c>
      <c r="D335" s="117">
        <v>28</v>
      </c>
      <c r="E335" s="117">
        <v>25.5</v>
      </c>
      <c r="F335" s="117">
        <v>9</v>
      </c>
      <c r="G335" s="117">
        <v>13</v>
      </c>
      <c r="H335" s="117">
        <v>11</v>
      </c>
      <c r="I335" s="117">
        <v>-20</v>
      </c>
      <c r="J335" s="117">
        <v>-11</v>
      </c>
      <c r="K335" s="117">
        <v>-15.5</v>
      </c>
      <c r="L335" s="117">
        <v>-21</v>
      </c>
      <c r="M335" s="117">
        <v>-11</v>
      </c>
      <c r="N335" s="117">
        <v>-16</v>
      </c>
      <c r="O335" s="117">
        <v>40</v>
      </c>
      <c r="P335" s="117">
        <v>45</v>
      </c>
      <c r="Q335" s="117">
        <v>42.5</v>
      </c>
      <c r="R335" s="117">
        <v>55</v>
      </c>
      <c r="S335" s="117">
        <v>60</v>
      </c>
      <c r="T335" s="117">
        <v>57.5</v>
      </c>
      <c r="U335" s="117">
        <v>55</v>
      </c>
      <c r="V335" s="117">
        <v>60</v>
      </c>
      <c r="W335" s="117">
        <v>57.5</v>
      </c>
      <c r="X335" s="117">
        <v>55</v>
      </c>
      <c r="Y335" s="117">
        <v>65</v>
      </c>
      <c r="Z335" s="117">
        <v>60</v>
      </c>
      <c r="AA335" s="117">
        <v>35</v>
      </c>
      <c r="AB335" s="117">
        <v>43</v>
      </c>
      <c r="AC335" s="117">
        <v>39</v>
      </c>
      <c r="AD335" s="117">
        <v>17</v>
      </c>
      <c r="AE335" s="117">
        <v>23</v>
      </c>
      <c r="AF335" s="119">
        <v>20</v>
      </c>
    </row>
    <row r="336" spans="2:32" ht="15" customHeight="1" x14ac:dyDescent="0.25">
      <c r="B336" s="116">
        <v>43887</v>
      </c>
      <c r="C336" s="117">
        <v>28</v>
      </c>
      <c r="D336" s="117">
        <v>33</v>
      </c>
      <c r="E336" s="117">
        <v>30.5</v>
      </c>
      <c r="F336" s="117">
        <v>16</v>
      </c>
      <c r="G336" s="117">
        <v>19</v>
      </c>
      <c r="H336" s="117">
        <v>17.5</v>
      </c>
      <c r="I336" s="117">
        <v>-15</v>
      </c>
      <c r="J336" s="117">
        <v>-5</v>
      </c>
      <c r="K336" s="117">
        <v>-10</v>
      </c>
      <c r="L336" s="117">
        <v>-17</v>
      </c>
      <c r="M336" s="117">
        <v>-11</v>
      </c>
      <c r="N336" s="117">
        <v>-14</v>
      </c>
      <c r="O336" s="117">
        <v>40</v>
      </c>
      <c r="P336" s="117">
        <v>45</v>
      </c>
      <c r="Q336" s="117">
        <v>42.5</v>
      </c>
      <c r="R336" s="117">
        <v>55</v>
      </c>
      <c r="S336" s="117">
        <v>60</v>
      </c>
      <c r="T336" s="117">
        <v>57.5</v>
      </c>
      <c r="U336" s="117">
        <v>61</v>
      </c>
      <c r="V336" s="117">
        <v>67</v>
      </c>
      <c r="W336" s="117">
        <v>64</v>
      </c>
      <c r="X336" s="117">
        <v>55</v>
      </c>
      <c r="Y336" s="117">
        <v>65</v>
      </c>
      <c r="Z336" s="117">
        <v>60</v>
      </c>
      <c r="AA336" s="117">
        <v>35</v>
      </c>
      <c r="AB336" s="117">
        <v>43</v>
      </c>
      <c r="AC336" s="117">
        <v>39</v>
      </c>
      <c r="AD336" s="117">
        <v>17</v>
      </c>
      <c r="AE336" s="117">
        <v>23</v>
      </c>
      <c r="AF336" s="119">
        <v>20</v>
      </c>
    </row>
    <row r="337" spans="2:32" ht="15" customHeight="1" x14ac:dyDescent="0.25">
      <c r="B337" s="116">
        <v>43880</v>
      </c>
      <c r="C337" s="117">
        <v>28</v>
      </c>
      <c r="D337" s="117">
        <v>33</v>
      </c>
      <c r="E337" s="117">
        <v>30.5</v>
      </c>
      <c r="F337" s="117">
        <v>16</v>
      </c>
      <c r="G337" s="117">
        <v>20</v>
      </c>
      <c r="H337" s="117">
        <v>18</v>
      </c>
      <c r="I337" s="117">
        <v>-11</v>
      </c>
      <c r="J337" s="117">
        <v>-3</v>
      </c>
      <c r="K337" s="117">
        <v>-7</v>
      </c>
      <c r="L337" s="117">
        <v>-17</v>
      </c>
      <c r="M337" s="117">
        <v>1</v>
      </c>
      <c r="N337" s="117">
        <v>-8</v>
      </c>
      <c r="O337" s="117">
        <v>40</v>
      </c>
      <c r="P337" s="117">
        <v>50</v>
      </c>
      <c r="Q337" s="117">
        <v>45</v>
      </c>
      <c r="R337" s="117">
        <v>56</v>
      </c>
      <c r="S337" s="117">
        <v>61</v>
      </c>
      <c r="T337" s="117">
        <v>58.5</v>
      </c>
      <c r="U337" s="117">
        <v>62</v>
      </c>
      <c r="V337" s="117">
        <v>68</v>
      </c>
      <c r="W337" s="117">
        <v>65</v>
      </c>
      <c r="X337" s="117">
        <v>55</v>
      </c>
      <c r="Y337" s="117">
        <v>65</v>
      </c>
      <c r="Z337" s="117">
        <v>60</v>
      </c>
      <c r="AA337" s="117">
        <v>35</v>
      </c>
      <c r="AB337" s="117">
        <v>43</v>
      </c>
      <c r="AC337" s="117">
        <v>39</v>
      </c>
      <c r="AD337" s="117">
        <v>19</v>
      </c>
      <c r="AE337" s="117">
        <v>25</v>
      </c>
      <c r="AF337" s="119">
        <v>22</v>
      </c>
    </row>
    <row r="338" spans="2:32" ht="15" customHeight="1" x14ac:dyDescent="0.25">
      <c r="B338" s="116">
        <v>43873</v>
      </c>
      <c r="C338" s="117">
        <v>28</v>
      </c>
      <c r="D338" s="117">
        <v>33</v>
      </c>
      <c r="E338" s="117">
        <v>30.5</v>
      </c>
      <c r="F338" s="117">
        <v>16</v>
      </c>
      <c r="G338" s="117">
        <v>19</v>
      </c>
      <c r="H338" s="117">
        <v>17.5</v>
      </c>
      <c r="I338" s="117">
        <v>-12</v>
      </c>
      <c r="J338" s="117">
        <v>1</v>
      </c>
      <c r="K338" s="117">
        <v>-5.5</v>
      </c>
      <c r="L338" s="117">
        <v>-13</v>
      </c>
      <c r="M338" s="117">
        <v>1</v>
      </c>
      <c r="N338" s="117">
        <v>-6</v>
      </c>
      <c r="O338" s="117">
        <v>47</v>
      </c>
      <c r="P338" s="117">
        <v>65</v>
      </c>
      <c r="Q338" s="117">
        <v>56</v>
      </c>
      <c r="R338" s="117">
        <v>56</v>
      </c>
      <c r="S338" s="117">
        <v>61</v>
      </c>
      <c r="T338" s="117">
        <v>58.5</v>
      </c>
      <c r="U338" s="117">
        <v>64</v>
      </c>
      <c r="V338" s="117">
        <v>70</v>
      </c>
      <c r="W338" s="117">
        <v>67</v>
      </c>
      <c r="X338" s="117">
        <v>50</v>
      </c>
      <c r="Y338" s="117">
        <v>60</v>
      </c>
      <c r="Z338" s="117">
        <v>55</v>
      </c>
      <c r="AA338" s="117">
        <v>35</v>
      </c>
      <c r="AB338" s="117">
        <v>43</v>
      </c>
      <c r="AC338" s="117">
        <v>39</v>
      </c>
      <c r="AD338" s="117">
        <v>19</v>
      </c>
      <c r="AE338" s="117">
        <v>25</v>
      </c>
      <c r="AF338" s="119">
        <v>22</v>
      </c>
    </row>
    <row r="339" spans="2:32" ht="15" customHeight="1" x14ac:dyDescent="0.25">
      <c r="B339" s="116">
        <v>43866</v>
      </c>
      <c r="C339" s="117">
        <v>32</v>
      </c>
      <c r="D339" s="117">
        <v>35</v>
      </c>
      <c r="E339" s="117">
        <v>33.5</v>
      </c>
      <c r="F339" s="117">
        <v>24</v>
      </c>
      <c r="G339" s="117">
        <v>31</v>
      </c>
      <c r="H339" s="117">
        <v>27.5</v>
      </c>
      <c r="I339" s="117">
        <v>1</v>
      </c>
      <c r="J339" s="117">
        <v>2</v>
      </c>
      <c r="K339" s="117">
        <v>1.5</v>
      </c>
      <c r="L339" s="117">
        <v>1</v>
      </c>
      <c r="M339" s="117">
        <v>2</v>
      </c>
      <c r="N339" s="117">
        <v>1.5</v>
      </c>
      <c r="O339" s="117">
        <v>47</v>
      </c>
      <c r="P339" s="117">
        <v>65</v>
      </c>
      <c r="Q339" s="117">
        <v>56</v>
      </c>
      <c r="R339" s="117">
        <v>56</v>
      </c>
      <c r="S339" s="117">
        <v>61</v>
      </c>
      <c r="T339" s="117">
        <v>58.5</v>
      </c>
      <c r="U339" s="117">
        <v>66</v>
      </c>
      <c r="V339" s="117">
        <v>73</v>
      </c>
      <c r="W339" s="117">
        <v>69.5</v>
      </c>
      <c r="X339" s="117">
        <v>65</v>
      </c>
      <c r="Y339" s="117">
        <v>75</v>
      </c>
      <c r="Z339" s="117">
        <v>70</v>
      </c>
      <c r="AA339" s="117">
        <v>35</v>
      </c>
      <c r="AB339" s="117">
        <v>43</v>
      </c>
      <c r="AC339" s="117">
        <v>39</v>
      </c>
      <c r="AD339" s="117">
        <v>23</v>
      </c>
      <c r="AE339" s="117">
        <v>30</v>
      </c>
      <c r="AF339" s="119">
        <v>26.5</v>
      </c>
    </row>
    <row r="340" spans="2:32" ht="15" customHeight="1" x14ac:dyDescent="0.25">
      <c r="B340" s="116">
        <v>43859</v>
      </c>
      <c r="C340" s="117">
        <v>32</v>
      </c>
      <c r="D340" s="117">
        <v>35</v>
      </c>
      <c r="E340" s="117">
        <v>33.5</v>
      </c>
      <c r="F340" s="117">
        <v>24</v>
      </c>
      <c r="G340" s="117">
        <v>31</v>
      </c>
      <c r="H340" s="117">
        <v>27.5</v>
      </c>
      <c r="I340" s="117">
        <v>2</v>
      </c>
      <c r="J340" s="117">
        <v>3</v>
      </c>
      <c r="K340" s="117">
        <v>2.5</v>
      </c>
      <c r="L340" s="117">
        <v>2</v>
      </c>
      <c r="M340" s="117">
        <v>4</v>
      </c>
      <c r="N340" s="117">
        <v>3</v>
      </c>
      <c r="O340" s="117">
        <v>47</v>
      </c>
      <c r="P340" s="117">
        <v>65</v>
      </c>
      <c r="Q340" s="117">
        <v>56</v>
      </c>
      <c r="R340" s="117">
        <v>71</v>
      </c>
      <c r="S340" s="117">
        <v>75</v>
      </c>
      <c r="T340" s="117">
        <v>73</v>
      </c>
      <c r="U340" s="117">
        <v>66</v>
      </c>
      <c r="V340" s="117">
        <v>73</v>
      </c>
      <c r="W340" s="117">
        <v>69.5</v>
      </c>
      <c r="X340" s="117">
        <v>65</v>
      </c>
      <c r="Y340" s="117">
        <v>75</v>
      </c>
      <c r="Z340" s="117">
        <v>70</v>
      </c>
      <c r="AA340" s="117">
        <v>35</v>
      </c>
      <c r="AB340" s="117">
        <v>43</v>
      </c>
      <c r="AC340" s="117">
        <v>39</v>
      </c>
      <c r="AD340" s="117">
        <v>28</v>
      </c>
      <c r="AE340" s="117">
        <v>35</v>
      </c>
      <c r="AF340" s="119">
        <v>31.5</v>
      </c>
    </row>
    <row r="341" spans="2:32" ht="15" customHeight="1" x14ac:dyDescent="0.25">
      <c r="B341" s="116">
        <v>43852</v>
      </c>
      <c r="C341" s="117">
        <v>33</v>
      </c>
      <c r="D341" s="117">
        <v>38</v>
      </c>
      <c r="E341" s="117">
        <v>35.5</v>
      </c>
      <c r="F341" s="117">
        <v>25</v>
      </c>
      <c r="G341" s="117">
        <v>32</v>
      </c>
      <c r="H341" s="117">
        <v>28.5</v>
      </c>
      <c r="I341" s="117">
        <v>2</v>
      </c>
      <c r="J341" s="117">
        <v>3</v>
      </c>
      <c r="K341" s="117">
        <v>2.5</v>
      </c>
      <c r="L341" s="117">
        <v>3</v>
      </c>
      <c r="M341" s="117">
        <v>5</v>
      </c>
      <c r="N341" s="117">
        <v>4</v>
      </c>
      <c r="O341" s="117">
        <v>47</v>
      </c>
      <c r="P341" s="117">
        <v>65</v>
      </c>
      <c r="Q341" s="117">
        <v>56</v>
      </c>
      <c r="R341" s="117">
        <v>71</v>
      </c>
      <c r="S341" s="117">
        <v>75</v>
      </c>
      <c r="T341" s="117">
        <v>73</v>
      </c>
      <c r="U341" s="117">
        <v>72</v>
      </c>
      <c r="V341" s="117">
        <v>78</v>
      </c>
      <c r="W341" s="117">
        <v>75</v>
      </c>
      <c r="X341" s="117">
        <v>65</v>
      </c>
      <c r="Y341" s="117">
        <v>75</v>
      </c>
      <c r="Z341" s="117">
        <v>70</v>
      </c>
      <c r="AA341" s="117">
        <v>35</v>
      </c>
      <c r="AB341" s="117">
        <v>43</v>
      </c>
      <c r="AC341" s="117">
        <v>39</v>
      </c>
      <c r="AD341" s="117">
        <v>28</v>
      </c>
      <c r="AE341" s="117">
        <v>35</v>
      </c>
      <c r="AF341" s="119">
        <v>31.5</v>
      </c>
    </row>
    <row r="342" spans="2:32" ht="15" customHeight="1" x14ac:dyDescent="0.25">
      <c r="B342" s="116">
        <v>43845</v>
      </c>
      <c r="C342" s="117">
        <v>33</v>
      </c>
      <c r="D342" s="117">
        <v>38</v>
      </c>
      <c r="E342" s="117">
        <v>35.5</v>
      </c>
      <c r="F342" s="117">
        <v>27</v>
      </c>
      <c r="G342" s="117">
        <v>36</v>
      </c>
      <c r="H342" s="117">
        <v>31.5</v>
      </c>
      <c r="I342" s="117">
        <v>4</v>
      </c>
      <c r="J342" s="117">
        <v>5</v>
      </c>
      <c r="K342" s="117">
        <v>4.5</v>
      </c>
      <c r="L342" s="117">
        <v>4</v>
      </c>
      <c r="M342" s="117">
        <v>6</v>
      </c>
      <c r="N342" s="117">
        <v>5</v>
      </c>
      <c r="O342" s="117">
        <v>47</v>
      </c>
      <c r="P342" s="117">
        <v>65</v>
      </c>
      <c r="Q342" s="117">
        <v>56</v>
      </c>
      <c r="R342" s="117">
        <v>71</v>
      </c>
      <c r="S342" s="117">
        <v>75</v>
      </c>
      <c r="T342" s="117">
        <v>73</v>
      </c>
      <c r="U342" s="117">
        <v>72</v>
      </c>
      <c r="V342" s="117">
        <v>78</v>
      </c>
      <c r="W342" s="117">
        <v>75</v>
      </c>
      <c r="X342" s="117">
        <v>65</v>
      </c>
      <c r="Y342" s="117">
        <v>75</v>
      </c>
      <c r="Z342" s="117">
        <v>70</v>
      </c>
      <c r="AA342" s="117">
        <v>35</v>
      </c>
      <c r="AB342" s="117">
        <v>43</v>
      </c>
      <c r="AC342" s="117">
        <v>39</v>
      </c>
      <c r="AD342" s="117">
        <v>28</v>
      </c>
      <c r="AE342" s="117">
        <v>35</v>
      </c>
      <c r="AF342" s="119">
        <v>31.5</v>
      </c>
    </row>
    <row r="343" spans="2:32" ht="15" customHeight="1" x14ac:dyDescent="0.25">
      <c r="B343" s="116">
        <v>43838</v>
      </c>
      <c r="C343" s="117">
        <v>33</v>
      </c>
      <c r="D343" s="117">
        <v>38</v>
      </c>
      <c r="E343" s="117">
        <v>35.5</v>
      </c>
      <c r="F343" s="117">
        <v>27</v>
      </c>
      <c r="G343" s="117">
        <v>32</v>
      </c>
      <c r="H343" s="117">
        <v>29.5</v>
      </c>
      <c r="I343" s="117">
        <v>4</v>
      </c>
      <c r="J343" s="117">
        <v>6</v>
      </c>
      <c r="K343" s="117">
        <v>5</v>
      </c>
      <c r="L343" s="117">
        <v>5</v>
      </c>
      <c r="M343" s="117">
        <v>7</v>
      </c>
      <c r="N343" s="117">
        <v>6</v>
      </c>
      <c r="O343" s="117">
        <v>47</v>
      </c>
      <c r="P343" s="117">
        <v>65</v>
      </c>
      <c r="Q343" s="117">
        <v>56</v>
      </c>
      <c r="R343" s="117">
        <v>71</v>
      </c>
      <c r="S343" s="117">
        <v>75</v>
      </c>
      <c r="T343" s="117">
        <v>73</v>
      </c>
      <c r="U343" s="117">
        <v>72</v>
      </c>
      <c r="V343" s="117">
        <v>78</v>
      </c>
      <c r="W343" s="117">
        <v>75</v>
      </c>
      <c r="X343" s="117">
        <v>65</v>
      </c>
      <c r="Y343" s="117">
        <v>75</v>
      </c>
      <c r="Z343" s="117">
        <v>70</v>
      </c>
      <c r="AA343" s="117">
        <v>35</v>
      </c>
      <c r="AB343" s="117">
        <v>43</v>
      </c>
      <c r="AC343" s="117">
        <v>39</v>
      </c>
      <c r="AD343" s="117">
        <v>30</v>
      </c>
      <c r="AE343" s="117">
        <v>35</v>
      </c>
      <c r="AF343" s="119">
        <v>32.5</v>
      </c>
    </row>
    <row r="344" spans="2:32" ht="15" customHeight="1" x14ac:dyDescent="0.25">
      <c r="B344" s="116">
        <v>43824</v>
      </c>
      <c r="C344" s="117">
        <v>32</v>
      </c>
      <c r="D344" s="117">
        <v>39</v>
      </c>
      <c r="E344" s="117">
        <v>35.5</v>
      </c>
      <c r="F344" s="117">
        <v>30</v>
      </c>
      <c r="G344" s="117">
        <v>34</v>
      </c>
      <c r="H344" s="117">
        <v>32</v>
      </c>
      <c r="I344" s="117">
        <v>4</v>
      </c>
      <c r="J344" s="117">
        <v>8</v>
      </c>
      <c r="K344" s="117">
        <v>6</v>
      </c>
      <c r="L344" s="117">
        <v>6</v>
      </c>
      <c r="M344" s="117">
        <v>9</v>
      </c>
      <c r="N344" s="117">
        <v>7.5</v>
      </c>
      <c r="O344" s="117">
        <v>48</v>
      </c>
      <c r="P344" s="117">
        <v>65</v>
      </c>
      <c r="Q344" s="117">
        <v>56.5</v>
      </c>
      <c r="R344" s="117">
        <v>71</v>
      </c>
      <c r="S344" s="117">
        <v>75</v>
      </c>
      <c r="T344" s="117">
        <v>73</v>
      </c>
      <c r="U344" s="117">
        <v>72</v>
      </c>
      <c r="V344" s="117">
        <v>76</v>
      </c>
      <c r="W344" s="117">
        <v>74</v>
      </c>
      <c r="X344" s="117">
        <v>65</v>
      </c>
      <c r="Y344" s="117">
        <v>75</v>
      </c>
      <c r="Z344" s="117">
        <v>70</v>
      </c>
      <c r="AA344" s="117">
        <v>35</v>
      </c>
      <c r="AB344" s="117">
        <v>43</v>
      </c>
      <c r="AC344" s="117">
        <v>39</v>
      </c>
      <c r="AD344" s="117">
        <v>30</v>
      </c>
      <c r="AE344" s="117">
        <v>37</v>
      </c>
      <c r="AF344" s="119">
        <v>33.5</v>
      </c>
    </row>
    <row r="345" spans="2:32" ht="15" customHeight="1" x14ac:dyDescent="0.25">
      <c r="B345" s="116">
        <v>43817</v>
      </c>
      <c r="C345" s="117">
        <v>32</v>
      </c>
      <c r="D345" s="117">
        <v>39</v>
      </c>
      <c r="E345" s="117">
        <v>35.5</v>
      </c>
      <c r="F345" s="117">
        <v>30</v>
      </c>
      <c r="G345" s="117">
        <v>34</v>
      </c>
      <c r="H345" s="117">
        <v>32</v>
      </c>
      <c r="I345" s="117">
        <v>4</v>
      </c>
      <c r="J345" s="117">
        <v>8</v>
      </c>
      <c r="K345" s="117">
        <v>6</v>
      </c>
      <c r="L345" s="117">
        <v>6</v>
      </c>
      <c r="M345" s="117">
        <v>9</v>
      </c>
      <c r="N345" s="117">
        <v>7.5</v>
      </c>
      <c r="O345" s="117">
        <v>48</v>
      </c>
      <c r="P345" s="117">
        <v>65</v>
      </c>
      <c r="Q345" s="117">
        <v>56.5</v>
      </c>
      <c r="R345" s="117">
        <v>71</v>
      </c>
      <c r="S345" s="117">
        <v>75</v>
      </c>
      <c r="T345" s="117">
        <v>73</v>
      </c>
      <c r="U345" s="117">
        <v>70</v>
      </c>
      <c r="V345" s="117">
        <v>74</v>
      </c>
      <c r="W345" s="117">
        <v>72</v>
      </c>
      <c r="X345" s="117">
        <v>65</v>
      </c>
      <c r="Y345" s="117">
        <v>75</v>
      </c>
      <c r="Z345" s="117">
        <v>70</v>
      </c>
      <c r="AA345" s="117">
        <v>35</v>
      </c>
      <c r="AB345" s="117">
        <v>43</v>
      </c>
      <c r="AC345" s="117">
        <v>39</v>
      </c>
      <c r="AD345" s="117">
        <v>30</v>
      </c>
      <c r="AE345" s="117">
        <v>37</v>
      </c>
      <c r="AF345" s="119">
        <v>33.5</v>
      </c>
    </row>
    <row r="346" spans="2:32" ht="15" customHeight="1" x14ac:dyDescent="0.25">
      <c r="B346" s="116">
        <v>43810</v>
      </c>
      <c r="C346" s="117">
        <v>32</v>
      </c>
      <c r="D346" s="117">
        <v>39</v>
      </c>
      <c r="E346" s="117">
        <v>35.5</v>
      </c>
      <c r="F346" s="117">
        <v>33</v>
      </c>
      <c r="G346" s="117">
        <v>36</v>
      </c>
      <c r="H346" s="117">
        <v>34.5</v>
      </c>
      <c r="I346" s="117">
        <v>7</v>
      </c>
      <c r="J346" s="117">
        <v>10</v>
      </c>
      <c r="K346" s="117">
        <v>8.5</v>
      </c>
      <c r="L346" s="117">
        <v>7</v>
      </c>
      <c r="M346" s="117">
        <v>10</v>
      </c>
      <c r="N346" s="117">
        <v>8.5</v>
      </c>
      <c r="O346" s="117">
        <v>48</v>
      </c>
      <c r="P346" s="117">
        <v>65</v>
      </c>
      <c r="Q346" s="117">
        <v>56.5</v>
      </c>
      <c r="R346" s="117">
        <v>71</v>
      </c>
      <c r="S346" s="117">
        <v>76</v>
      </c>
      <c r="T346" s="117">
        <v>73.5</v>
      </c>
      <c r="U346" s="117">
        <v>72</v>
      </c>
      <c r="V346" s="117">
        <v>76</v>
      </c>
      <c r="W346" s="117">
        <v>74</v>
      </c>
      <c r="X346" s="117">
        <v>65</v>
      </c>
      <c r="Y346" s="117">
        <v>75</v>
      </c>
      <c r="Z346" s="117">
        <v>70</v>
      </c>
      <c r="AA346" s="117">
        <v>38</v>
      </c>
      <c r="AB346" s="117">
        <v>43</v>
      </c>
      <c r="AC346" s="117">
        <v>40.5</v>
      </c>
      <c r="AD346" s="117">
        <v>32</v>
      </c>
      <c r="AE346" s="117">
        <v>38</v>
      </c>
      <c r="AF346" s="119">
        <v>35</v>
      </c>
    </row>
    <row r="347" spans="2:32" ht="15" customHeight="1" x14ac:dyDescent="0.25">
      <c r="B347" s="116">
        <v>43803</v>
      </c>
      <c r="C347" s="117">
        <v>32</v>
      </c>
      <c r="D347" s="117">
        <v>39</v>
      </c>
      <c r="E347" s="117">
        <v>35.5</v>
      </c>
      <c r="F347" s="117">
        <v>32</v>
      </c>
      <c r="G347" s="117">
        <v>35</v>
      </c>
      <c r="H347" s="117">
        <v>33.5</v>
      </c>
      <c r="I347" s="117">
        <v>7</v>
      </c>
      <c r="J347" s="117">
        <v>10</v>
      </c>
      <c r="K347" s="117">
        <v>8.5</v>
      </c>
      <c r="L347" s="117">
        <v>7</v>
      </c>
      <c r="M347" s="117">
        <v>10</v>
      </c>
      <c r="N347" s="117">
        <v>8.5</v>
      </c>
      <c r="O347" s="117">
        <v>48</v>
      </c>
      <c r="P347" s="117">
        <v>65</v>
      </c>
      <c r="Q347" s="117">
        <v>56.5</v>
      </c>
      <c r="R347" s="117">
        <v>71</v>
      </c>
      <c r="S347" s="117">
        <v>76</v>
      </c>
      <c r="T347" s="117">
        <v>73.5</v>
      </c>
      <c r="U347" s="117">
        <v>72</v>
      </c>
      <c r="V347" s="117">
        <v>76</v>
      </c>
      <c r="W347" s="117">
        <v>74</v>
      </c>
      <c r="X347" s="117">
        <v>65</v>
      </c>
      <c r="Y347" s="117">
        <v>75</v>
      </c>
      <c r="Z347" s="117">
        <v>70</v>
      </c>
      <c r="AA347" s="117">
        <v>35</v>
      </c>
      <c r="AB347" s="117">
        <v>40</v>
      </c>
      <c r="AC347" s="117">
        <v>37.5</v>
      </c>
      <c r="AD347" s="117">
        <v>32</v>
      </c>
      <c r="AE347" s="117">
        <v>38</v>
      </c>
      <c r="AF347" s="119">
        <v>35</v>
      </c>
    </row>
    <row r="348" spans="2:32" ht="15" customHeight="1" x14ac:dyDescent="0.25">
      <c r="B348" s="116">
        <v>43796</v>
      </c>
      <c r="C348" s="117">
        <v>33</v>
      </c>
      <c r="D348" s="117">
        <v>40</v>
      </c>
      <c r="E348" s="117">
        <v>36.5</v>
      </c>
      <c r="F348" s="117">
        <v>32</v>
      </c>
      <c r="G348" s="117">
        <v>37</v>
      </c>
      <c r="H348" s="117">
        <v>34.5</v>
      </c>
      <c r="I348" s="117">
        <v>8</v>
      </c>
      <c r="J348" s="117">
        <v>12</v>
      </c>
      <c r="K348" s="117">
        <v>10</v>
      </c>
      <c r="L348" s="117">
        <v>7</v>
      </c>
      <c r="M348" s="117">
        <v>10</v>
      </c>
      <c r="N348" s="117">
        <v>8.5</v>
      </c>
      <c r="O348" s="117">
        <v>48</v>
      </c>
      <c r="P348" s="117">
        <v>65</v>
      </c>
      <c r="Q348" s="117">
        <v>56.5</v>
      </c>
      <c r="R348" s="117">
        <v>71</v>
      </c>
      <c r="S348" s="117">
        <v>76</v>
      </c>
      <c r="T348" s="117">
        <v>73.5</v>
      </c>
      <c r="U348" s="117">
        <v>72</v>
      </c>
      <c r="V348" s="117">
        <v>78</v>
      </c>
      <c r="W348" s="117">
        <v>75</v>
      </c>
      <c r="X348" s="117">
        <v>65</v>
      </c>
      <c r="Y348" s="117">
        <v>75</v>
      </c>
      <c r="Z348" s="117">
        <v>70</v>
      </c>
      <c r="AA348" s="117">
        <v>38</v>
      </c>
      <c r="AB348" s="117">
        <v>43</v>
      </c>
      <c r="AC348" s="117">
        <v>40.5</v>
      </c>
      <c r="AD348" s="117">
        <v>32</v>
      </c>
      <c r="AE348" s="117">
        <v>38</v>
      </c>
      <c r="AF348" s="119">
        <v>35</v>
      </c>
    </row>
    <row r="349" spans="2:32" ht="15" customHeight="1" x14ac:dyDescent="0.25">
      <c r="B349" s="116">
        <v>43789</v>
      </c>
      <c r="C349" s="117">
        <v>33</v>
      </c>
      <c r="D349" s="117">
        <v>40</v>
      </c>
      <c r="E349" s="117">
        <v>36.5</v>
      </c>
      <c r="F349" s="117">
        <v>33</v>
      </c>
      <c r="G349" s="117">
        <v>38</v>
      </c>
      <c r="H349" s="117">
        <v>35.5</v>
      </c>
      <c r="I349" s="117">
        <v>8</v>
      </c>
      <c r="J349" s="117">
        <v>12</v>
      </c>
      <c r="K349" s="117">
        <v>10</v>
      </c>
      <c r="L349" s="117">
        <v>7</v>
      </c>
      <c r="M349" s="117">
        <v>10</v>
      </c>
      <c r="N349" s="117">
        <v>8.5</v>
      </c>
      <c r="O349" s="117">
        <v>50</v>
      </c>
      <c r="P349" s="117">
        <v>65</v>
      </c>
      <c r="Q349" s="117">
        <v>57.5</v>
      </c>
      <c r="R349" s="117">
        <v>63</v>
      </c>
      <c r="S349" s="117">
        <v>75</v>
      </c>
      <c r="T349" s="117">
        <v>69</v>
      </c>
      <c r="U349" s="117">
        <v>75</v>
      </c>
      <c r="V349" s="117">
        <v>79</v>
      </c>
      <c r="W349" s="117">
        <v>77</v>
      </c>
      <c r="X349" s="117">
        <v>70</v>
      </c>
      <c r="Y349" s="117">
        <v>80</v>
      </c>
      <c r="Z349" s="117">
        <v>75</v>
      </c>
      <c r="AA349" s="117">
        <v>40</v>
      </c>
      <c r="AB349" s="117">
        <v>45</v>
      </c>
      <c r="AC349" s="117">
        <v>42.5</v>
      </c>
      <c r="AD349" s="117">
        <v>32</v>
      </c>
      <c r="AE349" s="117">
        <v>36</v>
      </c>
      <c r="AF349" s="119">
        <v>34</v>
      </c>
    </row>
    <row r="350" spans="2:32" ht="15" customHeight="1" x14ac:dyDescent="0.25">
      <c r="B350" s="116">
        <v>43782</v>
      </c>
      <c r="C350" s="117">
        <v>33</v>
      </c>
      <c r="D350" s="117">
        <v>40</v>
      </c>
      <c r="E350" s="117">
        <v>36.5</v>
      </c>
      <c r="F350" s="117">
        <v>33</v>
      </c>
      <c r="G350" s="117">
        <v>38</v>
      </c>
      <c r="H350" s="117">
        <v>35.5</v>
      </c>
      <c r="I350" s="117">
        <v>8</v>
      </c>
      <c r="J350" s="117">
        <v>12</v>
      </c>
      <c r="K350" s="117">
        <v>10</v>
      </c>
      <c r="L350" s="117">
        <v>8</v>
      </c>
      <c r="M350" s="117">
        <v>12</v>
      </c>
      <c r="N350" s="117">
        <v>10</v>
      </c>
      <c r="O350" s="117">
        <v>50</v>
      </c>
      <c r="P350" s="117">
        <v>65</v>
      </c>
      <c r="Q350" s="117">
        <v>57.5</v>
      </c>
      <c r="R350" s="117">
        <v>63</v>
      </c>
      <c r="S350" s="117">
        <v>75</v>
      </c>
      <c r="T350" s="117">
        <v>69</v>
      </c>
      <c r="U350" s="117">
        <v>73</v>
      </c>
      <c r="V350" s="117">
        <v>79</v>
      </c>
      <c r="W350" s="117">
        <v>76</v>
      </c>
      <c r="X350" s="117">
        <v>70</v>
      </c>
      <c r="Y350" s="117">
        <v>80</v>
      </c>
      <c r="Z350" s="117">
        <v>75</v>
      </c>
      <c r="AA350" s="117">
        <v>43</v>
      </c>
      <c r="AB350" s="117">
        <v>48</v>
      </c>
      <c r="AC350" s="117">
        <v>45.5</v>
      </c>
      <c r="AD350" s="117">
        <v>28</v>
      </c>
      <c r="AE350" s="117">
        <v>35</v>
      </c>
      <c r="AF350" s="119">
        <v>31.5</v>
      </c>
    </row>
    <row r="351" spans="2:32" ht="15" customHeight="1" x14ac:dyDescent="0.25">
      <c r="B351" s="116">
        <v>43775</v>
      </c>
      <c r="C351" s="117">
        <v>33</v>
      </c>
      <c r="D351" s="117">
        <v>40</v>
      </c>
      <c r="E351" s="117">
        <v>36.5</v>
      </c>
      <c r="F351" s="117">
        <v>33</v>
      </c>
      <c r="G351" s="117">
        <v>38</v>
      </c>
      <c r="H351" s="117">
        <v>35.5</v>
      </c>
      <c r="I351" s="117">
        <v>9</v>
      </c>
      <c r="J351" s="117">
        <v>12</v>
      </c>
      <c r="K351" s="117">
        <v>10.5</v>
      </c>
      <c r="L351" s="117">
        <v>10</v>
      </c>
      <c r="M351" s="117">
        <v>13</v>
      </c>
      <c r="N351" s="117">
        <v>11.5</v>
      </c>
      <c r="O351" s="117">
        <v>50</v>
      </c>
      <c r="P351" s="117">
        <v>65</v>
      </c>
      <c r="Q351" s="117">
        <v>57.5</v>
      </c>
      <c r="R351" s="117">
        <v>65</v>
      </c>
      <c r="S351" s="117">
        <v>75</v>
      </c>
      <c r="T351" s="117">
        <v>70</v>
      </c>
      <c r="U351" s="117">
        <v>71</v>
      </c>
      <c r="V351" s="117">
        <v>76</v>
      </c>
      <c r="W351" s="117">
        <v>73.5</v>
      </c>
      <c r="X351" s="117">
        <v>70</v>
      </c>
      <c r="Y351" s="117">
        <v>80</v>
      </c>
      <c r="Z351" s="117">
        <v>75</v>
      </c>
      <c r="AA351" s="117">
        <v>48</v>
      </c>
      <c r="AB351" s="117">
        <v>53</v>
      </c>
      <c r="AC351" s="117">
        <v>50.5</v>
      </c>
      <c r="AD351" s="117">
        <v>31</v>
      </c>
      <c r="AE351" s="117">
        <v>38</v>
      </c>
      <c r="AF351" s="119">
        <v>34.5</v>
      </c>
    </row>
    <row r="352" spans="2:32" ht="15" customHeight="1" x14ac:dyDescent="0.25">
      <c r="B352" s="116">
        <v>43768</v>
      </c>
      <c r="C352" s="117">
        <v>35</v>
      </c>
      <c r="D352" s="117">
        <v>42</v>
      </c>
      <c r="E352" s="117">
        <v>38.5</v>
      </c>
      <c r="F352" s="117">
        <v>38</v>
      </c>
      <c r="G352" s="117">
        <v>42</v>
      </c>
      <c r="H352" s="117">
        <v>40</v>
      </c>
      <c r="I352" s="117">
        <v>8</v>
      </c>
      <c r="J352" s="117">
        <v>10</v>
      </c>
      <c r="K352" s="117">
        <v>9</v>
      </c>
      <c r="L352" s="117">
        <v>9</v>
      </c>
      <c r="M352" s="117">
        <v>12</v>
      </c>
      <c r="N352" s="117">
        <v>10.5</v>
      </c>
      <c r="O352" s="117">
        <v>50</v>
      </c>
      <c r="P352" s="117">
        <v>65</v>
      </c>
      <c r="Q352" s="117">
        <v>57.5</v>
      </c>
      <c r="R352" s="117">
        <v>65</v>
      </c>
      <c r="S352" s="117">
        <v>75</v>
      </c>
      <c r="T352" s="117">
        <v>70</v>
      </c>
      <c r="U352" s="117">
        <v>70</v>
      </c>
      <c r="V352" s="117">
        <v>75</v>
      </c>
      <c r="W352" s="117">
        <v>72.5</v>
      </c>
      <c r="X352" s="117">
        <v>70</v>
      </c>
      <c r="Y352" s="117">
        <v>80</v>
      </c>
      <c r="Z352" s="117">
        <v>75</v>
      </c>
      <c r="AA352" s="117">
        <v>48</v>
      </c>
      <c r="AB352" s="117">
        <v>53</v>
      </c>
      <c r="AC352" s="117">
        <v>50.5</v>
      </c>
      <c r="AD352" s="117">
        <v>29</v>
      </c>
      <c r="AE352" s="117">
        <v>38</v>
      </c>
      <c r="AF352" s="119">
        <v>33.5</v>
      </c>
    </row>
    <row r="353" spans="2:32" ht="15" customHeight="1" x14ac:dyDescent="0.25">
      <c r="B353" s="116">
        <v>43761</v>
      </c>
      <c r="C353" s="117">
        <v>35</v>
      </c>
      <c r="D353" s="117">
        <v>42</v>
      </c>
      <c r="E353" s="117">
        <v>38.5</v>
      </c>
      <c r="F353" s="117">
        <v>38</v>
      </c>
      <c r="G353" s="117">
        <v>45</v>
      </c>
      <c r="H353" s="117">
        <v>41.5</v>
      </c>
      <c r="I353" s="117">
        <v>8</v>
      </c>
      <c r="J353" s="117">
        <v>10</v>
      </c>
      <c r="K353" s="117">
        <v>9</v>
      </c>
      <c r="L353" s="117">
        <v>9</v>
      </c>
      <c r="M353" s="117">
        <v>14</v>
      </c>
      <c r="N353" s="117">
        <v>11.5</v>
      </c>
      <c r="O353" s="117">
        <v>50</v>
      </c>
      <c r="P353" s="117">
        <v>60</v>
      </c>
      <c r="Q353" s="117">
        <v>55</v>
      </c>
      <c r="R353" s="117">
        <v>65</v>
      </c>
      <c r="S353" s="117">
        <v>75</v>
      </c>
      <c r="T353" s="117">
        <v>70</v>
      </c>
      <c r="U353" s="117">
        <v>75</v>
      </c>
      <c r="V353" s="117">
        <v>80</v>
      </c>
      <c r="W353" s="117">
        <v>77.5</v>
      </c>
      <c r="X353" s="117">
        <v>70</v>
      </c>
      <c r="Y353" s="117">
        <v>80</v>
      </c>
      <c r="Z353" s="117">
        <v>75</v>
      </c>
      <c r="AA353" s="117">
        <v>48</v>
      </c>
      <c r="AB353" s="117">
        <v>53</v>
      </c>
      <c r="AC353" s="117">
        <v>50.5</v>
      </c>
      <c r="AD353" s="117">
        <v>29</v>
      </c>
      <c r="AE353" s="117">
        <v>38</v>
      </c>
      <c r="AF353" s="119">
        <v>33.5</v>
      </c>
    </row>
    <row r="354" spans="2:32" ht="15" customHeight="1" x14ac:dyDescent="0.25">
      <c r="B354" s="116">
        <v>43754</v>
      </c>
      <c r="C354" s="117">
        <v>35</v>
      </c>
      <c r="D354" s="117">
        <v>42</v>
      </c>
      <c r="E354" s="117">
        <v>38.5</v>
      </c>
      <c r="F354" s="117">
        <v>34</v>
      </c>
      <c r="G354" s="117">
        <v>45</v>
      </c>
      <c r="H354" s="117">
        <v>39.5</v>
      </c>
      <c r="I354" s="117">
        <v>8</v>
      </c>
      <c r="J354" s="117">
        <v>10</v>
      </c>
      <c r="K354" s="117">
        <v>9</v>
      </c>
      <c r="L354" s="117">
        <v>9</v>
      </c>
      <c r="M354" s="117">
        <v>14</v>
      </c>
      <c r="N354" s="117">
        <v>11.5</v>
      </c>
      <c r="O354" s="117">
        <v>50</v>
      </c>
      <c r="P354" s="117">
        <v>60</v>
      </c>
      <c r="Q354" s="117">
        <v>55</v>
      </c>
      <c r="R354" s="117">
        <v>70</v>
      </c>
      <c r="S354" s="117">
        <v>75</v>
      </c>
      <c r="T354" s="117">
        <v>72.5</v>
      </c>
      <c r="U354" s="117">
        <v>70</v>
      </c>
      <c r="V354" s="117">
        <v>80</v>
      </c>
      <c r="W354" s="117">
        <v>75</v>
      </c>
      <c r="X354" s="117">
        <v>70</v>
      </c>
      <c r="Y354" s="117">
        <v>80</v>
      </c>
      <c r="Z354" s="117">
        <v>75</v>
      </c>
      <c r="AA354" s="117">
        <v>48</v>
      </c>
      <c r="AB354" s="117">
        <v>53</v>
      </c>
      <c r="AC354" s="117">
        <v>50.5</v>
      </c>
      <c r="AD354" s="117">
        <v>32</v>
      </c>
      <c r="AE354" s="117">
        <v>40</v>
      </c>
      <c r="AF354" s="119">
        <v>36</v>
      </c>
    </row>
    <row r="355" spans="2:32" ht="15" customHeight="1" x14ac:dyDescent="0.25">
      <c r="B355" s="116">
        <v>43747</v>
      </c>
      <c r="C355" s="117">
        <v>38</v>
      </c>
      <c r="D355" s="117">
        <v>43</v>
      </c>
      <c r="E355" s="117">
        <v>40.5</v>
      </c>
      <c r="F355" s="117">
        <v>34</v>
      </c>
      <c r="G355" s="117">
        <v>45</v>
      </c>
      <c r="H355" s="117">
        <v>39.5</v>
      </c>
      <c r="I355" s="117">
        <v>10</v>
      </c>
      <c r="J355" s="117">
        <v>12</v>
      </c>
      <c r="K355" s="117">
        <v>11</v>
      </c>
      <c r="L355" s="117">
        <v>10</v>
      </c>
      <c r="M355" s="117">
        <v>15</v>
      </c>
      <c r="N355" s="117">
        <v>12.5</v>
      </c>
      <c r="O355" s="117">
        <v>50</v>
      </c>
      <c r="P355" s="117">
        <v>55</v>
      </c>
      <c r="Q355" s="117">
        <v>52.5</v>
      </c>
      <c r="R355" s="117">
        <v>70</v>
      </c>
      <c r="S355" s="117">
        <v>75</v>
      </c>
      <c r="T355" s="117">
        <v>72.5</v>
      </c>
      <c r="U355" s="117">
        <v>75</v>
      </c>
      <c r="V355" s="117">
        <v>80</v>
      </c>
      <c r="W355" s="117">
        <v>77.5</v>
      </c>
      <c r="X355" s="117">
        <v>70</v>
      </c>
      <c r="Y355" s="117">
        <v>80</v>
      </c>
      <c r="Z355" s="117">
        <v>75</v>
      </c>
      <c r="AA355" s="117">
        <v>48</v>
      </c>
      <c r="AB355" s="117">
        <v>53</v>
      </c>
      <c r="AC355" s="117">
        <v>50.5</v>
      </c>
      <c r="AD355" s="117">
        <v>32</v>
      </c>
      <c r="AE355" s="117">
        <v>41</v>
      </c>
      <c r="AF355" s="119">
        <v>36.5</v>
      </c>
    </row>
    <row r="356" spans="2:32" ht="15" customHeight="1" x14ac:dyDescent="0.25">
      <c r="B356" s="116">
        <v>43740</v>
      </c>
      <c r="C356" s="117">
        <v>33</v>
      </c>
      <c r="D356" s="117">
        <v>43</v>
      </c>
      <c r="E356" s="117">
        <v>38</v>
      </c>
      <c r="F356" s="117">
        <v>34</v>
      </c>
      <c r="G356" s="117">
        <v>45</v>
      </c>
      <c r="H356" s="117">
        <v>39.5</v>
      </c>
      <c r="I356" s="117">
        <v>10</v>
      </c>
      <c r="J356" s="117">
        <v>12</v>
      </c>
      <c r="K356" s="117">
        <v>11</v>
      </c>
      <c r="L356" s="117">
        <v>9</v>
      </c>
      <c r="M356" s="117">
        <v>13</v>
      </c>
      <c r="N356" s="117">
        <v>11</v>
      </c>
      <c r="O356" s="117">
        <v>45</v>
      </c>
      <c r="P356" s="117">
        <v>53</v>
      </c>
      <c r="Q356" s="117">
        <v>49</v>
      </c>
      <c r="R356" s="117">
        <v>70</v>
      </c>
      <c r="S356" s="117">
        <v>75</v>
      </c>
      <c r="T356" s="117">
        <v>72.5</v>
      </c>
      <c r="U356" s="117">
        <v>70</v>
      </c>
      <c r="V356" s="117">
        <v>80</v>
      </c>
      <c r="W356" s="117">
        <v>75</v>
      </c>
      <c r="X356" s="117">
        <v>70</v>
      </c>
      <c r="Y356" s="117">
        <v>80</v>
      </c>
      <c r="Z356" s="117">
        <v>75</v>
      </c>
      <c r="AA356" s="117">
        <v>48</v>
      </c>
      <c r="AB356" s="117">
        <v>53</v>
      </c>
      <c r="AC356" s="117">
        <v>50.5</v>
      </c>
      <c r="AD356" s="117">
        <v>32</v>
      </c>
      <c r="AE356" s="117">
        <v>41</v>
      </c>
      <c r="AF356" s="119">
        <v>36.5</v>
      </c>
    </row>
    <row r="357" spans="2:32" ht="15" customHeight="1" x14ac:dyDescent="0.25">
      <c r="B357" s="116">
        <v>43733</v>
      </c>
      <c r="C357" s="117">
        <v>35</v>
      </c>
      <c r="D357" s="117">
        <v>43</v>
      </c>
      <c r="E357" s="117">
        <v>39</v>
      </c>
      <c r="F357" s="117">
        <v>34</v>
      </c>
      <c r="G357" s="117">
        <v>45</v>
      </c>
      <c r="H357" s="117">
        <v>39.5</v>
      </c>
      <c r="I357" s="117">
        <v>10</v>
      </c>
      <c r="J357" s="117">
        <v>12</v>
      </c>
      <c r="K357" s="117">
        <v>11</v>
      </c>
      <c r="L357" s="117">
        <v>9</v>
      </c>
      <c r="M357" s="117">
        <v>13</v>
      </c>
      <c r="N357" s="117">
        <v>11</v>
      </c>
      <c r="O357" s="117">
        <v>45</v>
      </c>
      <c r="P357" s="117">
        <v>53</v>
      </c>
      <c r="Q357" s="117">
        <v>49</v>
      </c>
      <c r="R357" s="117">
        <v>70</v>
      </c>
      <c r="S357" s="117">
        <v>75</v>
      </c>
      <c r="T357" s="117">
        <v>72.5</v>
      </c>
      <c r="U357" s="117">
        <v>70</v>
      </c>
      <c r="V357" s="117">
        <v>80</v>
      </c>
      <c r="W357" s="117">
        <v>75</v>
      </c>
      <c r="X357" s="117">
        <v>70</v>
      </c>
      <c r="Y357" s="117">
        <v>80</v>
      </c>
      <c r="Z357" s="117">
        <v>75</v>
      </c>
      <c r="AA357" s="117">
        <v>48</v>
      </c>
      <c r="AB357" s="117">
        <v>53</v>
      </c>
      <c r="AC357" s="117">
        <v>50.5</v>
      </c>
      <c r="AD357" s="117">
        <v>32</v>
      </c>
      <c r="AE357" s="117">
        <v>41</v>
      </c>
      <c r="AF357" s="119">
        <v>36.5</v>
      </c>
    </row>
    <row r="358" spans="2:32" ht="15" customHeight="1" x14ac:dyDescent="0.25">
      <c r="B358" s="116">
        <v>43726</v>
      </c>
      <c r="C358" s="117">
        <v>37</v>
      </c>
      <c r="D358" s="117">
        <v>43</v>
      </c>
      <c r="E358" s="117">
        <v>40</v>
      </c>
      <c r="F358" s="117">
        <v>40</v>
      </c>
      <c r="G358" s="117">
        <v>45</v>
      </c>
      <c r="H358" s="117">
        <v>42.5</v>
      </c>
      <c r="I358" s="117">
        <v>10</v>
      </c>
      <c r="J358" s="117">
        <v>15</v>
      </c>
      <c r="K358" s="117">
        <v>12.5</v>
      </c>
      <c r="L358" s="117">
        <v>10</v>
      </c>
      <c r="M358" s="117">
        <v>20</v>
      </c>
      <c r="N358" s="117">
        <v>15</v>
      </c>
      <c r="O358" s="117">
        <v>45</v>
      </c>
      <c r="P358" s="117">
        <v>50</v>
      </c>
      <c r="Q358" s="117">
        <v>47.5</v>
      </c>
      <c r="R358" s="117">
        <v>70</v>
      </c>
      <c r="S358" s="117">
        <v>75</v>
      </c>
      <c r="T358" s="117">
        <v>72.5</v>
      </c>
      <c r="U358" s="117">
        <v>70</v>
      </c>
      <c r="V358" s="117">
        <v>80</v>
      </c>
      <c r="W358" s="117">
        <v>75</v>
      </c>
      <c r="X358" s="117">
        <v>70</v>
      </c>
      <c r="Y358" s="117">
        <v>80</v>
      </c>
      <c r="Z358" s="117">
        <v>75</v>
      </c>
      <c r="AA358" s="117">
        <v>48</v>
      </c>
      <c r="AB358" s="117">
        <v>53</v>
      </c>
      <c r="AC358" s="117">
        <v>50.5</v>
      </c>
      <c r="AD358" s="117">
        <v>32</v>
      </c>
      <c r="AE358" s="117">
        <v>37</v>
      </c>
      <c r="AF358" s="119">
        <v>34.5</v>
      </c>
    </row>
    <row r="359" spans="2:32" ht="15" customHeight="1" x14ac:dyDescent="0.25">
      <c r="B359" s="116">
        <v>43719</v>
      </c>
      <c r="C359" s="117">
        <v>40</v>
      </c>
      <c r="D359" s="117">
        <v>48</v>
      </c>
      <c r="E359" s="117">
        <v>44</v>
      </c>
      <c r="F359" s="117">
        <v>42</v>
      </c>
      <c r="G359" s="117">
        <v>48</v>
      </c>
      <c r="H359" s="117">
        <v>45</v>
      </c>
      <c r="I359" s="117">
        <v>10</v>
      </c>
      <c r="J359" s="117">
        <v>15</v>
      </c>
      <c r="K359" s="117">
        <v>12.5</v>
      </c>
      <c r="L359" s="117">
        <v>15</v>
      </c>
      <c r="M359" s="117">
        <v>23</v>
      </c>
      <c r="N359" s="117">
        <v>19</v>
      </c>
      <c r="O359" s="117">
        <v>45</v>
      </c>
      <c r="P359" s="117">
        <v>50</v>
      </c>
      <c r="Q359" s="117">
        <v>47.5</v>
      </c>
      <c r="R359" s="117">
        <v>60</v>
      </c>
      <c r="S359" s="117">
        <v>68</v>
      </c>
      <c r="T359" s="117">
        <v>64</v>
      </c>
      <c r="U359" s="117">
        <v>75</v>
      </c>
      <c r="V359" s="117">
        <v>85</v>
      </c>
      <c r="W359" s="117">
        <v>80</v>
      </c>
      <c r="X359" s="117">
        <v>70</v>
      </c>
      <c r="Y359" s="117">
        <v>80</v>
      </c>
      <c r="Z359" s="117">
        <v>75</v>
      </c>
      <c r="AA359" s="117">
        <v>48</v>
      </c>
      <c r="AB359" s="117">
        <v>53</v>
      </c>
      <c r="AC359" s="117">
        <v>50.5</v>
      </c>
      <c r="AD359" s="117">
        <v>32</v>
      </c>
      <c r="AE359" s="117">
        <v>37</v>
      </c>
      <c r="AF359" s="119">
        <v>34.5</v>
      </c>
    </row>
    <row r="360" spans="2:32" ht="15" customHeight="1" x14ac:dyDescent="0.25">
      <c r="B360" s="116">
        <v>43712</v>
      </c>
      <c r="C360" s="117">
        <v>40</v>
      </c>
      <c r="D360" s="117">
        <v>48</v>
      </c>
      <c r="E360" s="117">
        <v>44</v>
      </c>
      <c r="F360" s="117">
        <v>42</v>
      </c>
      <c r="G360" s="117">
        <v>48</v>
      </c>
      <c r="H360" s="117">
        <v>45</v>
      </c>
      <c r="I360" s="117">
        <v>10</v>
      </c>
      <c r="J360" s="117">
        <v>15</v>
      </c>
      <c r="K360" s="117">
        <v>12.5</v>
      </c>
      <c r="L360" s="117">
        <v>15</v>
      </c>
      <c r="M360" s="117">
        <v>23</v>
      </c>
      <c r="N360" s="117">
        <v>19</v>
      </c>
      <c r="O360" s="117">
        <v>45</v>
      </c>
      <c r="P360" s="117">
        <v>50</v>
      </c>
      <c r="Q360" s="117">
        <v>47.5</v>
      </c>
      <c r="R360" s="117">
        <v>60</v>
      </c>
      <c r="S360" s="117">
        <v>68</v>
      </c>
      <c r="T360" s="117">
        <v>64</v>
      </c>
      <c r="U360" s="117">
        <v>75</v>
      </c>
      <c r="V360" s="117">
        <v>85</v>
      </c>
      <c r="W360" s="117">
        <v>80</v>
      </c>
      <c r="X360" s="117">
        <v>70</v>
      </c>
      <c r="Y360" s="117">
        <v>80</v>
      </c>
      <c r="Z360" s="117">
        <v>75</v>
      </c>
      <c r="AA360" s="117">
        <v>48</v>
      </c>
      <c r="AB360" s="117">
        <v>53</v>
      </c>
      <c r="AC360" s="117">
        <v>50.5</v>
      </c>
      <c r="AD360" s="117">
        <v>30</v>
      </c>
      <c r="AE360" s="117">
        <v>35</v>
      </c>
      <c r="AF360" s="119">
        <v>32.5</v>
      </c>
    </row>
    <row r="361" spans="2:32" ht="15" customHeight="1" x14ac:dyDescent="0.25">
      <c r="B361" s="116">
        <v>43705</v>
      </c>
      <c r="C361" s="117">
        <v>40</v>
      </c>
      <c r="D361" s="117">
        <v>48</v>
      </c>
      <c r="E361" s="117">
        <v>44</v>
      </c>
      <c r="F361" s="117">
        <v>42</v>
      </c>
      <c r="G361" s="117">
        <v>48</v>
      </c>
      <c r="H361" s="117">
        <v>45</v>
      </c>
      <c r="I361" s="117">
        <v>10</v>
      </c>
      <c r="J361" s="117">
        <v>15</v>
      </c>
      <c r="K361" s="117">
        <v>12.5</v>
      </c>
      <c r="L361" s="117">
        <v>15</v>
      </c>
      <c r="M361" s="117">
        <v>23</v>
      </c>
      <c r="N361" s="117">
        <v>19</v>
      </c>
      <c r="O361" s="117">
        <v>45</v>
      </c>
      <c r="P361" s="117">
        <v>50</v>
      </c>
      <c r="Q361" s="117">
        <v>47.5</v>
      </c>
      <c r="R361" s="117">
        <v>60</v>
      </c>
      <c r="S361" s="117">
        <v>68</v>
      </c>
      <c r="T361" s="117">
        <v>64</v>
      </c>
      <c r="U361" s="117">
        <v>75</v>
      </c>
      <c r="V361" s="117">
        <v>85</v>
      </c>
      <c r="W361" s="117">
        <v>80</v>
      </c>
      <c r="X361" s="117">
        <v>70</v>
      </c>
      <c r="Y361" s="117">
        <v>80</v>
      </c>
      <c r="Z361" s="117">
        <v>75</v>
      </c>
      <c r="AA361" s="117">
        <v>48</v>
      </c>
      <c r="AB361" s="117">
        <v>53</v>
      </c>
      <c r="AC361" s="117">
        <v>50.5</v>
      </c>
      <c r="AD361" s="117">
        <v>30</v>
      </c>
      <c r="AE361" s="117">
        <v>35</v>
      </c>
      <c r="AF361" s="119">
        <v>32.5</v>
      </c>
    </row>
    <row r="362" spans="2:32" ht="15" customHeight="1" x14ac:dyDescent="0.25">
      <c r="B362" s="116">
        <v>43698</v>
      </c>
      <c r="C362" s="117">
        <v>40</v>
      </c>
      <c r="D362" s="117">
        <v>48</v>
      </c>
      <c r="E362" s="117">
        <v>44</v>
      </c>
      <c r="F362" s="117">
        <v>42</v>
      </c>
      <c r="G362" s="117">
        <v>48</v>
      </c>
      <c r="H362" s="117">
        <v>45</v>
      </c>
      <c r="I362" s="117">
        <v>10</v>
      </c>
      <c r="J362" s="117">
        <v>15</v>
      </c>
      <c r="K362" s="117">
        <v>12.5</v>
      </c>
      <c r="L362" s="117">
        <v>15</v>
      </c>
      <c r="M362" s="117">
        <v>23</v>
      </c>
      <c r="N362" s="117">
        <v>19</v>
      </c>
      <c r="O362" s="117">
        <v>45</v>
      </c>
      <c r="P362" s="117">
        <v>50</v>
      </c>
      <c r="Q362" s="117">
        <v>47.5</v>
      </c>
      <c r="R362" s="117">
        <v>60</v>
      </c>
      <c r="S362" s="117">
        <v>68</v>
      </c>
      <c r="T362" s="117">
        <v>64</v>
      </c>
      <c r="U362" s="117">
        <v>75</v>
      </c>
      <c r="V362" s="117">
        <v>85</v>
      </c>
      <c r="W362" s="117">
        <v>80</v>
      </c>
      <c r="X362" s="117">
        <v>70</v>
      </c>
      <c r="Y362" s="117">
        <v>80</v>
      </c>
      <c r="Z362" s="117">
        <v>75</v>
      </c>
      <c r="AA362" s="117">
        <v>53</v>
      </c>
      <c r="AB362" s="117">
        <v>58</v>
      </c>
      <c r="AC362" s="117">
        <v>55.5</v>
      </c>
      <c r="AD362" s="117">
        <v>30</v>
      </c>
      <c r="AE362" s="117">
        <v>35</v>
      </c>
      <c r="AF362" s="119">
        <v>32.5</v>
      </c>
    </row>
    <row r="363" spans="2:32" ht="15" customHeight="1" x14ac:dyDescent="0.25">
      <c r="B363" s="116">
        <v>43691</v>
      </c>
      <c r="C363" s="117">
        <v>40</v>
      </c>
      <c r="D363" s="117">
        <v>48</v>
      </c>
      <c r="E363" s="117">
        <v>44</v>
      </c>
      <c r="F363" s="117">
        <v>42</v>
      </c>
      <c r="G363" s="117">
        <v>48</v>
      </c>
      <c r="H363" s="117">
        <v>45</v>
      </c>
      <c r="I363" s="117">
        <v>13</v>
      </c>
      <c r="J363" s="117">
        <v>20</v>
      </c>
      <c r="K363" s="117">
        <v>16.5</v>
      </c>
      <c r="L363" s="117">
        <v>15</v>
      </c>
      <c r="M363" s="117">
        <v>23</v>
      </c>
      <c r="N363" s="117">
        <v>19</v>
      </c>
      <c r="O363" s="117">
        <v>45</v>
      </c>
      <c r="P363" s="117">
        <v>50</v>
      </c>
      <c r="Q363" s="117">
        <v>47.5</v>
      </c>
      <c r="R363" s="117">
        <v>60</v>
      </c>
      <c r="S363" s="117">
        <v>68</v>
      </c>
      <c r="T363" s="117">
        <v>64</v>
      </c>
      <c r="U363" s="117">
        <v>75</v>
      </c>
      <c r="V363" s="117">
        <v>85</v>
      </c>
      <c r="W363" s="117">
        <v>80</v>
      </c>
      <c r="X363" s="117">
        <v>70</v>
      </c>
      <c r="Y363" s="117">
        <v>80</v>
      </c>
      <c r="Z363" s="117">
        <v>75</v>
      </c>
      <c r="AA363" s="117">
        <v>53</v>
      </c>
      <c r="AB363" s="117">
        <v>58</v>
      </c>
      <c r="AC363" s="117">
        <v>55.5</v>
      </c>
      <c r="AD363" s="117">
        <v>30</v>
      </c>
      <c r="AE363" s="117">
        <v>35</v>
      </c>
      <c r="AF363" s="119">
        <v>32.5</v>
      </c>
    </row>
    <row r="364" spans="2:32" ht="15" customHeight="1" x14ac:dyDescent="0.25">
      <c r="B364" s="116">
        <v>43684</v>
      </c>
      <c r="C364" s="117">
        <v>40</v>
      </c>
      <c r="D364" s="117">
        <v>50</v>
      </c>
      <c r="E364" s="117">
        <v>45</v>
      </c>
      <c r="F364" s="117">
        <v>42</v>
      </c>
      <c r="G364" s="117">
        <v>50</v>
      </c>
      <c r="H364" s="117">
        <v>46</v>
      </c>
      <c r="I364" s="117">
        <v>15</v>
      </c>
      <c r="J364" s="117">
        <v>20</v>
      </c>
      <c r="K364" s="117">
        <v>17.5</v>
      </c>
      <c r="L364" s="117">
        <v>15</v>
      </c>
      <c r="M364" s="117">
        <v>23</v>
      </c>
      <c r="N364" s="117">
        <v>19</v>
      </c>
      <c r="O364" s="117">
        <v>45</v>
      </c>
      <c r="P364" s="117">
        <v>50</v>
      </c>
      <c r="Q364" s="117">
        <v>47.5</v>
      </c>
      <c r="R364" s="117">
        <v>60</v>
      </c>
      <c r="S364" s="117">
        <v>68</v>
      </c>
      <c r="T364" s="117">
        <v>64</v>
      </c>
      <c r="U364" s="117">
        <v>78</v>
      </c>
      <c r="V364" s="117">
        <v>88</v>
      </c>
      <c r="W364" s="117">
        <v>83</v>
      </c>
      <c r="X364" s="117">
        <v>70</v>
      </c>
      <c r="Y364" s="117">
        <v>80</v>
      </c>
      <c r="Z364" s="117">
        <v>75</v>
      </c>
      <c r="AA364" s="117">
        <v>53</v>
      </c>
      <c r="AB364" s="117">
        <v>58</v>
      </c>
      <c r="AC364" s="117">
        <v>55.5</v>
      </c>
      <c r="AD364" s="117">
        <v>30</v>
      </c>
      <c r="AE364" s="117">
        <v>35</v>
      </c>
      <c r="AF364" s="119">
        <v>32.5</v>
      </c>
    </row>
    <row r="365" spans="2:32" ht="15" customHeight="1" x14ac:dyDescent="0.25">
      <c r="B365" s="116">
        <v>43677</v>
      </c>
      <c r="C365" s="117">
        <v>40</v>
      </c>
      <c r="D365" s="117">
        <v>55</v>
      </c>
      <c r="E365" s="117">
        <v>47.5</v>
      </c>
      <c r="F365" s="117">
        <v>40</v>
      </c>
      <c r="G365" s="117">
        <v>50</v>
      </c>
      <c r="H365" s="117">
        <v>45</v>
      </c>
      <c r="I365" s="117">
        <v>15</v>
      </c>
      <c r="J365" s="117">
        <v>20</v>
      </c>
      <c r="K365" s="117">
        <v>17.5</v>
      </c>
      <c r="L365" s="117">
        <v>17</v>
      </c>
      <c r="M365" s="117">
        <v>25</v>
      </c>
      <c r="N365" s="117">
        <v>21</v>
      </c>
      <c r="O365" s="117">
        <v>45</v>
      </c>
      <c r="P365" s="117">
        <v>50</v>
      </c>
      <c r="Q365" s="117">
        <v>47.5</v>
      </c>
      <c r="R365" s="117">
        <v>60</v>
      </c>
      <c r="S365" s="117">
        <v>70</v>
      </c>
      <c r="T365" s="117">
        <v>65</v>
      </c>
      <c r="U365" s="117">
        <v>80</v>
      </c>
      <c r="V365" s="117">
        <v>90</v>
      </c>
      <c r="W365" s="117">
        <v>85</v>
      </c>
      <c r="X365" s="117">
        <v>70</v>
      </c>
      <c r="Y365" s="117">
        <v>80</v>
      </c>
      <c r="Z365" s="117">
        <v>75</v>
      </c>
      <c r="AA365" s="117">
        <v>53</v>
      </c>
      <c r="AB365" s="117">
        <v>58</v>
      </c>
      <c r="AC365" s="117">
        <v>55.5</v>
      </c>
      <c r="AD365" s="117">
        <v>30</v>
      </c>
      <c r="AE365" s="117">
        <v>35</v>
      </c>
      <c r="AF365" s="119">
        <v>32.5</v>
      </c>
    </row>
    <row r="366" spans="2:32" ht="15" customHeight="1" x14ac:dyDescent="0.25">
      <c r="B366" s="116">
        <v>43670</v>
      </c>
      <c r="C366" s="117">
        <v>40</v>
      </c>
      <c r="D366" s="117">
        <v>55</v>
      </c>
      <c r="E366" s="117">
        <v>47.5</v>
      </c>
      <c r="F366" s="117">
        <v>40</v>
      </c>
      <c r="G366" s="117">
        <v>50</v>
      </c>
      <c r="H366" s="117">
        <v>45</v>
      </c>
      <c r="I366" s="117">
        <v>15</v>
      </c>
      <c r="J366" s="117">
        <v>20</v>
      </c>
      <c r="K366" s="117">
        <v>17.5</v>
      </c>
      <c r="L366" s="117">
        <v>17</v>
      </c>
      <c r="M366" s="117">
        <v>23</v>
      </c>
      <c r="N366" s="117">
        <v>20</v>
      </c>
      <c r="O366" s="117">
        <v>45</v>
      </c>
      <c r="P366" s="117">
        <v>50</v>
      </c>
      <c r="Q366" s="117">
        <v>47.5</v>
      </c>
      <c r="R366" s="117">
        <v>60</v>
      </c>
      <c r="S366" s="117">
        <v>70</v>
      </c>
      <c r="T366" s="117">
        <v>65</v>
      </c>
      <c r="U366" s="117">
        <v>80</v>
      </c>
      <c r="V366" s="117">
        <v>90</v>
      </c>
      <c r="W366" s="117">
        <v>85</v>
      </c>
      <c r="X366" s="117">
        <v>70</v>
      </c>
      <c r="Y366" s="117">
        <v>80</v>
      </c>
      <c r="Z366" s="117">
        <v>75</v>
      </c>
      <c r="AA366" s="117">
        <v>53</v>
      </c>
      <c r="AB366" s="117">
        <v>58</v>
      </c>
      <c r="AC366" s="117">
        <v>55.5</v>
      </c>
      <c r="AD366" s="117">
        <v>30</v>
      </c>
      <c r="AE366" s="117">
        <v>35</v>
      </c>
      <c r="AF366" s="119">
        <v>32.5</v>
      </c>
    </row>
    <row r="367" spans="2:32" ht="15" customHeight="1" x14ac:dyDescent="0.25">
      <c r="B367" s="116">
        <v>43663</v>
      </c>
      <c r="C367" s="117">
        <v>45</v>
      </c>
      <c r="D367" s="117">
        <v>50</v>
      </c>
      <c r="E367" s="117">
        <v>47.5</v>
      </c>
      <c r="F367" s="117">
        <v>45</v>
      </c>
      <c r="G367" s="117">
        <v>50</v>
      </c>
      <c r="H367" s="117">
        <v>47.5</v>
      </c>
      <c r="I367" s="117">
        <v>20</v>
      </c>
      <c r="J367" s="117">
        <v>25</v>
      </c>
      <c r="K367" s="117">
        <v>22.5</v>
      </c>
      <c r="L367" s="117">
        <v>17</v>
      </c>
      <c r="M367" s="117">
        <v>23</v>
      </c>
      <c r="N367" s="117">
        <v>20</v>
      </c>
      <c r="O367" s="117">
        <v>45</v>
      </c>
      <c r="P367" s="117">
        <v>50</v>
      </c>
      <c r="Q367" s="117">
        <v>47.5</v>
      </c>
      <c r="R367" s="117">
        <v>60</v>
      </c>
      <c r="S367" s="117">
        <v>70</v>
      </c>
      <c r="T367" s="117">
        <v>65</v>
      </c>
      <c r="U367" s="117">
        <v>80</v>
      </c>
      <c r="V367" s="117">
        <v>95</v>
      </c>
      <c r="W367" s="117">
        <v>87.5</v>
      </c>
      <c r="X367" s="117">
        <v>80</v>
      </c>
      <c r="Y367" s="117">
        <v>95</v>
      </c>
      <c r="Z367" s="117">
        <v>87.5</v>
      </c>
      <c r="AA367" s="117">
        <v>53</v>
      </c>
      <c r="AB367" s="117">
        <v>58</v>
      </c>
      <c r="AC367" s="117">
        <v>55.5</v>
      </c>
      <c r="AD367" s="117">
        <v>30</v>
      </c>
      <c r="AE367" s="117">
        <v>35</v>
      </c>
      <c r="AF367" s="119">
        <v>32.5</v>
      </c>
    </row>
    <row r="368" spans="2:32" ht="15" customHeight="1" x14ac:dyDescent="0.25">
      <c r="B368" s="116">
        <v>43656</v>
      </c>
      <c r="C368" s="117">
        <v>40</v>
      </c>
      <c r="D368" s="117">
        <v>50</v>
      </c>
      <c r="E368" s="117">
        <v>45</v>
      </c>
      <c r="F368" s="117">
        <v>45</v>
      </c>
      <c r="G368" s="117">
        <v>50</v>
      </c>
      <c r="H368" s="117">
        <v>47.5</v>
      </c>
      <c r="I368" s="117">
        <v>20</v>
      </c>
      <c r="J368" s="117">
        <v>25</v>
      </c>
      <c r="K368" s="117">
        <v>22.5</v>
      </c>
      <c r="L368" s="117">
        <v>15</v>
      </c>
      <c r="M368" s="117">
        <v>25</v>
      </c>
      <c r="N368" s="117">
        <v>20</v>
      </c>
      <c r="O368" s="117">
        <v>45</v>
      </c>
      <c r="P368" s="117">
        <v>50</v>
      </c>
      <c r="Q368" s="117">
        <v>47.5</v>
      </c>
      <c r="R368" s="117">
        <v>60</v>
      </c>
      <c r="S368" s="117">
        <v>70</v>
      </c>
      <c r="T368" s="117">
        <v>65</v>
      </c>
      <c r="U368" s="117">
        <v>80</v>
      </c>
      <c r="V368" s="117">
        <v>95</v>
      </c>
      <c r="W368" s="117">
        <v>87.5</v>
      </c>
      <c r="X368" s="117">
        <v>80</v>
      </c>
      <c r="Y368" s="117">
        <v>95</v>
      </c>
      <c r="Z368" s="117">
        <v>87.5</v>
      </c>
      <c r="AA368" s="117">
        <v>53</v>
      </c>
      <c r="AB368" s="117">
        <v>58</v>
      </c>
      <c r="AC368" s="117">
        <v>55.5</v>
      </c>
      <c r="AD368" s="117">
        <v>30</v>
      </c>
      <c r="AE368" s="117">
        <v>35</v>
      </c>
      <c r="AF368" s="119">
        <v>32.5</v>
      </c>
    </row>
    <row r="369" spans="2:32" ht="15" customHeight="1" x14ac:dyDescent="0.25">
      <c r="B369" s="116">
        <v>43649</v>
      </c>
      <c r="C369" s="117">
        <v>40</v>
      </c>
      <c r="D369" s="117">
        <v>50</v>
      </c>
      <c r="E369" s="117">
        <v>45</v>
      </c>
      <c r="F369" s="117">
        <v>45</v>
      </c>
      <c r="G369" s="117">
        <v>50</v>
      </c>
      <c r="H369" s="117">
        <v>47.5</v>
      </c>
      <c r="I369" s="117">
        <v>15</v>
      </c>
      <c r="J369" s="117">
        <v>20</v>
      </c>
      <c r="K369" s="117">
        <v>17.5</v>
      </c>
      <c r="L369" s="117">
        <v>20</v>
      </c>
      <c r="M369" s="117">
        <v>30</v>
      </c>
      <c r="N369" s="117">
        <v>25</v>
      </c>
      <c r="O369" s="117">
        <v>43</v>
      </c>
      <c r="P369" s="117">
        <v>50</v>
      </c>
      <c r="Q369" s="117">
        <v>46.5</v>
      </c>
      <c r="R369" s="117">
        <v>60</v>
      </c>
      <c r="S369" s="117">
        <v>65</v>
      </c>
      <c r="T369" s="117">
        <v>62.5</v>
      </c>
      <c r="U369" s="117">
        <v>80</v>
      </c>
      <c r="V369" s="117">
        <v>95</v>
      </c>
      <c r="W369" s="117">
        <v>87.5</v>
      </c>
      <c r="X369" s="117">
        <v>80</v>
      </c>
      <c r="Y369" s="117">
        <v>95</v>
      </c>
      <c r="Z369" s="117">
        <v>87.5</v>
      </c>
      <c r="AA369" s="117">
        <v>53</v>
      </c>
      <c r="AB369" s="117">
        <v>58</v>
      </c>
      <c r="AC369" s="117">
        <v>55.5</v>
      </c>
      <c r="AD369" s="117">
        <v>30</v>
      </c>
      <c r="AE369" s="117">
        <v>35</v>
      </c>
      <c r="AF369" s="119">
        <v>32.5</v>
      </c>
    </row>
    <row r="370" spans="2:32" ht="15" customHeight="1" x14ac:dyDescent="0.25">
      <c r="B370" s="116">
        <v>43642</v>
      </c>
      <c r="C370" s="117">
        <v>40</v>
      </c>
      <c r="D370" s="117">
        <v>50</v>
      </c>
      <c r="E370" s="117">
        <v>45</v>
      </c>
      <c r="F370" s="117">
        <v>40</v>
      </c>
      <c r="G370" s="117">
        <v>50</v>
      </c>
      <c r="H370" s="117">
        <v>45</v>
      </c>
      <c r="I370" s="117">
        <v>15</v>
      </c>
      <c r="J370" s="117">
        <v>20</v>
      </c>
      <c r="K370" s="117">
        <v>17.5</v>
      </c>
      <c r="L370" s="117">
        <v>20</v>
      </c>
      <c r="M370" s="117">
        <v>30</v>
      </c>
      <c r="N370" s="117">
        <v>25</v>
      </c>
      <c r="O370" s="117">
        <v>48</v>
      </c>
      <c r="P370" s="117">
        <v>55</v>
      </c>
      <c r="Q370" s="117">
        <v>51.5</v>
      </c>
      <c r="R370" s="117">
        <v>60</v>
      </c>
      <c r="S370" s="117">
        <v>65</v>
      </c>
      <c r="T370" s="117">
        <v>62.5</v>
      </c>
      <c r="U370" s="117">
        <v>80</v>
      </c>
      <c r="V370" s="117">
        <v>95</v>
      </c>
      <c r="W370" s="117">
        <v>87.5</v>
      </c>
      <c r="X370" s="117">
        <v>80</v>
      </c>
      <c r="Y370" s="117">
        <v>95</v>
      </c>
      <c r="Z370" s="117">
        <v>87.5</v>
      </c>
      <c r="AA370" s="117">
        <v>53</v>
      </c>
      <c r="AB370" s="117">
        <v>58</v>
      </c>
      <c r="AC370" s="117">
        <v>55.5</v>
      </c>
      <c r="AD370" s="117">
        <v>30</v>
      </c>
      <c r="AE370" s="117">
        <v>35</v>
      </c>
      <c r="AF370" s="119">
        <v>32.5</v>
      </c>
    </row>
    <row r="371" spans="2:32" ht="15" customHeight="1" x14ac:dyDescent="0.25">
      <c r="B371" s="116">
        <v>43635</v>
      </c>
      <c r="C371" s="117">
        <v>45</v>
      </c>
      <c r="D371" s="117">
        <v>52</v>
      </c>
      <c r="E371" s="117">
        <v>48.5</v>
      </c>
      <c r="F371" s="117">
        <v>40</v>
      </c>
      <c r="G371" s="117">
        <v>50</v>
      </c>
      <c r="H371" s="117">
        <v>45</v>
      </c>
      <c r="I371" s="117">
        <v>15</v>
      </c>
      <c r="J371" s="117">
        <v>25</v>
      </c>
      <c r="K371" s="117">
        <v>20</v>
      </c>
      <c r="L371" s="117">
        <v>20</v>
      </c>
      <c r="M371" s="117">
        <v>30</v>
      </c>
      <c r="N371" s="117">
        <v>25</v>
      </c>
      <c r="O371" s="117">
        <v>53</v>
      </c>
      <c r="P371" s="117">
        <v>58</v>
      </c>
      <c r="Q371" s="117">
        <v>55.5</v>
      </c>
      <c r="R371" s="117">
        <v>60</v>
      </c>
      <c r="S371" s="117">
        <v>65</v>
      </c>
      <c r="T371" s="117">
        <v>62.5</v>
      </c>
      <c r="U371" s="117">
        <v>80</v>
      </c>
      <c r="V371" s="117">
        <v>95</v>
      </c>
      <c r="W371" s="117">
        <v>87.5</v>
      </c>
      <c r="X371" s="117">
        <v>80</v>
      </c>
      <c r="Y371" s="117">
        <v>95</v>
      </c>
      <c r="Z371" s="117">
        <v>87.5</v>
      </c>
      <c r="AA371" s="117">
        <v>53</v>
      </c>
      <c r="AB371" s="117">
        <v>58</v>
      </c>
      <c r="AC371" s="117">
        <v>55.5</v>
      </c>
      <c r="AD371" s="117">
        <v>30</v>
      </c>
      <c r="AE371" s="117">
        <v>35</v>
      </c>
      <c r="AF371" s="119">
        <v>32.5</v>
      </c>
    </row>
    <row r="372" spans="2:32" ht="15" customHeight="1" x14ac:dyDescent="0.25">
      <c r="B372" s="116">
        <v>43628</v>
      </c>
      <c r="C372" s="117">
        <v>45</v>
      </c>
      <c r="D372" s="117">
        <v>52</v>
      </c>
      <c r="E372" s="117">
        <v>48.5</v>
      </c>
      <c r="F372" s="117">
        <v>40</v>
      </c>
      <c r="G372" s="117">
        <v>50</v>
      </c>
      <c r="H372" s="117">
        <v>45</v>
      </c>
      <c r="I372" s="117">
        <v>20</v>
      </c>
      <c r="J372" s="117">
        <v>30</v>
      </c>
      <c r="K372" s="117">
        <v>25</v>
      </c>
      <c r="L372" s="117">
        <v>20</v>
      </c>
      <c r="M372" s="117">
        <v>30</v>
      </c>
      <c r="N372" s="117">
        <v>25</v>
      </c>
      <c r="O372" s="117">
        <v>55</v>
      </c>
      <c r="P372" s="117">
        <v>60</v>
      </c>
      <c r="Q372" s="117">
        <v>57.5</v>
      </c>
      <c r="R372" s="117">
        <v>60</v>
      </c>
      <c r="S372" s="117">
        <v>65</v>
      </c>
      <c r="T372" s="117">
        <v>62.5</v>
      </c>
      <c r="U372" s="117">
        <v>80</v>
      </c>
      <c r="V372" s="117">
        <v>95</v>
      </c>
      <c r="W372" s="117">
        <v>87.5</v>
      </c>
      <c r="X372" s="117">
        <v>80</v>
      </c>
      <c r="Y372" s="117">
        <v>95</v>
      </c>
      <c r="Z372" s="117">
        <v>87.5</v>
      </c>
      <c r="AA372" s="117">
        <v>55</v>
      </c>
      <c r="AB372" s="117">
        <v>60</v>
      </c>
      <c r="AC372" s="117">
        <v>57.5</v>
      </c>
      <c r="AD372" s="117">
        <v>30</v>
      </c>
      <c r="AE372" s="117">
        <v>35</v>
      </c>
      <c r="AF372" s="119">
        <v>32.5</v>
      </c>
    </row>
    <row r="373" spans="2:32" ht="15" customHeight="1" x14ac:dyDescent="0.25">
      <c r="B373" s="116">
        <v>43621</v>
      </c>
      <c r="C373" s="117">
        <v>50</v>
      </c>
      <c r="D373" s="117">
        <v>55</v>
      </c>
      <c r="E373" s="117">
        <v>52.5</v>
      </c>
      <c r="F373" s="117">
        <v>45</v>
      </c>
      <c r="G373" s="117">
        <v>55</v>
      </c>
      <c r="H373" s="117">
        <v>50</v>
      </c>
      <c r="I373" s="117">
        <v>30</v>
      </c>
      <c r="J373" s="117">
        <v>35</v>
      </c>
      <c r="K373" s="117">
        <v>32.5</v>
      </c>
      <c r="L373" s="117">
        <v>20</v>
      </c>
      <c r="M373" s="117">
        <v>30</v>
      </c>
      <c r="N373" s="117">
        <v>25</v>
      </c>
      <c r="O373" s="117">
        <v>55</v>
      </c>
      <c r="P373" s="117">
        <v>60</v>
      </c>
      <c r="Q373" s="117">
        <v>57.5</v>
      </c>
      <c r="R373" s="117">
        <v>60</v>
      </c>
      <c r="S373" s="117">
        <v>65</v>
      </c>
      <c r="T373" s="117">
        <v>62.5</v>
      </c>
      <c r="U373" s="117">
        <v>80</v>
      </c>
      <c r="V373" s="117">
        <v>95</v>
      </c>
      <c r="W373" s="117">
        <v>87.5</v>
      </c>
      <c r="X373" s="117">
        <v>80</v>
      </c>
      <c r="Y373" s="117">
        <v>95</v>
      </c>
      <c r="Z373" s="117">
        <v>87.5</v>
      </c>
      <c r="AA373" s="117">
        <v>55</v>
      </c>
      <c r="AB373" s="117">
        <v>60</v>
      </c>
      <c r="AC373" s="117">
        <v>57.5</v>
      </c>
      <c r="AD373" s="117">
        <v>30</v>
      </c>
      <c r="AE373" s="117">
        <v>35</v>
      </c>
      <c r="AF373" s="119">
        <v>32.5</v>
      </c>
    </row>
    <row r="374" spans="2:32" ht="15" customHeight="1" x14ac:dyDescent="0.25">
      <c r="B374" s="116">
        <v>43614</v>
      </c>
      <c r="C374" s="117">
        <v>50</v>
      </c>
      <c r="D374" s="117">
        <v>60</v>
      </c>
      <c r="E374" s="117">
        <v>55</v>
      </c>
      <c r="F374" s="117">
        <v>50</v>
      </c>
      <c r="G374" s="117">
        <v>60</v>
      </c>
      <c r="H374" s="117">
        <v>55</v>
      </c>
      <c r="I374" s="117">
        <v>28</v>
      </c>
      <c r="J374" s="117">
        <v>40</v>
      </c>
      <c r="K374" s="117">
        <v>34</v>
      </c>
      <c r="L374" s="117">
        <v>28</v>
      </c>
      <c r="M374" s="117">
        <v>36</v>
      </c>
      <c r="N374" s="117">
        <v>32</v>
      </c>
      <c r="O374" s="117">
        <v>68</v>
      </c>
      <c r="P374" s="117">
        <v>83</v>
      </c>
      <c r="Q374" s="117">
        <v>75.5</v>
      </c>
      <c r="R374" s="117">
        <v>75</v>
      </c>
      <c r="S374" s="117">
        <v>85</v>
      </c>
      <c r="T374" s="117">
        <v>80</v>
      </c>
      <c r="U374" s="117">
        <v>82</v>
      </c>
      <c r="V374" s="117">
        <v>95</v>
      </c>
      <c r="W374" s="117">
        <v>88.5</v>
      </c>
      <c r="X374" s="117">
        <v>70</v>
      </c>
      <c r="Y374" s="117">
        <v>85</v>
      </c>
      <c r="Z374" s="117">
        <v>77.5</v>
      </c>
      <c r="AA374" s="117">
        <v>60</v>
      </c>
      <c r="AB374" s="117">
        <v>65</v>
      </c>
      <c r="AC374" s="117">
        <v>62.5</v>
      </c>
      <c r="AD374" s="117">
        <v>35</v>
      </c>
      <c r="AE374" s="117">
        <v>45</v>
      </c>
      <c r="AF374" s="119">
        <v>40</v>
      </c>
    </row>
    <row r="375" spans="2:32" ht="15" customHeight="1" x14ac:dyDescent="0.25">
      <c r="B375" s="116">
        <v>43607</v>
      </c>
      <c r="C375" s="117">
        <v>59</v>
      </c>
      <c r="D375" s="117">
        <v>70</v>
      </c>
      <c r="E375" s="117">
        <v>64.5</v>
      </c>
      <c r="F375" s="117">
        <v>60</v>
      </c>
      <c r="G375" s="117">
        <v>70</v>
      </c>
      <c r="H375" s="117">
        <v>65</v>
      </c>
      <c r="I375" s="117">
        <v>35</v>
      </c>
      <c r="J375" s="117">
        <v>40</v>
      </c>
      <c r="K375" s="117">
        <v>37.5</v>
      </c>
      <c r="L375" s="117">
        <v>32</v>
      </c>
      <c r="M375" s="117">
        <v>42</v>
      </c>
      <c r="N375" s="117">
        <v>37</v>
      </c>
      <c r="O375" s="117">
        <v>70</v>
      </c>
      <c r="P375" s="117">
        <v>85</v>
      </c>
      <c r="Q375" s="117">
        <v>77.5</v>
      </c>
      <c r="R375" s="117">
        <v>80</v>
      </c>
      <c r="S375" s="117">
        <v>90</v>
      </c>
      <c r="T375" s="117">
        <v>85</v>
      </c>
      <c r="U375" s="117">
        <v>85</v>
      </c>
      <c r="V375" s="117">
        <v>110</v>
      </c>
      <c r="W375" s="117">
        <v>97.5</v>
      </c>
      <c r="X375" s="117">
        <v>80</v>
      </c>
      <c r="Y375" s="117">
        <v>95</v>
      </c>
      <c r="Z375" s="117">
        <v>87.5</v>
      </c>
      <c r="AA375" s="117">
        <v>65</v>
      </c>
      <c r="AB375" s="117">
        <v>70</v>
      </c>
      <c r="AC375" s="117">
        <v>67.5</v>
      </c>
      <c r="AD375" s="117">
        <v>45</v>
      </c>
      <c r="AE375" s="117">
        <v>54</v>
      </c>
      <c r="AF375" s="119">
        <v>49.5</v>
      </c>
    </row>
    <row r="376" spans="2:32" ht="15" customHeight="1" x14ac:dyDescent="0.25">
      <c r="B376" s="116">
        <v>43600</v>
      </c>
      <c r="C376" s="117">
        <v>59</v>
      </c>
      <c r="D376" s="117">
        <v>70</v>
      </c>
      <c r="E376" s="117">
        <v>64.5</v>
      </c>
      <c r="F376" s="117">
        <v>65</v>
      </c>
      <c r="G376" s="117">
        <v>70</v>
      </c>
      <c r="H376" s="117">
        <v>67.5</v>
      </c>
      <c r="I376" s="117">
        <v>40</v>
      </c>
      <c r="J376" s="117">
        <v>45</v>
      </c>
      <c r="K376" s="117">
        <v>42.5</v>
      </c>
      <c r="L376" s="117">
        <v>35</v>
      </c>
      <c r="M376" s="117">
        <v>45</v>
      </c>
      <c r="N376" s="117">
        <v>40</v>
      </c>
      <c r="O376" s="117">
        <v>70</v>
      </c>
      <c r="P376" s="117">
        <v>85</v>
      </c>
      <c r="Q376" s="117">
        <v>77.5</v>
      </c>
      <c r="R376" s="117">
        <v>95</v>
      </c>
      <c r="S376" s="117">
        <v>100</v>
      </c>
      <c r="T376" s="117">
        <v>97.5</v>
      </c>
      <c r="U376" s="117">
        <v>95</v>
      </c>
      <c r="V376" s="117">
        <v>115</v>
      </c>
      <c r="W376" s="117">
        <v>105</v>
      </c>
      <c r="X376" s="117">
        <v>90</v>
      </c>
      <c r="Y376" s="117">
        <v>105</v>
      </c>
      <c r="Z376" s="117">
        <v>97.5</v>
      </c>
      <c r="AA376" s="117">
        <v>65</v>
      </c>
      <c r="AB376" s="117">
        <v>70</v>
      </c>
      <c r="AC376" s="117">
        <v>67.5</v>
      </c>
      <c r="AD376" s="117">
        <v>55</v>
      </c>
      <c r="AE376" s="117">
        <v>65</v>
      </c>
      <c r="AF376" s="119">
        <v>60</v>
      </c>
    </row>
    <row r="377" spans="2:32" ht="15" customHeight="1" x14ac:dyDescent="0.25">
      <c r="B377" s="116">
        <v>43593</v>
      </c>
      <c r="C377" s="117">
        <v>69</v>
      </c>
      <c r="D377" s="117">
        <v>80</v>
      </c>
      <c r="E377" s="117">
        <v>74.5</v>
      </c>
      <c r="F377" s="117">
        <v>70</v>
      </c>
      <c r="G377" s="117">
        <v>75</v>
      </c>
      <c r="H377" s="117">
        <v>72.5</v>
      </c>
      <c r="I377" s="117">
        <v>45</v>
      </c>
      <c r="J377" s="117">
        <v>55</v>
      </c>
      <c r="K377" s="117">
        <v>50</v>
      </c>
      <c r="L377" s="117">
        <v>45</v>
      </c>
      <c r="M377" s="117">
        <v>55</v>
      </c>
      <c r="N377" s="117">
        <v>50</v>
      </c>
      <c r="O377" s="117">
        <v>90</v>
      </c>
      <c r="P377" s="117">
        <v>110</v>
      </c>
      <c r="Q377" s="117">
        <v>100</v>
      </c>
      <c r="R377" s="117">
        <v>120</v>
      </c>
      <c r="S377" s="117">
        <v>125</v>
      </c>
      <c r="T377" s="117">
        <v>122.5</v>
      </c>
      <c r="U377" s="117">
        <v>122</v>
      </c>
      <c r="V377" s="117">
        <v>132</v>
      </c>
      <c r="W377" s="117">
        <v>127</v>
      </c>
      <c r="X377" s="117">
        <v>120</v>
      </c>
      <c r="Y377" s="117">
        <v>125</v>
      </c>
      <c r="Z377" s="117">
        <v>122.5</v>
      </c>
      <c r="AA377" s="117">
        <v>70</v>
      </c>
      <c r="AB377" s="117">
        <v>80</v>
      </c>
      <c r="AC377" s="117">
        <v>75</v>
      </c>
      <c r="AD377" s="117">
        <v>75</v>
      </c>
      <c r="AE377" s="117">
        <v>83</v>
      </c>
      <c r="AF377" s="119">
        <v>79</v>
      </c>
    </row>
    <row r="378" spans="2:32" ht="15" customHeight="1" x14ac:dyDescent="0.25">
      <c r="B378" s="116">
        <v>43586</v>
      </c>
      <c r="C378" s="117">
        <v>69</v>
      </c>
      <c r="D378" s="117">
        <v>80</v>
      </c>
      <c r="E378" s="117">
        <v>74.5</v>
      </c>
      <c r="F378" s="117">
        <v>75</v>
      </c>
      <c r="G378" s="117">
        <v>80</v>
      </c>
      <c r="H378" s="117">
        <v>77.5</v>
      </c>
      <c r="I378" s="117">
        <v>45</v>
      </c>
      <c r="J378" s="117">
        <v>55</v>
      </c>
      <c r="K378" s="117">
        <v>50</v>
      </c>
      <c r="L378" s="117">
        <v>45</v>
      </c>
      <c r="M378" s="117">
        <v>55</v>
      </c>
      <c r="N378" s="117">
        <v>50</v>
      </c>
      <c r="O378" s="117">
        <v>90</v>
      </c>
      <c r="P378" s="117">
        <v>110</v>
      </c>
      <c r="Q378" s="117">
        <v>100</v>
      </c>
      <c r="R378" s="117">
        <v>120</v>
      </c>
      <c r="S378" s="117">
        <v>125</v>
      </c>
      <c r="T378" s="117">
        <v>122.5</v>
      </c>
      <c r="U378" s="117">
        <v>122</v>
      </c>
      <c r="V378" s="117">
        <v>132</v>
      </c>
      <c r="W378" s="117">
        <v>127</v>
      </c>
      <c r="X378" s="117">
        <v>120</v>
      </c>
      <c r="Y378" s="117">
        <v>125</v>
      </c>
      <c r="Z378" s="117">
        <v>122.5</v>
      </c>
      <c r="AA378" s="117">
        <v>70</v>
      </c>
      <c r="AB378" s="117">
        <v>80</v>
      </c>
      <c r="AC378" s="117">
        <v>75</v>
      </c>
      <c r="AD378" s="117">
        <v>75</v>
      </c>
      <c r="AE378" s="117">
        <v>83</v>
      </c>
      <c r="AF378" s="119">
        <v>79</v>
      </c>
    </row>
    <row r="379" spans="2:32" ht="15" customHeight="1" x14ac:dyDescent="0.25">
      <c r="B379" s="116">
        <v>43579</v>
      </c>
      <c r="C379" s="117">
        <v>69</v>
      </c>
      <c r="D379" s="117">
        <v>80</v>
      </c>
      <c r="E379" s="117">
        <v>74.5</v>
      </c>
      <c r="F379" s="117">
        <v>75</v>
      </c>
      <c r="G379" s="117">
        <v>80</v>
      </c>
      <c r="H379" s="117">
        <v>77.5</v>
      </c>
      <c r="I379" s="117">
        <v>47</v>
      </c>
      <c r="J379" s="117">
        <v>55</v>
      </c>
      <c r="K379" s="117">
        <v>51</v>
      </c>
      <c r="L379" s="117">
        <v>55</v>
      </c>
      <c r="M379" s="117">
        <v>60</v>
      </c>
      <c r="N379" s="117">
        <v>57.5</v>
      </c>
      <c r="O379" s="117">
        <v>95</v>
      </c>
      <c r="P379" s="117">
        <v>110</v>
      </c>
      <c r="Q379" s="117">
        <v>102.5</v>
      </c>
      <c r="R379" s="117">
        <v>125</v>
      </c>
      <c r="S379" s="117">
        <v>130</v>
      </c>
      <c r="T379" s="117">
        <v>127.5</v>
      </c>
      <c r="U379" s="117">
        <v>125</v>
      </c>
      <c r="V379" s="117">
        <v>135</v>
      </c>
      <c r="W379" s="117">
        <v>130</v>
      </c>
      <c r="X379" s="117">
        <v>120</v>
      </c>
      <c r="Y379" s="117">
        <v>125</v>
      </c>
      <c r="Z379" s="117">
        <v>122.5</v>
      </c>
      <c r="AA379" s="117">
        <v>70</v>
      </c>
      <c r="AB379" s="117">
        <v>80</v>
      </c>
      <c r="AC379" s="117">
        <v>75</v>
      </c>
      <c r="AD379" s="117">
        <v>75</v>
      </c>
      <c r="AE379" s="117">
        <v>83</v>
      </c>
      <c r="AF379" s="119">
        <v>79</v>
      </c>
    </row>
    <row r="380" spans="2:32" ht="15" customHeight="1" x14ac:dyDescent="0.25">
      <c r="B380" s="116">
        <v>43572</v>
      </c>
      <c r="C380" s="117">
        <v>79</v>
      </c>
      <c r="D380" s="117">
        <v>90</v>
      </c>
      <c r="E380" s="117">
        <v>84.5</v>
      </c>
      <c r="F380" s="117">
        <v>75</v>
      </c>
      <c r="G380" s="117">
        <v>80</v>
      </c>
      <c r="H380" s="117">
        <v>77.5</v>
      </c>
      <c r="I380" s="117">
        <v>47</v>
      </c>
      <c r="J380" s="117">
        <v>55</v>
      </c>
      <c r="K380" s="117">
        <v>51</v>
      </c>
      <c r="L380" s="117">
        <v>60</v>
      </c>
      <c r="M380" s="117">
        <v>64</v>
      </c>
      <c r="N380" s="117">
        <v>62</v>
      </c>
      <c r="O380" s="117">
        <v>95</v>
      </c>
      <c r="P380" s="117">
        <v>110</v>
      </c>
      <c r="Q380" s="117">
        <v>102.5</v>
      </c>
      <c r="R380" s="117">
        <v>125</v>
      </c>
      <c r="S380" s="117">
        <v>130</v>
      </c>
      <c r="T380" s="117">
        <v>127.5</v>
      </c>
      <c r="U380" s="117">
        <v>125</v>
      </c>
      <c r="V380" s="117">
        <v>135</v>
      </c>
      <c r="W380" s="117">
        <v>130</v>
      </c>
      <c r="X380" s="117">
        <v>120</v>
      </c>
      <c r="Y380" s="117">
        <v>125</v>
      </c>
      <c r="Z380" s="117">
        <v>122.5</v>
      </c>
      <c r="AA380" s="117">
        <v>70</v>
      </c>
      <c r="AB380" s="117">
        <v>80</v>
      </c>
      <c r="AC380" s="117">
        <v>75</v>
      </c>
      <c r="AD380" s="117">
        <v>75</v>
      </c>
      <c r="AE380" s="117">
        <v>83</v>
      </c>
      <c r="AF380" s="119">
        <v>79</v>
      </c>
    </row>
    <row r="381" spans="2:32" ht="15" customHeight="1" x14ac:dyDescent="0.25">
      <c r="B381" s="116">
        <v>43565</v>
      </c>
      <c r="C381" s="117">
        <v>79</v>
      </c>
      <c r="D381" s="117">
        <v>90</v>
      </c>
      <c r="E381" s="117">
        <v>84.5</v>
      </c>
      <c r="F381" s="117">
        <v>80</v>
      </c>
      <c r="G381" s="117">
        <v>85</v>
      </c>
      <c r="H381" s="117">
        <v>82.5</v>
      </c>
      <c r="I381" s="117">
        <v>55</v>
      </c>
      <c r="J381" s="117">
        <v>63</v>
      </c>
      <c r="K381" s="117">
        <v>59</v>
      </c>
      <c r="L381" s="117">
        <v>60</v>
      </c>
      <c r="M381" s="117">
        <v>64</v>
      </c>
      <c r="N381" s="117">
        <v>62</v>
      </c>
      <c r="O381" s="117">
        <v>100</v>
      </c>
      <c r="P381" s="117">
        <v>115</v>
      </c>
      <c r="Q381" s="117">
        <v>107.5</v>
      </c>
      <c r="R381" s="117">
        <v>130</v>
      </c>
      <c r="S381" s="117">
        <v>135</v>
      </c>
      <c r="T381" s="117">
        <v>132.5</v>
      </c>
      <c r="U381" s="117">
        <v>135</v>
      </c>
      <c r="V381" s="117">
        <v>140</v>
      </c>
      <c r="W381" s="117">
        <v>137.5</v>
      </c>
      <c r="X381" s="117">
        <v>120</v>
      </c>
      <c r="Y381" s="117">
        <v>125</v>
      </c>
      <c r="Z381" s="117">
        <v>122.5</v>
      </c>
      <c r="AA381" s="117">
        <v>70</v>
      </c>
      <c r="AB381" s="117">
        <v>80</v>
      </c>
      <c r="AC381" s="117">
        <v>75</v>
      </c>
      <c r="AD381" s="117">
        <v>75</v>
      </c>
      <c r="AE381" s="117">
        <v>88</v>
      </c>
      <c r="AF381" s="119">
        <v>81.5</v>
      </c>
    </row>
    <row r="382" spans="2:32" ht="15" customHeight="1" x14ac:dyDescent="0.25">
      <c r="B382" s="116">
        <v>43558</v>
      </c>
      <c r="C382" s="117">
        <v>82</v>
      </c>
      <c r="D382" s="117">
        <v>94</v>
      </c>
      <c r="E382" s="117">
        <v>88</v>
      </c>
      <c r="F382" s="117">
        <v>80</v>
      </c>
      <c r="G382" s="117">
        <v>85</v>
      </c>
      <c r="H382" s="117">
        <v>82.5</v>
      </c>
      <c r="I382" s="117">
        <v>59</v>
      </c>
      <c r="J382" s="117">
        <v>66</v>
      </c>
      <c r="K382" s="117">
        <v>62.5</v>
      </c>
      <c r="L382" s="117">
        <v>63</v>
      </c>
      <c r="M382" s="117">
        <v>67</v>
      </c>
      <c r="N382" s="117">
        <v>65</v>
      </c>
      <c r="O382" s="117">
        <v>90</v>
      </c>
      <c r="P382" s="117">
        <v>125</v>
      </c>
      <c r="Q382" s="117">
        <v>107.5</v>
      </c>
      <c r="R382" s="117">
        <v>130</v>
      </c>
      <c r="S382" s="117">
        <v>135</v>
      </c>
      <c r="T382" s="117">
        <v>132.5</v>
      </c>
      <c r="U382" s="117">
        <v>135</v>
      </c>
      <c r="V382" s="117">
        <v>140</v>
      </c>
      <c r="W382" s="117">
        <v>137.5</v>
      </c>
      <c r="X382" s="117">
        <v>120</v>
      </c>
      <c r="Y382" s="117">
        <v>135</v>
      </c>
      <c r="Z382" s="117">
        <v>127.5</v>
      </c>
      <c r="AA382" s="117">
        <v>75</v>
      </c>
      <c r="AB382" s="117">
        <v>85</v>
      </c>
      <c r="AC382" s="117">
        <v>80</v>
      </c>
      <c r="AD382" s="117">
        <v>80</v>
      </c>
      <c r="AE382" s="117">
        <v>88</v>
      </c>
      <c r="AF382" s="119">
        <v>84</v>
      </c>
    </row>
    <row r="383" spans="2:32" ht="15" customHeight="1" x14ac:dyDescent="0.25">
      <c r="B383" s="116">
        <v>43551</v>
      </c>
      <c r="C383" s="117">
        <v>82</v>
      </c>
      <c r="D383" s="117">
        <v>94</v>
      </c>
      <c r="E383" s="117">
        <v>88</v>
      </c>
      <c r="F383" s="117">
        <v>80</v>
      </c>
      <c r="G383" s="117">
        <v>85</v>
      </c>
      <c r="H383" s="117">
        <v>82.5</v>
      </c>
      <c r="I383" s="117">
        <v>62</v>
      </c>
      <c r="J383" s="117">
        <v>68</v>
      </c>
      <c r="K383" s="117">
        <v>65</v>
      </c>
      <c r="L383" s="117">
        <v>65</v>
      </c>
      <c r="M383" s="117">
        <v>69</v>
      </c>
      <c r="N383" s="117">
        <v>67</v>
      </c>
      <c r="O383" s="117">
        <v>90</v>
      </c>
      <c r="P383" s="117">
        <v>125</v>
      </c>
      <c r="Q383" s="117">
        <v>107.5</v>
      </c>
      <c r="R383" s="117">
        <v>130</v>
      </c>
      <c r="S383" s="117">
        <v>135</v>
      </c>
      <c r="T383" s="117">
        <v>132.5</v>
      </c>
      <c r="U383" s="117">
        <v>137</v>
      </c>
      <c r="V383" s="117">
        <v>140</v>
      </c>
      <c r="W383" s="117">
        <v>138.5</v>
      </c>
      <c r="X383" s="117">
        <v>125</v>
      </c>
      <c r="Y383" s="117">
        <v>135</v>
      </c>
      <c r="Z383" s="117">
        <v>130</v>
      </c>
      <c r="AA383" s="117">
        <v>75</v>
      </c>
      <c r="AB383" s="117">
        <v>85</v>
      </c>
      <c r="AC383" s="117">
        <v>80</v>
      </c>
      <c r="AD383" s="117">
        <v>80</v>
      </c>
      <c r="AE383" s="117">
        <v>88</v>
      </c>
      <c r="AF383" s="119">
        <v>84</v>
      </c>
    </row>
    <row r="384" spans="2:32" ht="15" customHeight="1" x14ac:dyDescent="0.25">
      <c r="B384" s="116">
        <v>43544</v>
      </c>
      <c r="C384" s="117">
        <v>85</v>
      </c>
      <c r="D384" s="117">
        <v>97</v>
      </c>
      <c r="E384" s="117">
        <v>91</v>
      </c>
      <c r="F384" s="117">
        <v>80</v>
      </c>
      <c r="G384" s="117">
        <v>85</v>
      </c>
      <c r="H384" s="117">
        <v>82.5</v>
      </c>
      <c r="I384" s="117">
        <v>65</v>
      </c>
      <c r="J384" s="117">
        <v>70</v>
      </c>
      <c r="K384" s="117">
        <v>67.5</v>
      </c>
      <c r="L384" s="117">
        <v>65</v>
      </c>
      <c r="M384" s="117">
        <v>69</v>
      </c>
      <c r="N384" s="117">
        <v>67</v>
      </c>
      <c r="O384" s="117">
        <v>90</v>
      </c>
      <c r="P384" s="117">
        <v>125</v>
      </c>
      <c r="Q384" s="117">
        <v>107.5</v>
      </c>
      <c r="R384" s="117">
        <v>130</v>
      </c>
      <c r="S384" s="117">
        <v>135</v>
      </c>
      <c r="T384" s="117">
        <v>132.5</v>
      </c>
      <c r="U384" s="117">
        <v>138</v>
      </c>
      <c r="V384" s="117">
        <v>142</v>
      </c>
      <c r="W384" s="117">
        <v>140</v>
      </c>
      <c r="X384" s="117">
        <v>125</v>
      </c>
      <c r="Y384" s="117">
        <v>135</v>
      </c>
      <c r="Z384" s="117">
        <v>130</v>
      </c>
      <c r="AA384" s="117">
        <v>75</v>
      </c>
      <c r="AB384" s="117">
        <v>85</v>
      </c>
      <c r="AC384" s="117">
        <v>80</v>
      </c>
      <c r="AD384" s="117">
        <v>80</v>
      </c>
      <c r="AE384" s="117">
        <v>88</v>
      </c>
      <c r="AF384" s="119">
        <v>84</v>
      </c>
    </row>
    <row r="385" spans="2:32" ht="15" customHeight="1" x14ac:dyDescent="0.25">
      <c r="B385" s="116">
        <v>43537</v>
      </c>
      <c r="C385" s="117">
        <v>85</v>
      </c>
      <c r="D385" s="117">
        <v>97</v>
      </c>
      <c r="E385" s="117">
        <v>91</v>
      </c>
      <c r="F385" s="117">
        <v>85</v>
      </c>
      <c r="G385" s="117">
        <v>91</v>
      </c>
      <c r="H385" s="117">
        <v>88</v>
      </c>
      <c r="I385" s="117">
        <v>68</v>
      </c>
      <c r="J385" s="117">
        <v>73</v>
      </c>
      <c r="K385" s="117">
        <v>70.5</v>
      </c>
      <c r="L385" s="117">
        <v>65</v>
      </c>
      <c r="M385" s="117">
        <v>69</v>
      </c>
      <c r="N385" s="117">
        <v>67</v>
      </c>
      <c r="O385" s="117">
        <v>90</v>
      </c>
      <c r="P385" s="117">
        <v>125</v>
      </c>
      <c r="Q385" s="117">
        <v>107.5</v>
      </c>
      <c r="R385" s="117">
        <v>130</v>
      </c>
      <c r="S385" s="117">
        <v>135</v>
      </c>
      <c r="T385" s="117">
        <v>132.5</v>
      </c>
      <c r="U385" s="117">
        <v>138</v>
      </c>
      <c r="V385" s="117">
        <v>145</v>
      </c>
      <c r="W385" s="117">
        <v>141.5</v>
      </c>
      <c r="X385" s="117">
        <v>125</v>
      </c>
      <c r="Y385" s="117">
        <v>135</v>
      </c>
      <c r="Z385" s="117">
        <v>130</v>
      </c>
      <c r="AA385" s="117">
        <v>75</v>
      </c>
      <c r="AB385" s="117">
        <v>85</v>
      </c>
      <c r="AC385" s="117">
        <v>80</v>
      </c>
      <c r="AD385" s="117">
        <v>80</v>
      </c>
      <c r="AE385" s="117">
        <v>90</v>
      </c>
      <c r="AF385" s="119">
        <v>85</v>
      </c>
    </row>
    <row r="386" spans="2:32" ht="15" customHeight="1" x14ac:dyDescent="0.25">
      <c r="B386" s="116">
        <v>43530</v>
      </c>
      <c r="C386" s="117">
        <v>85</v>
      </c>
      <c r="D386" s="117">
        <v>97</v>
      </c>
      <c r="E386" s="117">
        <v>91</v>
      </c>
      <c r="F386" s="117">
        <v>85</v>
      </c>
      <c r="G386" s="117">
        <v>91</v>
      </c>
      <c r="H386" s="117">
        <v>88</v>
      </c>
      <c r="I386" s="117">
        <v>68</v>
      </c>
      <c r="J386" s="117">
        <v>73</v>
      </c>
      <c r="K386" s="117">
        <v>70.5</v>
      </c>
      <c r="L386" s="117">
        <v>65</v>
      </c>
      <c r="M386" s="117">
        <v>69</v>
      </c>
      <c r="N386" s="117">
        <v>67</v>
      </c>
      <c r="O386" s="117">
        <v>90</v>
      </c>
      <c r="P386" s="117">
        <v>125</v>
      </c>
      <c r="Q386" s="117">
        <v>107.5</v>
      </c>
      <c r="R386" s="117">
        <v>130</v>
      </c>
      <c r="S386" s="117">
        <v>135</v>
      </c>
      <c r="T386" s="117">
        <v>132.5</v>
      </c>
      <c r="U386" s="117">
        <v>140</v>
      </c>
      <c r="V386" s="117">
        <v>145</v>
      </c>
      <c r="W386" s="117">
        <v>142.5</v>
      </c>
      <c r="X386" s="117">
        <v>125</v>
      </c>
      <c r="Y386" s="117">
        <v>135</v>
      </c>
      <c r="Z386" s="117">
        <v>130</v>
      </c>
      <c r="AA386" s="117">
        <v>75</v>
      </c>
      <c r="AB386" s="117">
        <v>85</v>
      </c>
      <c r="AC386" s="117">
        <v>80</v>
      </c>
      <c r="AD386" s="117">
        <v>80</v>
      </c>
      <c r="AE386" s="117">
        <v>90</v>
      </c>
      <c r="AF386" s="119">
        <v>85</v>
      </c>
    </row>
    <row r="387" spans="2:32" ht="15" customHeight="1" x14ac:dyDescent="0.25">
      <c r="B387" s="116">
        <v>43523</v>
      </c>
      <c r="C387" s="117">
        <v>85</v>
      </c>
      <c r="D387" s="117">
        <v>97</v>
      </c>
      <c r="E387" s="117">
        <v>91</v>
      </c>
      <c r="F387" s="117">
        <v>85</v>
      </c>
      <c r="G387" s="117">
        <v>91</v>
      </c>
      <c r="H387" s="117">
        <v>88</v>
      </c>
      <c r="I387" s="117">
        <v>68</v>
      </c>
      <c r="J387" s="117">
        <v>73</v>
      </c>
      <c r="K387" s="117">
        <v>70.5</v>
      </c>
      <c r="L387" s="117">
        <v>65</v>
      </c>
      <c r="M387" s="117">
        <v>69</v>
      </c>
      <c r="N387" s="117">
        <v>67</v>
      </c>
      <c r="O387" s="117">
        <v>90</v>
      </c>
      <c r="P387" s="117">
        <v>125</v>
      </c>
      <c r="Q387" s="117">
        <v>107.5</v>
      </c>
      <c r="R387" s="117">
        <v>130</v>
      </c>
      <c r="S387" s="117">
        <v>135</v>
      </c>
      <c r="T387" s="117">
        <v>132.5</v>
      </c>
      <c r="U387" s="117">
        <v>140</v>
      </c>
      <c r="V387" s="117">
        <v>145</v>
      </c>
      <c r="W387" s="117">
        <v>142.5</v>
      </c>
      <c r="X387" s="117">
        <v>125</v>
      </c>
      <c r="Y387" s="117">
        <v>135</v>
      </c>
      <c r="Z387" s="117">
        <v>130</v>
      </c>
      <c r="AA387" s="117">
        <v>75</v>
      </c>
      <c r="AB387" s="117">
        <v>85</v>
      </c>
      <c r="AC387" s="117">
        <v>80</v>
      </c>
      <c r="AD387" s="117">
        <v>80</v>
      </c>
      <c r="AE387" s="117">
        <v>90</v>
      </c>
      <c r="AF387" s="119">
        <v>85</v>
      </c>
    </row>
    <row r="388" spans="2:32" ht="15" customHeight="1" x14ac:dyDescent="0.25">
      <c r="B388" s="116">
        <v>43516</v>
      </c>
      <c r="C388" s="117">
        <v>85</v>
      </c>
      <c r="D388" s="117">
        <v>97</v>
      </c>
      <c r="E388" s="117">
        <v>91</v>
      </c>
      <c r="F388" s="117">
        <v>90</v>
      </c>
      <c r="G388" s="117">
        <v>95</v>
      </c>
      <c r="H388" s="117">
        <v>92.5</v>
      </c>
      <c r="I388" s="117">
        <v>68</v>
      </c>
      <c r="J388" s="117">
        <v>80</v>
      </c>
      <c r="K388" s="117">
        <v>74</v>
      </c>
      <c r="L388" s="117">
        <v>65</v>
      </c>
      <c r="M388" s="117">
        <v>69</v>
      </c>
      <c r="N388" s="117">
        <v>67</v>
      </c>
      <c r="O388" s="117">
        <v>90</v>
      </c>
      <c r="P388" s="117">
        <v>125</v>
      </c>
      <c r="Q388" s="117">
        <v>107.5</v>
      </c>
      <c r="R388" s="117">
        <v>130</v>
      </c>
      <c r="S388" s="117">
        <v>135</v>
      </c>
      <c r="T388" s="117">
        <v>132.5</v>
      </c>
      <c r="U388" s="117">
        <v>140</v>
      </c>
      <c r="V388" s="117">
        <v>145</v>
      </c>
      <c r="W388" s="117">
        <v>142.5</v>
      </c>
      <c r="X388" s="117">
        <v>125</v>
      </c>
      <c r="Y388" s="117">
        <v>135</v>
      </c>
      <c r="Z388" s="117">
        <v>130</v>
      </c>
      <c r="AA388" s="117">
        <v>75</v>
      </c>
      <c r="AB388" s="117">
        <v>85</v>
      </c>
      <c r="AC388" s="117">
        <v>80</v>
      </c>
      <c r="AD388" s="117">
        <v>82</v>
      </c>
      <c r="AE388" s="117">
        <v>90</v>
      </c>
      <c r="AF388" s="119">
        <v>86</v>
      </c>
    </row>
    <row r="389" spans="2:32" ht="15" customHeight="1" x14ac:dyDescent="0.25">
      <c r="B389" s="116">
        <v>43509</v>
      </c>
      <c r="C389" s="117">
        <v>85</v>
      </c>
      <c r="D389" s="117">
        <v>97</v>
      </c>
      <c r="E389" s="117">
        <v>91</v>
      </c>
      <c r="F389" s="117">
        <v>95</v>
      </c>
      <c r="G389" s="117">
        <v>100</v>
      </c>
      <c r="H389" s="117">
        <v>97.5</v>
      </c>
      <c r="I389" s="117">
        <v>68</v>
      </c>
      <c r="J389" s="117">
        <v>82</v>
      </c>
      <c r="K389" s="117">
        <v>75</v>
      </c>
      <c r="L389" s="117">
        <v>65</v>
      </c>
      <c r="M389" s="117">
        <v>69</v>
      </c>
      <c r="N389" s="117">
        <v>67</v>
      </c>
      <c r="O389" s="117">
        <v>90</v>
      </c>
      <c r="P389" s="117">
        <v>125</v>
      </c>
      <c r="Q389" s="117">
        <v>107.5</v>
      </c>
      <c r="R389" s="117">
        <v>130</v>
      </c>
      <c r="S389" s="117">
        <v>135</v>
      </c>
      <c r="T389" s="117">
        <v>132.5</v>
      </c>
      <c r="U389" s="117">
        <v>138</v>
      </c>
      <c r="V389" s="117">
        <v>145</v>
      </c>
      <c r="W389" s="117">
        <v>141.5</v>
      </c>
      <c r="X389" s="117">
        <v>125</v>
      </c>
      <c r="Y389" s="117">
        <v>135</v>
      </c>
      <c r="Z389" s="117">
        <v>130</v>
      </c>
      <c r="AA389" s="117">
        <v>75</v>
      </c>
      <c r="AB389" s="117">
        <v>85</v>
      </c>
      <c r="AC389" s="117">
        <v>80</v>
      </c>
      <c r="AD389" s="117">
        <v>82</v>
      </c>
      <c r="AE389" s="117">
        <v>90</v>
      </c>
      <c r="AF389" s="119">
        <v>86</v>
      </c>
    </row>
    <row r="390" spans="2:32" ht="15" customHeight="1" x14ac:dyDescent="0.25">
      <c r="B390" s="116">
        <v>43502</v>
      </c>
      <c r="C390" s="117">
        <v>88</v>
      </c>
      <c r="D390" s="117">
        <v>100</v>
      </c>
      <c r="E390" s="117">
        <v>94</v>
      </c>
      <c r="F390" s="117">
        <v>95</v>
      </c>
      <c r="G390" s="117">
        <v>100</v>
      </c>
      <c r="H390" s="117">
        <v>97.5</v>
      </c>
      <c r="I390" s="117">
        <v>68</v>
      </c>
      <c r="J390" s="117">
        <v>82</v>
      </c>
      <c r="K390" s="117">
        <v>75</v>
      </c>
      <c r="L390" s="117">
        <v>69</v>
      </c>
      <c r="M390" s="117">
        <v>73</v>
      </c>
      <c r="N390" s="117">
        <v>71</v>
      </c>
      <c r="O390" s="117">
        <v>87</v>
      </c>
      <c r="P390" s="117">
        <v>112</v>
      </c>
      <c r="Q390" s="117">
        <v>99.5</v>
      </c>
      <c r="R390" s="117">
        <v>130</v>
      </c>
      <c r="S390" s="117">
        <v>135</v>
      </c>
      <c r="T390" s="117">
        <v>132.5</v>
      </c>
      <c r="U390" s="117">
        <v>138</v>
      </c>
      <c r="V390" s="117">
        <v>145</v>
      </c>
      <c r="W390" s="117">
        <v>141.5</v>
      </c>
      <c r="X390" s="117">
        <v>130</v>
      </c>
      <c r="Y390" s="117">
        <v>140</v>
      </c>
      <c r="Z390" s="117">
        <v>135</v>
      </c>
      <c r="AA390" s="117">
        <v>75</v>
      </c>
      <c r="AB390" s="117">
        <v>85</v>
      </c>
      <c r="AC390" s="117">
        <v>80</v>
      </c>
      <c r="AD390" s="117">
        <v>82</v>
      </c>
      <c r="AE390" s="117">
        <v>90</v>
      </c>
      <c r="AF390" s="119">
        <v>86</v>
      </c>
    </row>
    <row r="391" spans="2:32" ht="15" customHeight="1" x14ac:dyDescent="0.25">
      <c r="B391" s="116">
        <v>43495</v>
      </c>
      <c r="C391" s="117">
        <v>88</v>
      </c>
      <c r="D391" s="117">
        <v>100</v>
      </c>
      <c r="E391" s="117">
        <v>94</v>
      </c>
      <c r="F391" s="117">
        <v>95</v>
      </c>
      <c r="G391" s="117">
        <v>100</v>
      </c>
      <c r="H391" s="117">
        <v>97.5</v>
      </c>
      <c r="I391" s="117">
        <v>68</v>
      </c>
      <c r="J391" s="117">
        <v>82</v>
      </c>
      <c r="K391" s="117">
        <v>75</v>
      </c>
      <c r="L391" s="117">
        <v>69</v>
      </c>
      <c r="M391" s="117">
        <v>73</v>
      </c>
      <c r="N391" s="117">
        <v>71</v>
      </c>
      <c r="O391" s="117">
        <v>75</v>
      </c>
      <c r="P391" s="117">
        <v>100</v>
      </c>
      <c r="Q391" s="117">
        <v>87.5</v>
      </c>
      <c r="R391" s="117">
        <v>130</v>
      </c>
      <c r="S391" s="117">
        <v>135</v>
      </c>
      <c r="T391" s="117">
        <v>132.5</v>
      </c>
      <c r="U391" s="117">
        <v>138</v>
      </c>
      <c r="V391" s="117">
        <v>145</v>
      </c>
      <c r="W391" s="117">
        <v>141.5</v>
      </c>
      <c r="X391" s="117">
        <v>130</v>
      </c>
      <c r="Y391" s="117">
        <v>135</v>
      </c>
      <c r="Z391" s="117">
        <v>132.5</v>
      </c>
      <c r="AA391" s="117">
        <v>75</v>
      </c>
      <c r="AB391" s="117">
        <v>85</v>
      </c>
      <c r="AC391" s="117">
        <v>80</v>
      </c>
      <c r="AD391" s="117">
        <v>82</v>
      </c>
      <c r="AE391" s="117">
        <v>90</v>
      </c>
      <c r="AF391" s="119">
        <v>86</v>
      </c>
    </row>
    <row r="392" spans="2:32" ht="15" customHeight="1" x14ac:dyDescent="0.25">
      <c r="B392" s="116">
        <v>43488</v>
      </c>
      <c r="C392" s="117">
        <v>90</v>
      </c>
      <c r="D392" s="117">
        <v>105</v>
      </c>
      <c r="E392" s="117">
        <v>97.5</v>
      </c>
      <c r="F392" s="117">
        <v>95</v>
      </c>
      <c r="G392" s="117">
        <v>105</v>
      </c>
      <c r="H392" s="117">
        <v>100</v>
      </c>
      <c r="I392" s="117">
        <v>68</v>
      </c>
      <c r="J392" s="117">
        <v>82</v>
      </c>
      <c r="K392" s="117">
        <v>75</v>
      </c>
      <c r="L392" s="117">
        <v>69</v>
      </c>
      <c r="M392" s="117">
        <v>73</v>
      </c>
      <c r="N392" s="117">
        <v>71</v>
      </c>
      <c r="O392" s="117">
        <v>75</v>
      </c>
      <c r="P392" s="117">
        <v>100</v>
      </c>
      <c r="Q392" s="117">
        <v>87.5</v>
      </c>
      <c r="R392" s="117">
        <v>130</v>
      </c>
      <c r="S392" s="117">
        <v>135</v>
      </c>
      <c r="T392" s="117">
        <v>132.5</v>
      </c>
      <c r="U392" s="117">
        <v>138</v>
      </c>
      <c r="V392" s="117">
        <v>145</v>
      </c>
      <c r="W392" s="117">
        <v>141.5</v>
      </c>
      <c r="X392" s="117">
        <v>130</v>
      </c>
      <c r="Y392" s="117">
        <v>135</v>
      </c>
      <c r="Z392" s="117">
        <v>132.5</v>
      </c>
      <c r="AA392" s="117">
        <v>75</v>
      </c>
      <c r="AB392" s="117">
        <v>85</v>
      </c>
      <c r="AC392" s="117">
        <v>80</v>
      </c>
      <c r="AD392" s="117">
        <v>82</v>
      </c>
      <c r="AE392" s="117">
        <v>90</v>
      </c>
      <c r="AF392" s="119">
        <v>86</v>
      </c>
    </row>
    <row r="393" spans="2:32" ht="15" customHeight="1" x14ac:dyDescent="0.25">
      <c r="B393" s="116">
        <v>43481</v>
      </c>
      <c r="C393" s="117">
        <v>90</v>
      </c>
      <c r="D393" s="117">
        <v>105</v>
      </c>
      <c r="E393" s="117">
        <v>97.5</v>
      </c>
      <c r="F393" s="117">
        <v>95</v>
      </c>
      <c r="G393" s="117">
        <v>105</v>
      </c>
      <c r="H393" s="117">
        <v>100</v>
      </c>
      <c r="I393" s="117">
        <v>70</v>
      </c>
      <c r="J393" s="117">
        <v>85</v>
      </c>
      <c r="K393" s="117">
        <v>77.5</v>
      </c>
      <c r="L393" s="117">
        <v>70</v>
      </c>
      <c r="M393" s="117">
        <v>75</v>
      </c>
      <c r="N393" s="117">
        <v>72.5</v>
      </c>
      <c r="O393" s="117">
        <v>75</v>
      </c>
      <c r="P393" s="117">
        <v>100</v>
      </c>
      <c r="Q393" s="117">
        <v>87.5</v>
      </c>
      <c r="R393" s="117">
        <v>130</v>
      </c>
      <c r="S393" s="117">
        <v>138</v>
      </c>
      <c r="T393" s="117">
        <v>134</v>
      </c>
      <c r="U393" s="117">
        <v>138</v>
      </c>
      <c r="V393" s="117">
        <v>145</v>
      </c>
      <c r="W393" s="117">
        <v>141.5</v>
      </c>
      <c r="X393" s="117">
        <v>130</v>
      </c>
      <c r="Y393" s="117">
        <v>135</v>
      </c>
      <c r="Z393" s="117">
        <v>132.5</v>
      </c>
      <c r="AA393" s="117">
        <v>75</v>
      </c>
      <c r="AB393" s="117">
        <v>80</v>
      </c>
      <c r="AC393" s="117">
        <v>77.5</v>
      </c>
      <c r="AD393" s="117">
        <v>82</v>
      </c>
      <c r="AE393" s="117">
        <v>85</v>
      </c>
      <c r="AF393" s="119">
        <v>83.5</v>
      </c>
    </row>
    <row r="394" spans="2:32" ht="15" customHeight="1" x14ac:dyDescent="0.25">
      <c r="B394" s="116">
        <v>43474</v>
      </c>
      <c r="C394" s="117">
        <v>90</v>
      </c>
      <c r="D394" s="117">
        <v>105</v>
      </c>
      <c r="E394" s="117">
        <v>97.5</v>
      </c>
      <c r="F394" s="117">
        <v>100</v>
      </c>
      <c r="G394" s="117">
        <v>110</v>
      </c>
      <c r="H394" s="117">
        <v>105</v>
      </c>
      <c r="I394" s="117">
        <v>70</v>
      </c>
      <c r="J394" s="117">
        <v>85</v>
      </c>
      <c r="K394" s="117">
        <v>77.5</v>
      </c>
      <c r="L394" s="117">
        <v>70</v>
      </c>
      <c r="M394" s="117">
        <v>75</v>
      </c>
      <c r="N394" s="117">
        <v>72.5</v>
      </c>
      <c r="O394" s="117">
        <v>75</v>
      </c>
      <c r="P394" s="117">
        <v>100</v>
      </c>
      <c r="Q394" s="117">
        <v>87.5</v>
      </c>
      <c r="R394" s="117">
        <v>130</v>
      </c>
      <c r="S394" s="117">
        <v>138</v>
      </c>
      <c r="T394" s="117">
        <v>134</v>
      </c>
      <c r="U394" s="117">
        <v>138</v>
      </c>
      <c r="V394" s="117">
        <v>145</v>
      </c>
      <c r="W394" s="117">
        <v>141.5</v>
      </c>
      <c r="X394" s="117">
        <v>130</v>
      </c>
      <c r="Y394" s="117">
        <v>135</v>
      </c>
      <c r="Z394" s="117">
        <v>132.5</v>
      </c>
      <c r="AA394" s="117">
        <v>75</v>
      </c>
      <c r="AB394" s="117">
        <v>80</v>
      </c>
      <c r="AC394" s="117">
        <v>77.5</v>
      </c>
      <c r="AD394" s="117">
        <v>80</v>
      </c>
      <c r="AE394" s="117">
        <v>82</v>
      </c>
      <c r="AF394" s="119">
        <v>81</v>
      </c>
    </row>
    <row r="395" spans="2:32" ht="15" customHeight="1" x14ac:dyDescent="0.25">
      <c r="B395" s="116">
        <v>43467</v>
      </c>
      <c r="C395" s="117">
        <v>90</v>
      </c>
      <c r="D395" s="117">
        <v>105</v>
      </c>
      <c r="E395" s="117">
        <v>97.5</v>
      </c>
      <c r="F395" s="117">
        <v>100</v>
      </c>
      <c r="G395" s="117">
        <v>110</v>
      </c>
      <c r="H395" s="117">
        <v>105</v>
      </c>
      <c r="I395" s="117">
        <v>70</v>
      </c>
      <c r="J395" s="117">
        <v>85</v>
      </c>
      <c r="K395" s="117">
        <v>77.5</v>
      </c>
      <c r="L395" s="117">
        <v>75</v>
      </c>
      <c r="M395" s="117">
        <v>80</v>
      </c>
      <c r="N395" s="117">
        <v>77.5</v>
      </c>
      <c r="O395" s="117">
        <v>75</v>
      </c>
      <c r="P395" s="117">
        <v>100</v>
      </c>
      <c r="Q395" s="117">
        <v>87.5</v>
      </c>
      <c r="R395" s="117">
        <v>130</v>
      </c>
      <c r="S395" s="117">
        <v>134</v>
      </c>
      <c r="T395" s="117">
        <v>132</v>
      </c>
      <c r="U395" s="117">
        <v>140</v>
      </c>
      <c r="V395" s="117">
        <v>150</v>
      </c>
      <c r="W395" s="117">
        <v>145</v>
      </c>
      <c r="X395" s="117">
        <v>130</v>
      </c>
      <c r="Y395" s="117">
        <v>135</v>
      </c>
      <c r="Z395" s="117">
        <v>132.5</v>
      </c>
      <c r="AA395" s="117">
        <v>75</v>
      </c>
      <c r="AB395" s="117">
        <v>80</v>
      </c>
      <c r="AC395" s="117">
        <v>77.5</v>
      </c>
      <c r="AD395" s="117">
        <v>75</v>
      </c>
      <c r="AE395" s="117">
        <v>80</v>
      </c>
      <c r="AF395" s="119">
        <v>77.5</v>
      </c>
    </row>
    <row r="396" spans="2:32" ht="15" customHeight="1" x14ac:dyDescent="0.25">
      <c r="B396" s="116">
        <v>43453</v>
      </c>
      <c r="C396" s="117">
        <v>90</v>
      </c>
      <c r="D396" s="117">
        <v>105</v>
      </c>
      <c r="E396" s="117">
        <v>97.5</v>
      </c>
      <c r="F396" s="117">
        <v>100</v>
      </c>
      <c r="G396" s="117">
        <v>110</v>
      </c>
      <c r="H396" s="117">
        <v>105</v>
      </c>
      <c r="I396" s="117">
        <v>70</v>
      </c>
      <c r="J396" s="117">
        <v>85</v>
      </c>
      <c r="K396" s="117">
        <v>77.5</v>
      </c>
      <c r="L396" s="117">
        <v>75</v>
      </c>
      <c r="M396" s="117">
        <v>80</v>
      </c>
      <c r="N396" s="117">
        <v>77.5</v>
      </c>
      <c r="O396" s="117">
        <v>75</v>
      </c>
      <c r="P396" s="117">
        <v>100</v>
      </c>
      <c r="Q396" s="117">
        <v>87.5</v>
      </c>
      <c r="R396" s="117">
        <v>130</v>
      </c>
      <c r="S396" s="117">
        <v>134</v>
      </c>
      <c r="T396" s="117">
        <v>132</v>
      </c>
      <c r="U396" s="117">
        <v>140</v>
      </c>
      <c r="V396" s="117">
        <v>150</v>
      </c>
      <c r="W396" s="117">
        <v>145</v>
      </c>
      <c r="X396" s="117">
        <v>130</v>
      </c>
      <c r="Y396" s="117">
        <v>135</v>
      </c>
      <c r="Z396" s="117">
        <v>132.5</v>
      </c>
      <c r="AA396" s="117">
        <v>75</v>
      </c>
      <c r="AB396" s="117">
        <v>80</v>
      </c>
      <c r="AC396" s="117">
        <v>77.5</v>
      </c>
      <c r="AD396" s="117">
        <v>75</v>
      </c>
      <c r="AE396" s="117">
        <v>80</v>
      </c>
      <c r="AF396" s="119">
        <v>77.5</v>
      </c>
    </row>
    <row r="397" spans="2:32" ht="15" customHeight="1" x14ac:dyDescent="0.25">
      <c r="B397" s="116">
        <v>43446</v>
      </c>
      <c r="C397" s="117">
        <v>90</v>
      </c>
      <c r="D397" s="117">
        <v>105</v>
      </c>
      <c r="E397" s="117">
        <v>97.5</v>
      </c>
      <c r="F397" s="117">
        <v>100</v>
      </c>
      <c r="G397" s="117">
        <v>110</v>
      </c>
      <c r="H397" s="117">
        <v>105</v>
      </c>
      <c r="I397" s="117">
        <v>70</v>
      </c>
      <c r="J397" s="117">
        <v>85</v>
      </c>
      <c r="K397" s="117">
        <v>77.5</v>
      </c>
      <c r="L397" s="117">
        <v>75</v>
      </c>
      <c r="M397" s="117">
        <v>80</v>
      </c>
      <c r="N397" s="117">
        <v>77.5</v>
      </c>
      <c r="O397" s="117">
        <v>75</v>
      </c>
      <c r="P397" s="117">
        <v>100</v>
      </c>
      <c r="Q397" s="117">
        <v>87.5</v>
      </c>
      <c r="R397" s="117">
        <v>130</v>
      </c>
      <c r="S397" s="117">
        <v>134</v>
      </c>
      <c r="T397" s="117">
        <v>132</v>
      </c>
      <c r="U397" s="117">
        <v>140</v>
      </c>
      <c r="V397" s="117">
        <v>150</v>
      </c>
      <c r="W397" s="117">
        <v>145</v>
      </c>
      <c r="X397" s="117">
        <v>130</v>
      </c>
      <c r="Y397" s="117">
        <v>135</v>
      </c>
      <c r="Z397" s="117">
        <v>132.5</v>
      </c>
      <c r="AA397" s="117">
        <v>75</v>
      </c>
      <c r="AB397" s="117">
        <v>80</v>
      </c>
      <c r="AC397" s="117">
        <v>77.5</v>
      </c>
      <c r="AD397" s="117">
        <v>75</v>
      </c>
      <c r="AE397" s="117">
        <v>80</v>
      </c>
      <c r="AF397" s="119">
        <v>77.5</v>
      </c>
    </row>
    <row r="398" spans="2:32" ht="15" customHeight="1" x14ac:dyDescent="0.25">
      <c r="B398" s="116">
        <v>43439</v>
      </c>
      <c r="C398" s="117">
        <v>90</v>
      </c>
      <c r="D398" s="117">
        <v>105</v>
      </c>
      <c r="E398" s="117">
        <v>97.5</v>
      </c>
      <c r="F398" s="117">
        <v>100</v>
      </c>
      <c r="G398" s="117">
        <v>110</v>
      </c>
      <c r="H398" s="117">
        <v>105</v>
      </c>
      <c r="I398" s="117">
        <v>70</v>
      </c>
      <c r="J398" s="117">
        <v>85</v>
      </c>
      <c r="K398" s="117">
        <v>77.5</v>
      </c>
      <c r="L398" s="117">
        <v>75</v>
      </c>
      <c r="M398" s="117">
        <v>80</v>
      </c>
      <c r="N398" s="117">
        <v>77.5</v>
      </c>
      <c r="O398" s="117">
        <v>75</v>
      </c>
      <c r="P398" s="117">
        <v>100</v>
      </c>
      <c r="Q398" s="117">
        <v>87.5</v>
      </c>
      <c r="R398" s="117">
        <v>130</v>
      </c>
      <c r="S398" s="117">
        <v>134</v>
      </c>
      <c r="T398" s="117">
        <v>132</v>
      </c>
      <c r="U398" s="117">
        <v>140</v>
      </c>
      <c r="V398" s="117">
        <v>150</v>
      </c>
      <c r="W398" s="117">
        <v>145</v>
      </c>
      <c r="X398" s="117">
        <v>105</v>
      </c>
      <c r="Y398" s="117">
        <v>120</v>
      </c>
      <c r="Z398" s="117">
        <v>112.5</v>
      </c>
      <c r="AA398" s="117">
        <v>75</v>
      </c>
      <c r="AB398" s="117">
        <v>80</v>
      </c>
      <c r="AC398" s="117">
        <v>77.5</v>
      </c>
      <c r="AD398" s="117">
        <v>75</v>
      </c>
      <c r="AE398" s="117">
        <v>80</v>
      </c>
      <c r="AF398" s="119">
        <v>77.5</v>
      </c>
    </row>
    <row r="399" spans="2:32" ht="15" customHeight="1" x14ac:dyDescent="0.25">
      <c r="B399" s="116">
        <v>43432</v>
      </c>
      <c r="C399" s="117">
        <v>90</v>
      </c>
      <c r="D399" s="117">
        <v>105</v>
      </c>
      <c r="E399" s="117">
        <v>97.5</v>
      </c>
      <c r="F399" s="117">
        <v>100</v>
      </c>
      <c r="G399" s="117">
        <v>110</v>
      </c>
      <c r="H399" s="117">
        <v>105</v>
      </c>
      <c r="I399" s="117">
        <v>70</v>
      </c>
      <c r="J399" s="117">
        <v>85</v>
      </c>
      <c r="K399" s="117">
        <v>77.5</v>
      </c>
      <c r="L399" s="117">
        <v>75</v>
      </c>
      <c r="M399" s="117">
        <v>80</v>
      </c>
      <c r="N399" s="117">
        <v>77.5</v>
      </c>
      <c r="O399" s="117">
        <v>75</v>
      </c>
      <c r="P399" s="117">
        <v>100</v>
      </c>
      <c r="Q399" s="117">
        <v>87.5</v>
      </c>
      <c r="R399" s="117">
        <v>130</v>
      </c>
      <c r="S399" s="117">
        <v>134</v>
      </c>
      <c r="T399" s="117">
        <v>132</v>
      </c>
      <c r="U399" s="117">
        <v>140</v>
      </c>
      <c r="V399" s="117">
        <v>150</v>
      </c>
      <c r="W399" s="117">
        <v>145</v>
      </c>
      <c r="X399" s="117">
        <v>105</v>
      </c>
      <c r="Y399" s="117">
        <v>120</v>
      </c>
      <c r="Z399" s="117">
        <v>112.5</v>
      </c>
      <c r="AA399" s="117">
        <v>75</v>
      </c>
      <c r="AB399" s="117">
        <v>80</v>
      </c>
      <c r="AC399" s="117">
        <v>77.5</v>
      </c>
      <c r="AD399" s="117">
        <v>75</v>
      </c>
      <c r="AE399" s="117">
        <v>80</v>
      </c>
      <c r="AF399" s="119">
        <v>77.5</v>
      </c>
    </row>
    <row r="400" spans="2:32" ht="15" customHeight="1" x14ac:dyDescent="0.25">
      <c r="B400" s="116">
        <v>43425</v>
      </c>
      <c r="C400" s="117">
        <v>90</v>
      </c>
      <c r="D400" s="117">
        <v>100</v>
      </c>
      <c r="E400" s="117">
        <v>95</v>
      </c>
      <c r="F400" s="117">
        <v>100</v>
      </c>
      <c r="G400" s="117">
        <v>110</v>
      </c>
      <c r="H400" s="117">
        <v>105</v>
      </c>
      <c r="I400" s="117">
        <v>70</v>
      </c>
      <c r="J400" s="117">
        <v>85</v>
      </c>
      <c r="K400" s="117">
        <v>77.5</v>
      </c>
      <c r="L400" s="117">
        <v>75</v>
      </c>
      <c r="M400" s="117">
        <v>80</v>
      </c>
      <c r="N400" s="117">
        <v>77.5</v>
      </c>
      <c r="O400" s="117">
        <v>75</v>
      </c>
      <c r="P400" s="117">
        <v>100</v>
      </c>
      <c r="Q400" s="117">
        <v>87.5</v>
      </c>
      <c r="R400" s="117">
        <v>115</v>
      </c>
      <c r="S400" s="117">
        <v>120</v>
      </c>
      <c r="T400" s="117">
        <v>117.5</v>
      </c>
      <c r="U400" s="117">
        <v>140</v>
      </c>
      <c r="V400" s="117">
        <v>145</v>
      </c>
      <c r="W400" s="117">
        <v>142.5</v>
      </c>
      <c r="X400" s="117">
        <v>105</v>
      </c>
      <c r="Y400" s="117">
        <v>120</v>
      </c>
      <c r="Z400" s="117">
        <v>112.5</v>
      </c>
      <c r="AA400" s="117">
        <v>75</v>
      </c>
      <c r="AB400" s="117">
        <v>80</v>
      </c>
      <c r="AC400" s="117">
        <v>77.5</v>
      </c>
      <c r="AD400" s="117">
        <v>75</v>
      </c>
      <c r="AE400" s="117">
        <v>80</v>
      </c>
      <c r="AF400" s="119">
        <v>77.5</v>
      </c>
    </row>
    <row r="401" spans="2:32" ht="15" customHeight="1" x14ac:dyDescent="0.25">
      <c r="B401" s="116">
        <v>43418</v>
      </c>
      <c r="C401" s="117">
        <v>90</v>
      </c>
      <c r="D401" s="117">
        <v>100</v>
      </c>
      <c r="E401" s="117">
        <v>95</v>
      </c>
      <c r="F401" s="117">
        <v>100</v>
      </c>
      <c r="G401" s="117">
        <v>110</v>
      </c>
      <c r="H401" s="117">
        <v>105</v>
      </c>
      <c r="I401" s="117">
        <v>70</v>
      </c>
      <c r="J401" s="117">
        <v>85</v>
      </c>
      <c r="K401" s="117">
        <v>77.5</v>
      </c>
      <c r="L401" s="117">
        <v>75</v>
      </c>
      <c r="M401" s="117">
        <v>80</v>
      </c>
      <c r="N401" s="117">
        <v>77.5</v>
      </c>
      <c r="O401" s="117">
        <v>75</v>
      </c>
      <c r="P401" s="117">
        <v>100</v>
      </c>
      <c r="Q401" s="117">
        <v>87.5</v>
      </c>
      <c r="R401" s="117">
        <v>115</v>
      </c>
      <c r="S401" s="117">
        <v>120</v>
      </c>
      <c r="T401" s="117">
        <v>117.5</v>
      </c>
      <c r="U401" s="117">
        <v>140</v>
      </c>
      <c r="V401" s="117">
        <v>145</v>
      </c>
      <c r="W401" s="117">
        <v>142.5</v>
      </c>
      <c r="X401" s="117">
        <v>105</v>
      </c>
      <c r="Y401" s="117">
        <v>120</v>
      </c>
      <c r="Z401" s="117">
        <v>112.5</v>
      </c>
      <c r="AA401" s="117">
        <v>75</v>
      </c>
      <c r="AB401" s="117">
        <v>80</v>
      </c>
      <c r="AC401" s="117">
        <v>77.5</v>
      </c>
      <c r="AD401" s="117">
        <v>75</v>
      </c>
      <c r="AE401" s="117">
        <v>80</v>
      </c>
      <c r="AF401" s="119">
        <v>77.5</v>
      </c>
    </row>
    <row r="402" spans="2:32" ht="15" customHeight="1" x14ac:dyDescent="0.25">
      <c r="B402" s="116">
        <v>43411</v>
      </c>
      <c r="C402" s="117">
        <v>90</v>
      </c>
      <c r="D402" s="117">
        <v>100</v>
      </c>
      <c r="E402" s="117">
        <v>95</v>
      </c>
      <c r="F402" s="117">
        <v>100</v>
      </c>
      <c r="G402" s="117">
        <v>110</v>
      </c>
      <c r="H402" s="117">
        <v>105</v>
      </c>
      <c r="I402" s="117">
        <v>60</v>
      </c>
      <c r="J402" s="117">
        <v>65</v>
      </c>
      <c r="K402" s="117">
        <v>62.5</v>
      </c>
      <c r="L402" s="117">
        <v>75</v>
      </c>
      <c r="M402" s="117">
        <v>80</v>
      </c>
      <c r="N402" s="117">
        <v>77.5</v>
      </c>
      <c r="O402" s="117">
        <v>75</v>
      </c>
      <c r="P402" s="117">
        <v>100</v>
      </c>
      <c r="Q402" s="117">
        <v>87.5</v>
      </c>
      <c r="R402" s="117">
        <v>115</v>
      </c>
      <c r="S402" s="117">
        <v>120</v>
      </c>
      <c r="T402" s="117">
        <v>117.5</v>
      </c>
      <c r="U402" s="117">
        <v>140</v>
      </c>
      <c r="V402" s="117">
        <v>145</v>
      </c>
      <c r="W402" s="117">
        <v>142.5</v>
      </c>
      <c r="X402" s="117">
        <v>105</v>
      </c>
      <c r="Y402" s="117">
        <v>120</v>
      </c>
      <c r="Z402" s="117">
        <v>112.5</v>
      </c>
      <c r="AA402" s="117">
        <v>75</v>
      </c>
      <c r="AB402" s="117">
        <v>80</v>
      </c>
      <c r="AC402" s="117">
        <v>77.5</v>
      </c>
      <c r="AD402" s="117">
        <v>75</v>
      </c>
      <c r="AE402" s="117">
        <v>80</v>
      </c>
      <c r="AF402" s="119">
        <v>77.5</v>
      </c>
    </row>
    <row r="403" spans="2:32" ht="15" customHeight="1" x14ac:dyDescent="0.25">
      <c r="B403" s="116">
        <v>43404</v>
      </c>
      <c r="C403" s="117">
        <v>90</v>
      </c>
      <c r="D403" s="117">
        <v>100</v>
      </c>
      <c r="E403" s="117">
        <v>95</v>
      </c>
      <c r="F403" s="117">
        <v>100</v>
      </c>
      <c r="G403" s="117">
        <v>110</v>
      </c>
      <c r="H403" s="117">
        <v>105</v>
      </c>
      <c r="I403" s="117">
        <v>60</v>
      </c>
      <c r="J403" s="117">
        <v>65</v>
      </c>
      <c r="K403" s="117">
        <v>62.5</v>
      </c>
      <c r="L403" s="117">
        <v>70</v>
      </c>
      <c r="M403" s="117">
        <v>75</v>
      </c>
      <c r="N403" s="117">
        <v>72.5</v>
      </c>
      <c r="O403" s="117">
        <v>75</v>
      </c>
      <c r="P403" s="117">
        <v>100</v>
      </c>
      <c r="Q403" s="117">
        <v>87.5</v>
      </c>
      <c r="R403" s="117">
        <v>115</v>
      </c>
      <c r="S403" s="117">
        <v>120</v>
      </c>
      <c r="T403" s="117">
        <v>117.5</v>
      </c>
      <c r="U403" s="117">
        <v>140</v>
      </c>
      <c r="V403" s="117">
        <v>145</v>
      </c>
      <c r="W403" s="117">
        <v>142.5</v>
      </c>
      <c r="X403" s="117">
        <v>105</v>
      </c>
      <c r="Y403" s="117">
        <v>120</v>
      </c>
      <c r="Z403" s="117">
        <v>112.5</v>
      </c>
      <c r="AA403" s="117">
        <v>75</v>
      </c>
      <c r="AB403" s="117">
        <v>80</v>
      </c>
      <c r="AC403" s="117">
        <v>77.5</v>
      </c>
      <c r="AD403" s="117">
        <v>75</v>
      </c>
      <c r="AE403" s="117">
        <v>80</v>
      </c>
      <c r="AF403" s="119">
        <v>77.5</v>
      </c>
    </row>
    <row r="404" spans="2:32" ht="15" customHeight="1" x14ac:dyDescent="0.25">
      <c r="B404" s="116">
        <v>43397</v>
      </c>
      <c r="C404" s="117">
        <v>85</v>
      </c>
      <c r="D404" s="117">
        <v>100</v>
      </c>
      <c r="E404" s="117">
        <v>92.5</v>
      </c>
      <c r="F404" s="117">
        <v>90</v>
      </c>
      <c r="G404" s="117">
        <v>100</v>
      </c>
      <c r="H404" s="117">
        <v>95</v>
      </c>
      <c r="I404" s="117">
        <v>60</v>
      </c>
      <c r="J404" s="117">
        <v>65</v>
      </c>
      <c r="K404" s="117">
        <v>62.5</v>
      </c>
      <c r="L404" s="117">
        <v>55</v>
      </c>
      <c r="M404" s="117">
        <v>75</v>
      </c>
      <c r="N404" s="117">
        <v>65</v>
      </c>
      <c r="O404" s="117">
        <v>75</v>
      </c>
      <c r="P404" s="117">
        <v>100</v>
      </c>
      <c r="Q404" s="117">
        <v>87.5</v>
      </c>
      <c r="R404" s="117">
        <v>107</v>
      </c>
      <c r="S404" s="117">
        <v>115</v>
      </c>
      <c r="T404" s="117">
        <v>111</v>
      </c>
      <c r="U404" s="117">
        <v>130</v>
      </c>
      <c r="V404" s="117">
        <v>140</v>
      </c>
      <c r="W404" s="117">
        <v>135</v>
      </c>
      <c r="X404" s="117">
        <v>105</v>
      </c>
      <c r="Y404" s="117">
        <v>120</v>
      </c>
      <c r="Z404" s="117">
        <v>112.5</v>
      </c>
      <c r="AA404" s="117">
        <v>60</v>
      </c>
      <c r="AB404" s="117">
        <v>80</v>
      </c>
      <c r="AC404" s="117">
        <v>70</v>
      </c>
      <c r="AD404" s="117">
        <v>60</v>
      </c>
      <c r="AE404" s="117">
        <v>80</v>
      </c>
      <c r="AF404" s="119">
        <v>70</v>
      </c>
    </row>
    <row r="405" spans="2:32" ht="15" customHeight="1" x14ac:dyDescent="0.25">
      <c r="B405" s="116">
        <v>43390</v>
      </c>
      <c r="C405" s="117">
        <v>85</v>
      </c>
      <c r="D405" s="117">
        <v>100</v>
      </c>
      <c r="E405" s="117">
        <v>92.5</v>
      </c>
      <c r="F405" s="117">
        <v>90</v>
      </c>
      <c r="G405" s="117">
        <v>100</v>
      </c>
      <c r="H405" s="117">
        <v>95</v>
      </c>
      <c r="I405" s="117">
        <v>60</v>
      </c>
      <c r="J405" s="117">
        <v>65</v>
      </c>
      <c r="K405" s="117">
        <v>62.5</v>
      </c>
      <c r="L405" s="117">
        <v>55</v>
      </c>
      <c r="M405" s="117">
        <v>75</v>
      </c>
      <c r="N405" s="117">
        <v>65</v>
      </c>
      <c r="O405" s="117">
        <v>75</v>
      </c>
      <c r="P405" s="117">
        <v>100</v>
      </c>
      <c r="Q405" s="117">
        <v>87.5</v>
      </c>
      <c r="R405" s="117">
        <v>107</v>
      </c>
      <c r="S405" s="117">
        <v>115</v>
      </c>
      <c r="T405" s="117">
        <v>111</v>
      </c>
      <c r="U405" s="117">
        <v>120</v>
      </c>
      <c r="V405" s="117">
        <v>130</v>
      </c>
      <c r="W405" s="117">
        <v>125</v>
      </c>
      <c r="X405" s="117">
        <v>105</v>
      </c>
      <c r="Y405" s="117">
        <v>120</v>
      </c>
      <c r="Z405" s="117">
        <v>112.5</v>
      </c>
      <c r="AA405" s="117">
        <v>60</v>
      </c>
      <c r="AB405" s="117">
        <v>80</v>
      </c>
      <c r="AC405" s="117">
        <v>70</v>
      </c>
      <c r="AD405" s="117">
        <v>60</v>
      </c>
      <c r="AE405" s="117">
        <v>80</v>
      </c>
      <c r="AF405" s="119">
        <v>70</v>
      </c>
    </row>
    <row r="406" spans="2:32" ht="15" customHeight="1" x14ac:dyDescent="0.25">
      <c r="B406" s="116">
        <v>43383</v>
      </c>
      <c r="C406" s="117">
        <v>85</v>
      </c>
      <c r="D406" s="117">
        <v>90</v>
      </c>
      <c r="E406" s="117">
        <v>87.5</v>
      </c>
      <c r="F406" s="117">
        <v>90</v>
      </c>
      <c r="G406" s="117">
        <v>100</v>
      </c>
      <c r="H406" s="117">
        <v>95</v>
      </c>
      <c r="I406" s="117">
        <v>60</v>
      </c>
      <c r="J406" s="117">
        <v>65</v>
      </c>
      <c r="K406" s="117">
        <v>62.5</v>
      </c>
      <c r="L406" s="117">
        <v>55</v>
      </c>
      <c r="M406" s="117">
        <v>65</v>
      </c>
      <c r="N406" s="117">
        <v>60</v>
      </c>
      <c r="O406" s="117">
        <v>75</v>
      </c>
      <c r="P406" s="117">
        <v>95</v>
      </c>
      <c r="Q406" s="117">
        <v>85</v>
      </c>
      <c r="R406" s="117">
        <v>107</v>
      </c>
      <c r="S406" s="117">
        <v>115</v>
      </c>
      <c r="T406" s="117">
        <v>111</v>
      </c>
      <c r="U406" s="117">
        <v>110</v>
      </c>
      <c r="V406" s="117">
        <v>125</v>
      </c>
      <c r="W406" s="117">
        <v>117.5</v>
      </c>
      <c r="X406" s="117">
        <v>105</v>
      </c>
      <c r="Y406" s="117">
        <v>115</v>
      </c>
      <c r="Z406" s="117">
        <v>110</v>
      </c>
      <c r="AA406" s="117">
        <v>60</v>
      </c>
      <c r="AB406" s="117">
        <v>75</v>
      </c>
      <c r="AC406" s="117">
        <v>67.5</v>
      </c>
      <c r="AD406" s="117">
        <v>60</v>
      </c>
      <c r="AE406" s="117">
        <v>75</v>
      </c>
      <c r="AF406" s="119">
        <v>67.5</v>
      </c>
    </row>
    <row r="407" spans="2:32" ht="15" customHeight="1" x14ac:dyDescent="0.25">
      <c r="B407" s="116">
        <v>43376</v>
      </c>
      <c r="C407" s="117">
        <v>85</v>
      </c>
      <c r="D407" s="117">
        <v>90</v>
      </c>
      <c r="E407" s="117">
        <v>87.5</v>
      </c>
      <c r="F407" s="117">
        <v>90</v>
      </c>
      <c r="G407" s="117">
        <v>100</v>
      </c>
      <c r="H407" s="117">
        <v>95</v>
      </c>
      <c r="I407" s="117">
        <v>60</v>
      </c>
      <c r="J407" s="117">
        <v>65</v>
      </c>
      <c r="K407" s="117">
        <v>62.5</v>
      </c>
      <c r="L407" s="117">
        <v>55</v>
      </c>
      <c r="M407" s="117">
        <v>65</v>
      </c>
      <c r="N407" s="117">
        <v>60</v>
      </c>
      <c r="O407" s="117">
        <v>75</v>
      </c>
      <c r="P407" s="117">
        <v>95</v>
      </c>
      <c r="Q407" s="117">
        <v>85</v>
      </c>
      <c r="R407" s="117">
        <v>107</v>
      </c>
      <c r="S407" s="117">
        <v>115</v>
      </c>
      <c r="T407" s="117">
        <v>111</v>
      </c>
      <c r="U407" s="117">
        <v>110</v>
      </c>
      <c r="V407" s="117">
        <v>125</v>
      </c>
      <c r="W407" s="117">
        <v>117.5</v>
      </c>
      <c r="X407" s="117">
        <v>105</v>
      </c>
      <c r="Y407" s="117">
        <v>115</v>
      </c>
      <c r="Z407" s="117">
        <v>110</v>
      </c>
      <c r="AA407" s="117">
        <v>60</v>
      </c>
      <c r="AB407" s="117">
        <v>75</v>
      </c>
      <c r="AC407" s="117">
        <v>67.5</v>
      </c>
      <c r="AD407" s="117">
        <v>60</v>
      </c>
      <c r="AE407" s="117">
        <v>75</v>
      </c>
      <c r="AF407" s="119">
        <v>67.5</v>
      </c>
    </row>
    <row r="408" spans="2:32" ht="15" customHeight="1" x14ac:dyDescent="0.25">
      <c r="B408" s="116">
        <v>43369</v>
      </c>
      <c r="C408" s="117">
        <v>85</v>
      </c>
      <c r="D408" s="117">
        <v>90</v>
      </c>
      <c r="E408" s="117">
        <v>87.5</v>
      </c>
      <c r="F408" s="117">
        <v>90</v>
      </c>
      <c r="G408" s="117">
        <v>100</v>
      </c>
      <c r="H408" s="117">
        <v>95</v>
      </c>
      <c r="I408" s="117">
        <v>60</v>
      </c>
      <c r="J408" s="117">
        <v>65</v>
      </c>
      <c r="K408" s="117">
        <v>62.5</v>
      </c>
      <c r="L408" s="117">
        <v>55</v>
      </c>
      <c r="M408" s="117">
        <v>65</v>
      </c>
      <c r="N408" s="117">
        <v>60</v>
      </c>
      <c r="O408" s="117">
        <v>75</v>
      </c>
      <c r="P408" s="117">
        <v>95</v>
      </c>
      <c r="Q408" s="117">
        <v>85</v>
      </c>
      <c r="R408" s="117">
        <v>107</v>
      </c>
      <c r="S408" s="117">
        <v>115</v>
      </c>
      <c r="T408" s="117">
        <v>111</v>
      </c>
      <c r="U408" s="117">
        <v>110</v>
      </c>
      <c r="V408" s="117">
        <v>125</v>
      </c>
      <c r="W408" s="117">
        <v>117.5</v>
      </c>
      <c r="X408" s="117">
        <v>105</v>
      </c>
      <c r="Y408" s="117">
        <v>115</v>
      </c>
      <c r="Z408" s="117">
        <v>110</v>
      </c>
      <c r="AA408" s="117">
        <v>60</v>
      </c>
      <c r="AB408" s="117">
        <v>75</v>
      </c>
      <c r="AC408" s="117">
        <v>67.5</v>
      </c>
      <c r="AD408" s="117">
        <v>60</v>
      </c>
      <c r="AE408" s="117">
        <v>75</v>
      </c>
      <c r="AF408" s="119">
        <v>67.5</v>
      </c>
    </row>
    <row r="409" spans="2:32" ht="15" customHeight="1" x14ac:dyDescent="0.25">
      <c r="B409" s="116">
        <v>43362</v>
      </c>
      <c r="C409" s="117">
        <v>80</v>
      </c>
      <c r="D409" s="117">
        <v>85</v>
      </c>
      <c r="E409" s="117">
        <v>82.5</v>
      </c>
      <c r="F409" s="117">
        <v>80</v>
      </c>
      <c r="G409" s="117">
        <v>100</v>
      </c>
      <c r="H409" s="117">
        <v>90</v>
      </c>
      <c r="I409" s="117">
        <v>50</v>
      </c>
      <c r="J409" s="117">
        <v>60</v>
      </c>
      <c r="K409" s="117">
        <v>55</v>
      </c>
      <c r="L409" s="117">
        <v>50</v>
      </c>
      <c r="M409" s="117">
        <v>60</v>
      </c>
      <c r="N409" s="117">
        <v>55</v>
      </c>
      <c r="O409" s="117">
        <v>75</v>
      </c>
      <c r="P409" s="117">
        <v>95</v>
      </c>
      <c r="Q409" s="117">
        <v>85</v>
      </c>
      <c r="R409" s="117">
        <v>107</v>
      </c>
      <c r="S409" s="117">
        <v>115</v>
      </c>
      <c r="T409" s="117">
        <v>111</v>
      </c>
      <c r="U409" s="117">
        <v>110</v>
      </c>
      <c r="V409" s="117">
        <v>120</v>
      </c>
      <c r="W409" s="117">
        <v>115</v>
      </c>
      <c r="X409" s="117">
        <v>105</v>
      </c>
      <c r="Y409" s="117">
        <v>115</v>
      </c>
      <c r="Z409" s="117">
        <v>110</v>
      </c>
      <c r="AA409" s="117">
        <v>60</v>
      </c>
      <c r="AB409" s="117">
        <v>75</v>
      </c>
      <c r="AC409" s="117">
        <v>67.5</v>
      </c>
      <c r="AD409" s="117">
        <v>60</v>
      </c>
      <c r="AE409" s="117">
        <v>75</v>
      </c>
      <c r="AF409" s="119">
        <v>67.5</v>
      </c>
    </row>
    <row r="410" spans="2:32" ht="15" customHeight="1" x14ac:dyDescent="0.25">
      <c r="B410" s="116">
        <v>43355</v>
      </c>
      <c r="C410" s="117">
        <v>80</v>
      </c>
      <c r="D410" s="117">
        <v>85</v>
      </c>
      <c r="E410" s="117">
        <v>82.5</v>
      </c>
      <c r="F410" s="117">
        <v>80</v>
      </c>
      <c r="G410" s="117">
        <v>100</v>
      </c>
      <c r="H410" s="117">
        <v>90</v>
      </c>
      <c r="I410" s="117">
        <v>50</v>
      </c>
      <c r="J410" s="117">
        <v>60</v>
      </c>
      <c r="K410" s="117">
        <v>55</v>
      </c>
      <c r="L410" s="117">
        <v>50</v>
      </c>
      <c r="M410" s="117">
        <v>60</v>
      </c>
      <c r="N410" s="117">
        <v>55</v>
      </c>
      <c r="O410" s="117">
        <v>75</v>
      </c>
      <c r="P410" s="117">
        <v>95</v>
      </c>
      <c r="Q410" s="117">
        <v>85</v>
      </c>
      <c r="R410" s="117">
        <v>107</v>
      </c>
      <c r="S410" s="117">
        <v>115</v>
      </c>
      <c r="T410" s="117">
        <v>111</v>
      </c>
      <c r="U410" s="117">
        <v>110</v>
      </c>
      <c r="V410" s="117">
        <v>120</v>
      </c>
      <c r="W410" s="117">
        <v>115</v>
      </c>
      <c r="X410" s="117">
        <v>105</v>
      </c>
      <c r="Y410" s="117">
        <v>115</v>
      </c>
      <c r="Z410" s="117">
        <v>110</v>
      </c>
      <c r="AA410" s="117">
        <v>60</v>
      </c>
      <c r="AB410" s="117">
        <v>75</v>
      </c>
      <c r="AC410" s="117">
        <v>67.5</v>
      </c>
      <c r="AD410" s="117">
        <v>60</v>
      </c>
      <c r="AE410" s="117">
        <v>75</v>
      </c>
      <c r="AF410" s="119">
        <v>67.5</v>
      </c>
    </row>
    <row r="411" spans="2:32" ht="15" customHeight="1" x14ac:dyDescent="0.25">
      <c r="B411" s="116">
        <v>43348</v>
      </c>
      <c r="C411" s="117">
        <v>80</v>
      </c>
      <c r="D411" s="117">
        <v>85</v>
      </c>
      <c r="E411" s="117">
        <v>82.5</v>
      </c>
      <c r="F411" s="117">
        <v>80</v>
      </c>
      <c r="G411" s="117">
        <v>100</v>
      </c>
      <c r="H411" s="117">
        <v>90</v>
      </c>
      <c r="I411" s="117">
        <v>50</v>
      </c>
      <c r="J411" s="117">
        <v>60</v>
      </c>
      <c r="K411" s="117">
        <v>55</v>
      </c>
      <c r="L411" s="117">
        <v>50</v>
      </c>
      <c r="M411" s="117">
        <v>60</v>
      </c>
      <c r="N411" s="117">
        <v>55</v>
      </c>
      <c r="O411" s="117">
        <v>75</v>
      </c>
      <c r="P411" s="117">
        <v>95</v>
      </c>
      <c r="Q411" s="117">
        <v>85</v>
      </c>
      <c r="R411" s="117">
        <v>100</v>
      </c>
      <c r="S411" s="117">
        <v>110</v>
      </c>
      <c r="T411" s="117">
        <v>105</v>
      </c>
      <c r="U411" s="117">
        <v>110</v>
      </c>
      <c r="V411" s="117">
        <v>120</v>
      </c>
      <c r="W411" s="117">
        <v>115</v>
      </c>
      <c r="X411" s="117">
        <v>105</v>
      </c>
      <c r="Y411" s="117">
        <v>115</v>
      </c>
      <c r="Z411" s="117">
        <v>110</v>
      </c>
      <c r="AA411" s="117">
        <v>60</v>
      </c>
      <c r="AB411" s="117">
        <v>75</v>
      </c>
      <c r="AC411" s="117">
        <v>67.5</v>
      </c>
      <c r="AD411" s="117">
        <v>60</v>
      </c>
      <c r="AE411" s="117">
        <v>75</v>
      </c>
      <c r="AF411" s="119">
        <v>67.5</v>
      </c>
    </row>
    <row r="412" spans="2:32" ht="15" customHeight="1" x14ac:dyDescent="0.25">
      <c r="B412" s="116">
        <v>43341</v>
      </c>
      <c r="C412" s="117">
        <v>80</v>
      </c>
      <c r="D412" s="117">
        <v>85</v>
      </c>
      <c r="E412" s="117">
        <v>82.5</v>
      </c>
      <c r="F412" s="117">
        <v>80</v>
      </c>
      <c r="G412" s="117">
        <v>100</v>
      </c>
      <c r="H412" s="117">
        <v>90</v>
      </c>
      <c r="I412" s="117">
        <v>50</v>
      </c>
      <c r="J412" s="117">
        <v>60</v>
      </c>
      <c r="K412" s="117">
        <v>55</v>
      </c>
      <c r="L412" s="117">
        <v>50</v>
      </c>
      <c r="M412" s="117">
        <v>60</v>
      </c>
      <c r="N412" s="117">
        <v>55</v>
      </c>
      <c r="O412" s="117">
        <v>75</v>
      </c>
      <c r="P412" s="117">
        <v>95</v>
      </c>
      <c r="Q412" s="117">
        <v>85</v>
      </c>
      <c r="R412" s="117">
        <v>100</v>
      </c>
      <c r="S412" s="117">
        <v>110</v>
      </c>
      <c r="T412" s="117">
        <v>105</v>
      </c>
      <c r="U412" s="117">
        <v>110</v>
      </c>
      <c r="V412" s="117">
        <v>120</v>
      </c>
      <c r="W412" s="117">
        <v>115</v>
      </c>
      <c r="X412" s="117">
        <v>105</v>
      </c>
      <c r="Y412" s="117">
        <v>115</v>
      </c>
      <c r="Z412" s="117">
        <v>110</v>
      </c>
      <c r="AA412" s="117">
        <v>60</v>
      </c>
      <c r="AB412" s="117">
        <v>75</v>
      </c>
      <c r="AC412" s="117">
        <v>67.5</v>
      </c>
      <c r="AD412" s="117">
        <v>60</v>
      </c>
      <c r="AE412" s="117">
        <v>75</v>
      </c>
      <c r="AF412" s="119">
        <v>67.5</v>
      </c>
    </row>
    <row r="413" spans="2:32" ht="15" customHeight="1" x14ac:dyDescent="0.25">
      <c r="B413" s="116">
        <v>43334</v>
      </c>
      <c r="C413" s="117">
        <v>80</v>
      </c>
      <c r="D413" s="117">
        <v>85</v>
      </c>
      <c r="E413" s="117">
        <v>82.5</v>
      </c>
      <c r="F413" s="117">
        <v>80</v>
      </c>
      <c r="G413" s="117">
        <v>100</v>
      </c>
      <c r="H413" s="117">
        <v>90</v>
      </c>
      <c r="I413" s="117">
        <v>50</v>
      </c>
      <c r="J413" s="117">
        <v>60</v>
      </c>
      <c r="K413" s="117">
        <v>55</v>
      </c>
      <c r="L413" s="117">
        <v>50</v>
      </c>
      <c r="M413" s="117">
        <v>60</v>
      </c>
      <c r="N413" s="117">
        <v>55</v>
      </c>
      <c r="O413" s="117">
        <v>75</v>
      </c>
      <c r="P413" s="117">
        <v>95</v>
      </c>
      <c r="Q413" s="117">
        <v>85</v>
      </c>
      <c r="R413" s="117">
        <v>100</v>
      </c>
      <c r="S413" s="117">
        <v>110</v>
      </c>
      <c r="T413" s="117">
        <v>105</v>
      </c>
      <c r="U413" s="117">
        <v>110</v>
      </c>
      <c r="V413" s="117">
        <v>120</v>
      </c>
      <c r="W413" s="117">
        <v>115</v>
      </c>
      <c r="X413" s="117">
        <v>105</v>
      </c>
      <c r="Y413" s="117">
        <v>115</v>
      </c>
      <c r="Z413" s="117">
        <v>110</v>
      </c>
      <c r="AA413" s="117">
        <v>60</v>
      </c>
      <c r="AB413" s="117">
        <v>75</v>
      </c>
      <c r="AC413" s="117">
        <v>67.5</v>
      </c>
      <c r="AD413" s="117">
        <v>60</v>
      </c>
      <c r="AE413" s="117">
        <v>75</v>
      </c>
      <c r="AF413" s="119">
        <v>67.5</v>
      </c>
    </row>
    <row r="414" spans="2:32" ht="15" customHeight="1" x14ac:dyDescent="0.25">
      <c r="B414" s="116">
        <v>43327</v>
      </c>
      <c r="C414" s="117">
        <v>80</v>
      </c>
      <c r="D414" s="117">
        <v>85</v>
      </c>
      <c r="E414" s="117">
        <v>82.5</v>
      </c>
      <c r="F414" s="117">
        <v>80</v>
      </c>
      <c r="G414" s="117">
        <v>100</v>
      </c>
      <c r="H414" s="117">
        <v>90</v>
      </c>
      <c r="I414" s="117">
        <v>50</v>
      </c>
      <c r="J414" s="117">
        <v>60</v>
      </c>
      <c r="K414" s="117">
        <v>55</v>
      </c>
      <c r="L414" s="117">
        <v>50</v>
      </c>
      <c r="M414" s="117">
        <v>60</v>
      </c>
      <c r="N414" s="117">
        <v>55</v>
      </c>
      <c r="O414" s="117">
        <v>75</v>
      </c>
      <c r="P414" s="117">
        <v>95</v>
      </c>
      <c r="Q414" s="117">
        <v>85</v>
      </c>
      <c r="R414" s="117">
        <v>100</v>
      </c>
      <c r="S414" s="117">
        <v>110</v>
      </c>
      <c r="T414" s="117">
        <v>105</v>
      </c>
      <c r="U414" s="117">
        <v>110</v>
      </c>
      <c r="V414" s="117">
        <v>120</v>
      </c>
      <c r="W414" s="117">
        <v>115</v>
      </c>
      <c r="X414" s="117">
        <v>105</v>
      </c>
      <c r="Y414" s="117">
        <v>115</v>
      </c>
      <c r="Z414" s="117">
        <v>110</v>
      </c>
      <c r="AA414" s="117">
        <v>60</v>
      </c>
      <c r="AB414" s="117">
        <v>75</v>
      </c>
      <c r="AC414" s="117">
        <v>67.5</v>
      </c>
      <c r="AD414" s="117">
        <v>60</v>
      </c>
      <c r="AE414" s="117">
        <v>75</v>
      </c>
      <c r="AF414" s="119">
        <v>67.5</v>
      </c>
    </row>
    <row r="415" spans="2:32" ht="15" customHeight="1" x14ac:dyDescent="0.25">
      <c r="B415" s="116">
        <v>43320</v>
      </c>
      <c r="C415" s="117">
        <v>80</v>
      </c>
      <c r="D415" s="117">
        <v>85</v>
      </c>
      <c r="E415" s="117">
        <v>82.5</v>
      </c>
      <c r="F415" s="117">
        <v>80</v>
      </c>
      <c r="G415" s="117">
        <v>100</v>
      </c>
      <c r="H415" s="117">
        <v>90</v>
      </c>
      <c r="I415" s="117">
        <v>50</v>
      </c>
      <c r="J415" s="117">
        <v>60</v>
      </c>
      <c r="K415" s="117">
        <v>55</v>
      </c>
      <c r="L415" s="117">
        <v>50</v>
      </c>
      <c r="M415" s="117">
        <v>60</v>
      </c>
      <c r="N415" s="117">
        <v>55</v>
      </c>
      <c r="O415" s="117">
        <v>75</v>
      </c>
      <c r="P415" s="117">
        <v>95</v>
      </c>
      <c r="Q415" s="117">
        <v>85</v>
      </c>
      <c r="R415" s="117">
        <v>100</v>
      </c>
      <c r="S415" s="117">
        <v>110</v>
      </c>
      <c r="T415" s="117">
        <v>105</v>
      </c>
      <c r="U415" s="117">
        <v>110</v>
      </c>
      <c r="V415" s="117">
        <v>120</v>
      </c>
      <c r="W415" s="117">
        <v>115</v>
      </c>
      <c r="X415" s="117">
        <v>105</v>
      </c>
      <c r="Y415" s="117">
        <v>115</v>
      </c>
      <c r="Z415" s="117">
        <v>110</v>
      </c>
      <c r="AA415" s="117">
        <v>60</v>
      </c>
      <c r="AB415" s="117">
        <v>75</v>
      </c>
      <c r="AC415" s="117">
        <v>67.5</v>
      </c>
      <c r="AD415" s="117">
        <v>60</v>
      </c>
      <c r="AE415" s="117">
        <v>75</v>
      </c>
      <c r="AF415" s="119">
        <v>67.5</v>
      </c>
    </row>
    <row r="416" spans="2:32" ht="15" customHeight="1" x14ac:dyDescent="0.25">
      <c r="B416" s="116">
        <v>43313</v>
      </c>
      <c r="C416" s="117">
        <v>80</v>
      </c>
      <c r="D416" s="117">
        <v>85</v>
      </c>
      <c r="E416" s="117">
        <v>82.5</v>
      </c>
      <c r="F416" s="117">
        <v>80</v>
      </c>
      <c r="G416" s="117">
        <v>100</v>
      </c>
      <c r="H416" s="117">
        <v>90</v>
      </c>
      <c r="I416" s="117">
        <v>50</v>
      </c>
      <c r="J416" s="117">
        <v>60</v>
      </c>
      <c r="K416" s="117">
        <v>55</v>
      </c>
      <c r="L416" s="117">
        <v>50</v>
      </c>
      <c r="M416" s="117">
        <v>60</v>
      </c>
      <c r="N416" s="117">
        <v>55</v>
      </c>
      <c r="O416" s="117">
        <v>75</v>
      </c>
      <c r="P416" s="117">
        <v>95</v>
      </c>
      <c r="Q416" s="117">
        <v>85</v>
      </c>
      <c r="R416" s="117">
        <v>100</v>
      </c>
      <c r="S416" s="117">
        <v>110</v>
      </c>
      <c r="T416" s="117">
        <v>105</v>
      </c>
      <c r="U416" s="117">
        <v>110</v>
      </c>
      <c r="V416" s="117">
        <v>120</v>
      </c>
      <c r="W416" s="117">
        <v>115</v>
      </c>
      <c r="X416" s="117">
        <v>105</v>
      </c>
      <c r="Y416" s="117">
        <v>115</v>
      </c>
      <c r="Z416" s="117">
        <v>110</v>
      </c>
      <c r="AA416" s="117">
        <v>60</v>
      </c>
      <c r="AB416" s="117">
        <v>75</v>
      </c>
      <c r="AC416" s="117">
        <v>67.5</v>
      </c>
      <c r="AD416" s="117">
        <v>60</v>
      </c>
      <c r="AE416" s="117">
        <v>75</v>
      </c>
      <c r="AF416" s="119">
        <v>67.5</v>
      </c>
    </row>
    <row r="417" spans="2:32" ht="15" customHeight="1" x14ac:dyDescent="0.25">
      <c r="B417" s="116">
        <v>43306</v>
      </c>
      <c r="C417" s="117">
        <v>70</v>
      </c>
      <c r="D417" s="117">
        <v>75</v>
      </c>
      <c r="E417" s="117">
        <v>72.5</v>
      </c>
      <c r="F417" s="117">
        <v>80</v>
      </c>
      <c r="G417" s="117">
        <v>100</v>
      </c>
      <c r="H417" s="117">
        <v>90</v>
      </c>
      <c r="I417" s="117">
        <v>48</v>
      </c>
      <c r="J417" s="117">
        <v>55</v>
      </c>
      <c r="K417" s="117">
        <v>51.5</v>
      </c>
      <c r="L417" s="117">
        <v>50</v>
      </c>
      <c r="M417" s="117">
        <v>60</v>
      </c>
      <c r="N417" s="117">
        <v>55</v>
      </c>
      <c r="O417" s="117">
        <v>75</v>
      </c>
      <c r="P417" s="117">
        <v>95</v>
      </c>
      <c r="Q417" s="117">
        <v>85</v>
      </c>
      <c r="R417" s="117">
        <v>100</v>
      </c>
      <c r="S417" s="117">
        <v>110</v>
      </c>
      <c r="T417" s="117">
        <v>105</v>
      </c>
      <c r="U417" s="117">
        <v>100</v>
      </c>
      <c r="V417" s="117">
        <v>110</v>
      </c>
      <c r="W417" s="117">
        <v>105</v>
      </c>
      <c r="X417" s="117">
        <v>105</v>
      </c>
      <c r="Y417" s="117">
        <v>115</v>
      </c>
      <c r="Z417" s="117">
        <v>110</v>
      </c>
      <c r="AA417" s="117">
        <v>60</v>
      </c>
      <c r="AB417" s="117">
        <v>75</v>
      </c>
      <c r="AC417" s="117">
        <v>67.5</v>
      </c>
      <c r="AD417" s="117">
        <v>60</v>
      </c>
      <c r="AE417" s="117">
        <v>75</v>
      </c>
      <c r="AF417" s="119">
        <v>67.5</v>
      </c>
    </row>
    <row r="418" spans="2:32" ht="15" customHeight="1" x14ac:dyDescent="0.25">
      <c r="B418" s="116">
        <v>43299</v>
      </c>
      <c r="C418" s="117">
        <v>70</v>
      </c>
      <c r="D418" s="117">
        <v>75</v>
      </c>
      <c r="E418" s="117">
        <v>72.5</v>
      </c>
      <c r="F418" s="117">
        <v>80</v>
      </c>
      <c r="G418" s="117">
        <v>100</v>
      </c>
      <c r="H418" s="117">
        <v>90</v>
      </c>
      <c r="I418" s="117">
        <v>48</v>
      </c>
      <c r="J418" s="117">
        <v>55</v>
      </c>
      <c r="K418" s="117">
        <v>51.5</v>
      </c>
      <c r="L418" s="117">
        <v>50</v>
      </c>
      <c r="M418" s="117">
        <v>60</v>
      </c>
      <c r="N418" s="117">
        <v>55</v>
      </c>
      <c r="O418" s="117">
        <v>70</v>
      </c>
      <c r="P418" s="117">
        <v>90</v>
      </c>
      <c r="Q418" s="117">
        <v>80</v>
      </c>
      <c r="R418" s="117">
        <v>100</v>
      </c>
      <c r="S418" s="117">
        <v>110</v>
      </c>
      <c r="T418" s="117">
        <v>105</v>
      </c>
      <c r="U418" s="117">
        <v>90</v>
      </c>
      <c r="V418" s="117">
        <v>100</v>
      </c>
      <c r="W418" s="117">
        <v>95</v>
      </c>
      <c r="X418" s="117">
        <v>105</v>
      </c>
      <c r="Y418" s="117">
        <v>115</v>
      </c>
      <c r="Z418" s="117">
        <v>110</v>
      </c>
      <c r="AA418" s="117">
        <v>50</v>
      </c>
      <c r="AB418" s="117">
        <v>60</v>
      </c>
      <c r="AC418" s="117">
        <v>55</v>
      </c>
      <c r="AD418" s="117">
        <v>50</v>
      </c>
      <c r="AE418" s="117">
        <v>60</v>
      </c>
      <c r="AF418" s="119">
        <v>55</v>
      </c>
    </row>
    <row r="419" spans="2:32" ht="15" customHeight="1" x14ac:dyDescent="0.25">
      <c r="B419" s="116">
        <v>43292</v>
      </c>
      <c r="C419" s="117">
        <v>70</v>
      </c>
      <c r="D419" s="117">
        <v>75</v>
      </c>
      <c r="E419" s="117">
        <v>72.5</v>
      </c>
      <c r="F419" s="117">
        <v>80</v>
      </c>
      <c r="G419" s="117">
        <v>100</v>
      </c>
      <c r="H419" s="117">
        <v>90</v>
      </c>
      <c r="I419" s="117">
        <v>48</v>
      </c>
      <c r="J419" s="117">
        <v>55</v>
      </c>
      <c r="K419" s="117">
        <v>51.5</v>
      </c>
      <c r="L419" s="117">
        <v>40</v>
      </c>
      <c r="M419" s="117">
        <v>60</v>
      </c>
      <c r="N419" s="117">
        <v>50</v>
      </c>
      <c r="O419" s="117">
        <v>70</v>
      </c>
      <c r="P419" s="117">
        <v>90</v>
      </c>
      <c r="Q419" s="117">
        <v>80</v>
      </c>
      <c r="R419" s="117">
        <v>100</v>
      </c>
      <c r="S419" s="117">
        <v>110</v>
      </c>
      <c r="T419" s="117">
        <v>105</v>
      </c>
      <c r="U419" s="117">
        <v>90</v>
      </c>
      <c r="V419" s="117">
        <v>100</v>
      </c>
      <c r="W419" s="117">
        <v>95</v>
      </c>
      <c r="X419" s="117">
        <v>105</v>
      </c>
      <c r="Y419" s="117">
        <v>115</v>
      </c>
      <c r="Z419" s="117">
        <v>110</v>
      </c>
      <c r="AA419" s="117">
        <v>50</v>
      </c>
      <c r="AB419" s="117">
        <v>60</v>
      </c>
      <c r="AC419" s="117">
        <v>55</v>
      </c>
      <c r="AD419" s="117">
        <v>50</v>
      </c>
      <c r="AE419" s="117">
        <v>60</v>
      </c>
      <c r="AF419" s="119">
        <v>55</v>
      </c>
    </row>
    <row r="420" spans="2:32" ht="15" customHeight="1" x14ac:dyDescent="0.25">
      <c r="B420" s="116">
        <v>43285</v>
      </c>
      <c r="C420" s="117">
        <v>70</v>
      </c>
      <c r="D420" s="117">
        <v>75</v>
      </c>
      <c r="E420" s="117">
        <v>72.5</v>
      </c>
      <c r="F420" s="117">
        <v>80</v>
      </c>
      <c r="G420" s="117">
        <v>100</v>
      </c>
      <c r="H420" s="117">
        <v>90</v>
      </c>
      <c r="I420" s="117">
        <v>48</v>
      </c>
      <c r="J420" s="117">
        <v>55</v>
      </c>
      <c r="K420" s="117">
        <v>51.5</v>
      </c>
      <c r="L420" s="117">
        <v>40</v>
      </c>
      <c r="M420" s="117">
        <v>60</v>
      </c>
      <c r="N420" s="117">
        <v>50</v>
      </c>
      <c r="O420" s="117">
        <v>70</v>
      </c>
      <c r="P420" s="117">
        <v>90</v>
      </c>
      <c r="Q420" s="117">
        <v>80</v>
      </c>
      <c r="R420" s="117">
        <v>100</v>
      </c>
      <c r="S420" s="117">
        <v>110</v>
      </c>
      <c r="T420" s="117">
        <v>105</v>
      </c>
      <c r="U420" s="117">
        <v>90</v>
      </c>
      <c r="V420" s="117">
        <v>100</v>
      </c>
      <c r="W420" s="117">
        <v>95</v>
      </c>
      <c r="X420" s="117">
        <v>105</v>
      </c>
      <c r="Y420" s="117">
        <v>115</v>
      </c>
      <c r="Z420" s="117">
        <v>110</v>
      </c>
      <c r="AA420" s="117">
        <v>50</v>
      </c>
      <c r="AB420" s="117">
        <v>60</v>
      </c>
      <c r="AC420" s="117">
        <v>55</v>
      </c>
      <c r="AD420" s="117">
        <v>50</v>
      </c>
      <c r="AE420" s="117">
        <v>60</v>
      </c>
      <c r="AF420" s="119">
        <v>55</v>
      </c>
    </row>
    <row r="421" spans="2:32" ht="15" customHeight="1" x14ac:dyDescent="0.25">
      <c r="B421" s="116">
        <v>43278</v>
      </c>
      <c r="C421" s="117">
        <v>70</v>
      </c>
      <c r="D421" s="117">
        <v>75</v>
      </c>
      <c r="E421" s="117">
        <v>72.5</v>
      </c>
      <c r="F421" s="117">
        <v>80</v>
      </c>
      <c r="G421" s="117">
        <v>100</v>
      </c>
      <c r="H421" s="117">
        <v>90</v>
      </c>
      <c r="I421" s="117">
        <v>48</v>
      </c>
      <c r="J421" s="117">
        <v>55</v>
      </c>
      <c r="K421" s="117">
        <v>51.5</v>
      </c>
      <c r="L421" s="117">
        <v>40</v>
      </c>
      <c r="M421" s="117">
        <v>60</v>
      </c>
      <c r="N421" s="117">
        <v>50</v>
      </c>
      <c r="O421" s="117">
        <v>70</v>
      </c>
      <c r="P421" s="117">
        <v>90</v>
      </c>
      <c r="Q421" s="117">
        <v>80</v>
      </c>
      <c r="R421" s="117">
        <v>100</v>
      </c>
      <c r="S421" s="117">
        <v>110</v>
      </c>
      <c r="T421" s="117">
        <v>105</v>
      </c>
      <c r="U421" s="117">
        <v>90</v>
      </c>
      <c r="V421" s="117">
        <v>100</v>
      </c>
      <c r="W421" s="117">
        <v>95</v>
      </c>
      <c r="X421" s="117">
        <v>105</v>
      </c>
      <c r="Y421" s="117">
        <v>115</v>
      </c>
      <c r="Z421" s="117">
        <v>110</v>
      </c>
      <c r="AA421" s="117">
        <v>50</v>
      </c>
      <c r="AB421" s="117">
        <v>60</v>
      </c>
      <c r="AC421" s="117">
        <v>55</v>
      </c>
      <c r="AD421" s="117">
        <v>50</v>
      </c>
      <c r="AE421" s="117">
        <v>60</v>
      </c>
      <c r="AF421" s="119">
        <v>55</v>
      </c>
    </row>
    <row r="422" spans="2:32" ht="15" customHeight="1" x14ac:dyDescent="0.25">
      <c r="B422" s="116">
        <v>43271</v>
      </c>
      <c r="C422" s="117">
        <v>70</v>
      </c>
      <c r="D422" s="117">
        <v>75</v>
      </c>
      <c r="E422" s="117">
        <v>72.5</v>
      </c>
      <c r="F422" s="117">
        <v>90</v>
      </c>
      <c r="G422" s="117">
        <v>95</v>
      </c>
      <c r="H422" s="117">
        <v>92.5</v>
      </c>
      <c r="I422" s="117">
        <v>48</v>
      </c>
      <c r="J422" s="117">
        <v>55</v>
      </c>
      <c r="K422" s="117">
        <v>51.5</v>
      </c>
      <c r="L422" s="117">
        <v>40</v>
      </c>
      <c r="M422" s="117">
        <v>60</v>
      </c>
      <c r="N422" s="117">
        <v>50</v>
      </c>
      <c r="O422" s="117">
        <v>70</v>
      </c>
      <c r="P422" s="117">
        <v>90</v>
      </c>
      <c r="Q422" s="117">
        <v>80</v>
      </c>
      <c r="R422" s="117">
        <v>90</v>
      </c>
      <c r="S422" s="117">
        <v>100</v>
      </c>
      <c r="T422" s="117">
        <v>95</v>
      </c>
      <c r="U422" s="117">
        <v>90</v>
      </c>
      <c r="V422" s="117">
        <v>100</v>
      </c>
      <c r="W422" s="117">
        <v>95</v>
      </c>
      <c r="X422" s="117">
        <v>95</v>
      </c>
      <c r="Y422" s="117">
        <v>105</v>
      </c>
      <c r="Z422" s="117">
        <v>100</v>
      </c>
      <c r="AA422" s="117">
        <v>45</v>
      </c>
      <c r="AB422" s="117">
        <v>50</v>
      </c>
      <c r="AC422" s="117">
        <v>47.5</v>
      </c>
      <c r="AD422" s="117">
        <v>45</v>
      </c>
      <c r="AE422" s="117">
        <v>50</v>
      </c>
      <c r="AF422" s="119">
        <v>47.5</v>
      </c>
    </row>
    <row r="423" spans="2:32" ht="15" customHeight="1" x14ac:dyDescent="0.25">
      <c r="B423" s="116">
        <v>43264</v>
      </c>
      <c r="C423" s="117">
        <v>70</v>
      </c>
      <c r="D423" s="117">
        <v>75</v>
      </c>
      <c r="E423" s="117">
        <v>72.5</v>
      </c>
      <c r="F423" s="117">
        <v>90</v>
      </c>
      <c r="G423" s="117">
        <v>95</v>
      </c>
      <c r="H423" s="117">
        <v>92.5</v>
      </c>
      <c r="I423" s="117">
        <v>48</v>
      </c>
      <c r="J423" s="117">
        <v>55</v>
      </c>
      <c r="K423" s="117">
        <v>51.5</v>
      </c>
      <c r="L423" s="117">
        <v>40</v>
      </c>
      <c r="M423" s="117">
        <v>60</v>
      </c>
      <c r="N423" s="117">
        <v>50</v>
      </c>
      <c r="O423" s="117">
        <v>70</v>
      </c>
      <c r="P423" s="117">
        <v>90</v>
      </c>
      <c r="Q423" s="117">
        <v>80</v>
      </c>
      <c r="R423" s="117">
        <v>90</v>
      </c>
      <c r="S423" s="117">
        <v>100</v>
      </c>
      <c r="T423" s="117">
        <v>95</v>
      </c>
      <c r="U423" s="117">
        <v>90</v>
      </c>
      <c r="V423" s="117">
        <v>100</v>
      </c>
      <c r="W423" s="117">
        <v>95</v>
      </c>
      <c r="X423" s="117">
        <v>95</v>
      </c>
      <c r="Y423" s="117">
        <v>105</v>
      </c>
      <c r="Z423" s="117">
        <v>100</v>
      </c>
      <c r="AA423" s="117">
        <v>40</v>
      </c>
      <c r="AB423" s="117">
        <v>50</v>
      </c>
      <c r="AC423" s="117">
        <v>45</v>
      </c>
      <c r="AD423" s="117">
        <v>40</v>
      </c>
      <c r="AE423" s="117">
        <v>50</v>
      </c>
      <c r="AF423" s="119">
        <v>45</v>
      </c>
    </row>
    <row r="424" spans="2:32" ht="15" customHeight="1" x14ac:dyDescent="0.25">
      <c r="B424" s="116">
        <v>43257</v>
      </c>
      <c r="C424" s="117">
        <v>70</v>
      </c>
      <c r="D424" s="117">
        <v>75</v>
      </c>
      <c r="E424" s="117">
        <v>72.5</v>
      </c>
      <c r="F424" s="117">
        <v>90</v>
      </c>
      <c r="G424" s="117">
        <v>95</v>
      </c>
      <c r="H424" s="117">
        <v>92.5</v>
      </c>
      <c r="I424" s="117">
        <v>48</v>
      </c>
      <c r="J424" s="117">
        <v>55</v>
      </c>
      <c r="K424" s="117">
        <v>51.5</v>
      </c>
      <c r="L424" s="117">
        <v>40</v>
      </c>
      <c r="M424" s="117">
        <v>60</v>
      </c>
      <c r="N424" s="117">
        <v>50</v>
      </c>
      <c r="O424" s="117">
        <v>70</v>
      </c>
      <c r="P424" s="117">
        <v>90</v>
      </c>
      <c r="Q424" s="117">
        <v>80</v>
      </c>
      <c r="R424" s="117">
        <v>90</v>
      </c>
      <c r="S424" s="117">
        <v>100</v>
      </c>
      <c r="T424" s="117">
        <v>95</v>
      </c>
      <c r="U424" s="117">
        <v>90</v>
      </c>
      <c r="V424" s="117">
        <v>100</v>
      </c>
      <c r="W424" s="117">
        <v>95</v>
      </c>
      <c r="X424" s="117">
        <v>95</v>
      </c>
      <c r="Y424" s="117">
        <v>105</v>
      </c>
      <c r="Z424" s="117">
        <v>100</v>
      </c>
      <c r="AA424" s="117">
        <v>40</v>
      </c>
      <c r="AB424" s="117">
        <v>50</v>
      </c>
      <c r="AC424" s="117">
        <v>45</v>
      </c>
      <c r="AD424" s="117">
        <v>40</v>
      </c>
      <c r="AE424" s="117">
        <v>50</v>
      </c>
      <c r="AF424" s="119">
        <v>45</v>
      </c>
    </row>
    <row r="425" spans="2:32" ht="15" customHeight="1" x14ac:dyDescent="0.25">
      <c r="B425" s="116">
        <v>43250</v>
      </c>
      <c r="C425" s="117">
        <v>60</v>
      </c>
      <c r="D425" s="117">
        <v>65</v>
      </c>
      <c r="E425" s="117">
        <v>62.5</v>
      </c>
      <c r="F425" s="117">
        <v>70</v>
      </c>
      <c r="G425" s="117">
        <v>92</v>
      </c>
      <c r="H425" s="117">
        <v>81</v>
      </c>
      <c r="I425" s="117">
        <v>48</v>
      </c>
      <c r="J425" s="117">
        <v>55</v>
      </c>
      <c r="K425" s="117">
        <v>51.5</v>
      </c>
      <c r="L425" s="117">
        <v>20</v>
      </c>
      <c r="M425" s="117">
        <v>40</v>
      </c>
      <c r="N425" s="117">
        <v>30</v>
      </c>
      <c r="O425" s="117">
        <v>70</v>
      </c>
      <c r="P425" s="117">
        <v>90</v>
      </c>
      <c r="Q425" s="117">
        <v>80</v>
      </c>
      <c r="R425" s="117">
        <v>90</v>
      </c>
      <c r="S425" s="117">
        <v>100</v>
      </c>
      <c r="T425" s="117">
        <v>95</v>
      </c>
      <c r="U425" s="117">
        <v>90</v>
      </c>
      <c r="V425" s="117">
        <v>100</v>
      </c>
      <c r="W425" s="117">
        <v>95</v>
      </c>
      <c r="X425" s="117">
        <v>95</v>
      </c>
      <c r="Y425" s="117">
        <v>105</v>
      </c>
      <c r="Z425" s="117">
        <v>100</v>
      </c>
      <c r="AA425" s="117">
        <v>40</v>
      </c>
      <c r="AB425" s="117">
        <v>50</v>
      </c>
      <c r="AC425" s="117">
        <v>45</v>
      </c>
      <c r="AD425" s="117">
        <v>40</v>
      </c>
      <c r="AE425" s="117">
        <v>50</v>
      </c>
      <c r="AF425" s="119">
        <v>45</v>
      </c>
    </row>
    <row r="426" spans="2:32" ht="15" customHeight="1" x14ac:dyDescent="0.25">
      <c r="B426" s="116">
        <v>43243</v>
      </c>
      <c r="C426" s="117">
        <v>60</v>
      </c>
      <c r="D426" s="117">
        <v>65</v>
      </c>
      <c r="E426" s="117">
        <v>62.5</v>
      </c>
      <c r="F426" s="117">
        <v>70</v>
      </c>
      <c r="G426" s="117">
        <v>90</v>
      </c>
      <c r="H426" s="117">
        <v>80</v>
      </c>
      <c r="I426" s="117">
        <v>40</v>
      </c>
      <c r="J426" s="117">
        <v>50</v>
      </c>
      <c r="K426" s="117">
        <v>45</v>
      </c>
      <c r="L426" s="117">
        <v>20</v>
      </c>
      <c r="M426" s="117">
        <v>40</v>
      </c>
      <c r="N426" s="117">
        <v>30</v>
      </c>
      <c r="O426" s="117">
        <v>70</v>
      </c>
      <c r="P426" s="117">
        <v>90</v>
      </c>
      <c r="Q426" s="117">
        <v>80</v>
      </c>
      <c r="R426" s="117">
        <v>90</v>
      </c>
      <c r="S426" s="117">
        <v>100</v>
      </c>
      <c r="T426" s="117">
        <v>95</v>
      </c>
      <c r="U426" s="117">
        <v>85</v>
      </c>
      <c r="V426" s="117">
        <v>100</v>
      </c>
      <c r="W426" s="117">
        <v>92.5</v>
      </c>
      <c r="X426" s="117">
        <v>95</v>
      </c>
      <c r="Y426" s="117">
        <v>105</v>
      </c>
      <c r="Z426" s="117">
        <v>100</v>
      </c>
      <c r="AA426" s="117">
        <v>40</v>
      </c>
      <c r="AB426" s="117">
        <v>50</v>
      </c>
      <c r="AC426" s="117">
        <v>45</v>
      </c>
      <c r="AD426" s="117">
        <v>40</v>
      </c>
      <c r="AE426" s="117">
        <v>50</v>
      </c>
      <c r="AF426" s="119">
        <v>45</v>
      </c>
    </row>
    <row r="427" spans="2:32" ht="15" customHeight="1" x14ac:dyDescent="0.25">
      <c r="B427" s="116">
        <v>43236</v>
      </c>
      <c r="C427" s="117">
        <v>60</v>
      </c>
      <c r="D427" s="117">
        <v>65</v>
      </c>
      <c r="E427" s="117">
        <v>62.5</v>
      </c>
      <c r="F427" s="117">
        <v>70</v>
      </c>
      <c r="G427" s="117">
        <v>90</v>
      </c>
      <c r="H427" s="117">
        <v>80</v>
      </c>
      <c r="I427" s="117">
        <v>40</v>
      </c>
      <c r="J427" s="117">
        <v>50</v>
      </c>
      <c r="K427" s="117">
        <v>45</v>
      </c>
      <c r="L427" s="117">
        <v>20</v>
      </c>
      <c r="M427" s="117">
        <v>40</v>
      </c>
      <c r="N427" s="117">
        <v>30</v>
      </c>
      <c r="O427" s="117">
        <v>55</v>
      </c>
      <c r="P427" s="117">
        <v>80</v>
      </c>
      <c r="Q427" s="117">
        <v>67.5</v>
      </c>
      <c r="R427" s="117">
        <v>90</v>
      </c>
      <c r="S427" s="117">
        <v>100</v>
      </c>
      <c r="T427" s="117">
        <v>95</v>
      </c>
      <c r="U427" s="117">
        <v>85</v>
      </c>
      <c r="V427" s="117">
        <v>100</v>
      </c>
      <c r="W427" s="117">
        <v>92.5</v>
      </c>
      <c r="X427" s="117">
        <v>95</v>
      </c>
      <c r="Y427" s="117">
        <v>105</v>
      </c>
      <c r="Z427" s="117">
        <v>100</v>
      </c>
      <c r="AA427" s="117">
        <v>40</v>
      </c>
      <c r="AB427" s="117">
        <v>50</v>
      </c>
      <c r="AC427" s="117">
        <v>45</v>
      </c>
      <c r="AD427" s="117">
        <v>40</v>
      </c>
      <c r="AE427" s="117">
        <v>50</v>
      </c>
      <c r="AF427" s="119">
        <v>45</v>
      </c>
    </row>
    <row r="428" spans="2:32" ht="15" customHeight="1" x14ac:dyDescent="0.25">
      <c r="B428" s="116">
        <v>43229</v>
      </c>
      <c r="C428" s="117">
        <v>60</v>
      </c>
      <c r="D428" s="117">
        <v>65</v>
      </c>
      <c r="E428" s="117">
        <v>62.5</v>
      </c>
      <c r="F428" s="117">
        <v>60</v>
      </c>
      <c r="G428" s="117">
        <v>90</v>
      </c>
      <c r="H428" s="117">
        <v>75</v>
      </c>
      <c r="I428" s="117">
        <v>40</v>
      </c>
      <c r="J428" s="117">
        <v>50</v>
      </c>
      <c r="K428" s="117">
        <v>45</v>
      </c>
      <c r="L428" s="117">
        <v>20</v>
      </c>
      <c r="M428" s="117">
        <v>35</v>
      </c>
      <c r="N428" s="117">
        <v>27.5</v>
      </c>
      <c r="O428" s="117">
        <v>55</v>
      </c>
      <c r="P428" s="117">
        <v>80</v>
      </c>
      <c r="Q428" s="117">
        <v>67.5</v>
      </c>
      <c r="R428" s="117">
        <v>90</v>
      </c>
      <c r="S428" s="117">
        <v>100</v>
      </c>
      <c r="T428" s="117">
        <v>95</v>
      </c>
      <c r="U428" s="117">
        <v>85</v>
      </c>
      <c r="V428" s="117">
        <v>100</v>
      </c>
      <c r="W428" s="117">
        <v>92.5</v>
      </c>
      <c r="X428" s="117">
        <v>95</v>
      </c>
      <c r="Y428" s="117">
        <v>105</v>
      </c>
      <c r="Z428" s="117">
        <v>100</v>
      </c>
      <c r="AA428" s="117">
        <v>40</v>
      </c>
      <c r="AB428" s="117">
        <v>50</v>
      </c>
      <c r="AC428" s="117">
        <v>45</v>
      </c>
      <c r="AD428" s="117">
        <v>40</v>
      </c>
      <c r="AE428" s="117">
        <v>50</v>
      </c>
      <c r="AF428" s="119">
        <v>45</v>
      </c>
    </row>
    <row r="429" spans="2:32" ht="15" customHeight="1" x14ac:dyDescent="0.25">
      <c r="B429" s="116">
        <v>43222</v>
      </c>
      <c r="C429" s="117">
        <v>60</v>
      </c>
      <c r="D429" s="117">
        <v>65</v>
      </c>
      <c r="E429" s="117">
        <v>62.5</v>
      </c>
      <c r="F429" s="117">
        <v>60</v>
      </c>
      <c r="G429" s="117">
        <v>65</v>
      </c>
      <c r="H429" s="117">
        <v>62.5</v>
      </c>
      <c r="I429" s="117">
        <v>40</v>
      </c>
      <c r="J429" s="117">
        <v>50</v>
      </c>
      <c r="K429" s="117">
        <v>45</v>
      </c>
      <c r="L429" s="117">
        <v>20</v>
      </c>
      <c r="M429" s="117">
        <v>35</v>
      </c>
      <c r="N429" s="117">
        <v>27.5</v>
      </c>
      <c r="O429" s="117">
        <v>55</v>
      </c>
      <c r="P429" s="117">
        <v>80</v>
      </c>
      <c r="Q429" s="117">
        <v>67.5</v>
      </c>
      <c r="R429" s="117">
        <v>90</v>
      </c>
      <c r="S429" s="117">
        <v>100</v>
      </c>
      <c r="T429" s="117">
        <v>95</v>
      </c>
      <c r="U429" s="117">
        <v>85</v>
      </c>
      <c r="V429" s="117">
        <v>100</v>
      </c>
      <c r="W429" s="117">
        <v>92.5</v>
      </c>
      <c r="X429" s="117">
        <v>95</v>
      </c>
      <c r="Y429" s="117">
        <v>105</v>
      </c>
      <c r="Z429" s="117">
        <v>100</v>
      </c>
      <c r="AA429" s="117">
        <v>40</v>
      </c>
      <c r="AB429" s="117">
        <v>50</v>
      </c>
      <c r="AC429" s="117">
        <v>45</v>
      </c>
      <c r="AD429" s="117">
        <v>40</v>
      </c>
      <c r="AE429" s="117">
        <v>50</v>
      </c>
      <c r="AF429" s="119">
        <v>45</v>
      </c>
    </row>
    <row r="430" spans="2:32" ht="15" customHeight="1" x14ac:dyDescent="0.25">
      <c r="B430" s="116">
        <v>43215</v>
      </c>
      <c r="C430" s="117">
        <v>55</v>
      </c>
      <c r="D430" s="117">
        <v>60</v>
      </c>
      <c r="E430" s="117">
        <v>57.5</v>
      </c>
      <c r="F430" s="117">
        <v>60</v>
      </c>
      <c r="G430" s="117">
        <v>65</v>
      </c>
      <c r="H430" s="117">
        <v>62.5</v>
      </c>
      <c r="I430" s="117">
        <v>40</v>
      </c>
      <c r="J430" s="117">
        <v>50</v>
      </c>
      <c r="K430" s="117">
        <v>45</v>
      </c>
      <c r="L430" s="117">
        <v>20</v>
      </c>
      <c r="M430" s="117">
        <v>35</v>
      </c>
      <c r="N430" s="117">
        <v>27.5</v>
      </c>
      <c r="O430" s="117">
        <v>55</v>
      </c>
      <c r="P430" s="117">
        <v>80</v>
      </c>
      <c r="Q430" s="117">
        <v>67.5</v>
      </c>
      <c r="R430" s="117">
        <v>90</v>
      </c>
      <c r="S430" s="117">
        <v>100</v>
      </c>
      <c r="T430" s="117">
        <v>95</v>
      </c>
      <c r="U430" s="117">
        <v>85</v>
      </c>
      <c r="V430" s="117">
        <v>100</v>
      </c>
      <c r="W430" s="117">
        <v>92.5</v>
      </c>
      <c r="X430" s="117">
        <v>95</v>
      </c>
      <c r="Y430" s="117">
        <v>105</v>
      </c>
      <c r="Z430" s="117">
        <v>100</v>
      </c>
      <c r="AA430" s="117">
        <v>40</v>
      </c>
      <c r="AB430" s="117">
        <v>50</v>
      </c>
      <c r="AC430" s="117">
        <v>45</v>
      </c>
      <c r="AD430" s="117">
        <v>40</v>
      </c>
      <c r="AE430" s="117">
        <v>50</v>
      </c>
      <c r="AF430" s="119">
        <v>45</v>
      </c>
    </row>
    <row r="431" spans="2:32" ht="15" customHeight="1" x14ac:dyDescent="0.25">
      <c r="B431" s="116">
        <v>43208</v>
      </c>
      <c r="C431" s="117">
        <v>55</v>
      </c>
      <c r="D431" s="117">
        <v>60</v>
      </c>
      <c r="E431" s="117">
        <v>57.5</v>
      </c>
      <c r="F431" s="117">
        <v>60</v>
      </c>
      <c r="G431" s="117">
        <v>65</v>
      </c>
      <c r="H431" s="117">
        <v>62.5</v>
      </c>
      <c r="I431" s="117">
        <v>40</v>
      </c>
      <c r="J431" s="117">
        <v>50</v>
      </c>
      <c r="K431" s="117">
        <v>45</v>
      </c>
      <c r="L431" s="117">
        <v>20</v>
      </c>
      <c r="M431" s="117">
        <v>35</v>
      </c>
      <c r="N431" s="117">
        <v>27.5</v>
      </c>
      <c r="O431" s="117">
        <v>55</v>
      </c>
      <c r="P431" s="117">
        <v>80</v>
      </c>
      <c r="Q431" s="117">
        <v>67.5</v>
      </c>
      <c r="R431" s="117">
        <v>90</v>
      </c>
      <c r="S431" s="117">
        <v>100</v>
      </c>
      <c r="T431" s="117">
        <v>95</v>
      </c>
      <c r="U431" s="117">
        <v>85</v>
      </c>
      <c r="V431" s="117">
        <v>100</v>
      </c>
      <c r="W431" s="117">
        <v>92.5</v>
      </c>
      <c r="X431" s="117">
        <v>95</v>
      </c>
      <c r="Y431" s="117">
        <v>105</v>
      </c>
      <c r="Z431" s="117">
        <v>100</v>
      </c>
      <c r="AA431" s="117">
        <v>40</v>
      </c>
      <c r="AB431" s="117">
        <v>50</v>
      </c>
      <c r="AC431" s="117">
        <v>45</v>
      </c>
      <c r="AD431" s="117">
        <v>40</v>
      </c>
      <c r="AE431" s="117">
        <v>50</v>
      </c>
      <c r="AF431" s="119">
        <v>45</v>
      </c>
    </row>
    <row r="432" spans="2:32" ht="15" customHeight="1" x14ac:dyDescent="0.25">
      <c r="B432" s="116">
        <v>43201</v>
      </c>
      <c r="C432" s="117">
        <v>55</v>
      </c>
      <c r="D432" s="117">
        <v>60</v>
      </c>
      <c r="E432" s="117">
        <v>57.5</v>
      </c>
      <c r="F432" s="117">
        <v>60</v>
      </c>
      <c r="G432" s="117">
        <v>65</v>
      </c>
      <c r="H432" s="117">
        <v>62.5</v>
      </c>
      <c r="I432" s="117">
        <v>40</v>
      </c>
      <c r="J432" s="117">
        <v>50</v>
      </c>
      <c r="K432" s="117">
        <v>45</v>
      </c>
      <c r="L432" s="117">
        <v>20</v>
      </c>
      <c r="M432" s="117">
        <v>35</v>
      </c>
      <c r="N432" s="117">
        <v>27.5</v>
      </c>
      <c r="O432" s="117">
        <v>55</v>
      </c>
      <c r="P432" s="117">
        <v>80</v>
      </c>
      <c r="Q432" s="117">
        <v>67.5</v>
      </c>
      <c r="R432" s="117">
        <v>90</v>
      </c>
      <c r="S432" s="117">
        <v>100</v>
      </c>
      <c r="T432" s="117">
        <v>95</v>
      </c>
      <c r="U432" s="117">
        <v>85</v>
      </c>
      <c r="V432" s="117">
        <v>100</v>
      </c>
      <c r="W432" s="117">
        <v>92.5</v>
      </c>
      <c r="X432" s="117">
        <v>95</v>
      </c>
      <c r="Y432" s="117">
        <v>105</v>
      </c>
      <c r="Z432" s="117">
        <v>100</v>
      </c>
      <c r="AA432" s="117">
        <v>40</v>
      </c>
      <c r="AB432" s="117">
        <v>50</v>
      </c>
      <c r="AC432" s="117">
        <v>45</v>
      </c>
      <c r="AD432" s="117">
        <v>40</v>
      </c>
      <c r="AE432" s="117">
        <v>50</v>
      </c>
      <c r="AF432" s="119">
        <v>45</v>
      </c>
    </row>
    <row r="433" spans="2:32" ht="15" customHeight="1" x14ac:dyDescent="0.25">
      <c r="B433" s="116">
        <v>43194</v>
      </c>
      <c r="C433" s="117">
        <v>55</v>
      </c>
      <c r="D433" s="117">
        <v>60</v>
      </c>
      <c r="E433" s="117">
        <v>57.5</v>
      </c>
      <c r="F433" s="117">
        <v>60</v>
      </c>
      <c r="G433" s="117">
        <v>65</v>
      </c>
      <c r="H433" s="117">
        <v>62.5</v>
      </c>
      <c r="I433" s="117">
        <v>40</v>
      </c>
      <c r="J433" s="117">
        <v>50</v>
      </c>
      <c r="K433" s="117">
        <v>45</v>
      </c>
      <c r="L433" s="117">
        <v>20</v>
      </c>
      <c r="M433" s="117">
        <v>35</v>
      </c>
      <c r="N433" s="117">
        <v>27.5</v>
      </c>
      <c r="O433" s="117">
        <v>55</v>
      </c>
      <c r="P433" s="117">
        <v>80</v>
      </c>
      <c r="Q433" s="117">
        <v>67.5</v>
      </c>
      <c r="R433" s="117">
        <v>90</v>
      </c>
      <c r="S433" s="117">
        <v>100</v>
      </c>
      <c r="T433" s="117">
        <v>95</v>
      </c>
      <c r="U433" s="117">
        <v>85</v>
      </c>
      <c r="V433" s="117">
        <v>100</v>
      </c>
      <c r="W433" s="117">
        <v>92.5</v>
      </c>
      <c r="X433" s="117">
        <v>90</v>
      </c>
      <c r="Y433" s="117">
        <v>100</v>
      </c>
      <c r="Z433" s="117">
        <v>95</v>
      </c>
      <c r="AA433" s="117">
        <v>40</v>
      </c>
      <c r="AB433" s="117">
        <v>50</v>
      </c>
      <c r="AC433" s="117">
        <v>45</v>
      </c>
      <c r="AD433" s="117">
        <v>40</v>
      </c>
      <c r="AE433" s="117">
        <v>50</v>
      </c>
      <c r="AF433" s="119">
        <v>45</v>
      </c>
    </row>
    <row r="434" spans="2:32" ht="15" customHeight="1" x14ac:dyDescent="0.25">
      <c r="B434" s="116">
        <v>43187</v>
      </c>
      <c r="C434" s="117">
        <v>55</v>
      </c>
      <c r="D434" s="117">
        <v>60</v>
      </c>
      <c r="E434" s="117">
        <v>57.5</v>
      </c>
      <c r="F434" s="117">
        <v>55</v>
      </c>
      <c r="G434" s="117">
        <v>65</v>
      </c>
      <c r="H434" s="117">
        <v>60</v>
      </c>
      <c r="I434" s="117">
        <v>40</v>
      </c>
      <c r="J434" s="117">
        <v>50</v>
      </c>
      <c r="K434" s="117">
        <v>45</v>
      </c>
      <c r="L434" s="117">
        <v>20</v>
      </c>
      <c r="M434" s="117">
        <v>30</v>
      </c>
      <c r="N434" s="117">
        <v>25</v>
      </c>
      <c r="O434" s="117">
        <v>55</v>
      </c>
      <c r="P434" s="117">
        <v>80</v>
      </c>
      <c r="Q434" s="117">
        <v>67.5</v>
      </c>
      <c r="R434" s="117">
        <v>85</v>
      </c>
      <c r="S434" s="117">
        <v>95</v>
      </c>
      <c r="T434" s="117">
        <v>90</v>
      </c>
      <c r="U434" s="117">
        <v>85</v>
      </c>
      <c r="V434" s="117">
        <v>100</v>
      </c>
      <c r="W434" s="117">
        <v>92.5</v>
      </c>
      <c r="X434" s="117">
        <v>90</v>
      </c>
      <c r="Y434" s="117">
        <v>100</v>
      </c>
      <c r="Z434" s="117">
        <v>95</v>
      </c>
      <c r="AA434" s="117">
        <v>40</v>
      </c>
      <c r="AB434" s="117">
        <v>50</v>
      </c>
      <c r="AC434" s="117">
        <v>45</v>
      </c>
      <c r="AD434" s="117">
        <v>40</v>
      </c>
      <c r="AE434" s="117">
        <v>50</v>
      </c>
      <c r="AF434" s="119">
        <v>45</v>
      </c>
    </row>
    <row r="435" spans="2:32" ht="15" customHeight="1" x14ac:dyDescent="0.25">
      <c r="B435" s="116">
        <v>43180</v>
      </c>
      <c r="C435" s="117">
        <v>55</v>
      </c>
      <c r="D435" s="117">
        <v>60</v>
      </c>
      <c r="E435" s="117">
        <v>57.5</v>
      </c>
      <c r="F435" s="117">
        <v>55</v>
      </c>
      <c r="G435" s="117">
        <v>65</v>
      </c>
      <c r="H435" s="117">
        <v>60</v>
      </c>
      <c r="I435" s="117">
        <v>40</v>
      </c>
      <c r="J435" s="117">
        <v>50</v>
      </c>
      <c r="K435" s="117">
        <v>45</v>
      </c>
      <c r="L435" s="117">
        <v>20</v>
      </c>
      <c r="M435" s="117">
        <v>30</v>
      </c>
      <c r="N435" s="117">
        <v>25</v>
      </c>
      <c r="O435" s="117">
        <v>55</v>
      </c>
      <c r="P435" s="117">
        <v>80</v>
      </c>
      <c r="Q435" s="117">
        <v>67.5</v>
      </c>
      <c r="R435" s="117">
        <v>85</v>
      </c>
      <c r="S435" s="117">
        <v>95</v>
      </c>
      <c r="T435" s="117">
        <v>90</v>
      </c>
      <c r="U435" s="117">
        <v>85</v>
      </c>
      <c r="V435" s="117">
        <v>100</v>
      </c>
      <c r="W435" s="117">
        <v>92.5</v>
      </c>
      <c r="X435" s="117">
        <v>80</v>
      </c>
      <c r="Y435" s="117">
        <v>100</v>
      </c>
      <c r="Z435" s="117">
        <v>90</v>
      </c>
      <c r="AA435" s="117">
        <v>40</v>
      </c>
      <c r="AB435" s="117">
        <v>50</v>
      </c>
      <c r="AC435" s="117">
        <v>45</v>
      </c>
      <c r="AD435" s="117">
        <v>40</v>
      </c>
      <c r="AE435" s="117">
        <v>50</v>
      </c>
      <c r="AF435" s="119">
        <v>45</v>
      </c>
    </row>
    <row r="436" spans="2:32" ht="15" customHeight="1" x14ac:dyDescent="0.25">
      <c r="B436" s="116">
        <v>43173</v>
      </c>
      <c r="C436" s="117">
        <v>55</v>
      </c>
      <c r="D436" s="117">
        <v>60</v>
      </c>
      <c r="E436" s="117">
        <v>57.5</v>
      </c>
      <c r="F436" s="117">
        <v>55</v>
      </c>
      <c r="G436" s="117">
        <v>65</v>
      </c>
      <c r="H436" s="117">
        <v>60</v>
      </c>
      <c r="I436" s="117">
        <v>40</v>
      </c>
      <c r="J436" s="117">
        <v>50</v>
      </c>
      <c r="K436" s="117">
        <v>45</v>
      </c>
      <c r="L436" s="117">
        <v>20</v>
      </c>
      <c r="M436" s="117">
        <v>30</v>
      </c>
      <c r="N436" s="117">
        <v>25</v>
      </c>
      <c r="O436" s="117">
        <v>55</v>
      </c>
      <c r="P436" s="117">
        <v>80</v>
      </c>
      <c r="Q436" s="117">
        <v>67.5</v>
      </c>
      <c r="R436" s="117">
        <v>85</v>
      </c>
      <c r="S436" s="117">
        <v>90</v>
      </c>
      <c r="T436" s="117">
        <v>87.5</v>
      </c>
      <c r="U436" s="117">
        <v>85</v>
      </c>
      <c r="V436" s="117">
        <v>100</v>
      </c>
      <c r="W436" s="117">
        <v>92.5</v>
      </c>
      <c r="X436" s="117">
        <v>68</v>
      </c>
      <c r="Y436" s="117">
        <v>75</v>
      </c>
      <c r="Z436" s="117">
        <v>71.5</v>
      </c>
      <c r="AA436" s="117">
        <v>40</v>
      </c>
      <c r="AB436" s="117">
        <v>50</v>
      </c>
      <c r="AC436" s="117">
        <v>45</v>
      </c>
      <c r="AD436" s="117">
        <v>40</v>
      </c>
      <c r="AE436" s="117">
        <v>50</v>
      </c>
      <c r="AF436" s="119">
        <v>45</v>
      </c>
    </row>
    <row r="437" spans="2:32" ht="15" customHeight="1" x14ac:dyDescent="0.25">
      <c r="B437" s="116">
        <v>43166</v>
      </c>
      <c r="C437" s="117">
        <v>55</v>
      </c>
      <c r="D437" s="117">
        <v>60</v>
      </c>
      <c r="E437" s="117">
        <v>57.5</v>
      </c>
      <c r="F437" s="117">
        <v>50</v>
      </c>
      <c r="G437" s="117">
        <v>62</v>
      </c>
      <c r="H437" s="117">
        <v>56</v>
      </c>
      <c r="I437" s="117">
        <v>40</v>
      </c>
      <c r="J437" s="117">
        <v>50</v>
      </c>
      <c r="K437" s="117">
        <v>45</v>
      </c>
      <c r="L437" s="117">
        <v>20</v>
      </c>
      <c r="M437" s="117">
        <v>30</v>
      </c>
      <c r="N437" s="117">
        <v>25</v>
      </c>
      <c r="O437" s="117">
        <v>55</v>
      </c>
      <c r="P437" s="117">
        <v>80</v>
      </c>
      <c r="Q437" s="117">
        <v>67.5</v>
      </c>
      <c r="R437" s="117">
        <v>85</v>
      </c>
      <c r="S437" s="117">
        <v>90</v>
      </c>
      <c r="T437" s="117">
        <v>87.5</v>
      </c>
      <c r="U437" s="117">
        <v>85</v>
      </c>
      <c r="V437" s="117">
        <v>100</v>
      </c>
      <c r="W437" s="117">
        <v>92.5</v>
      </c>
      <c r="X437" s="117">
        <v>68</v>
      </c>
      <c r="Y437" s="117">
        <v>75</v>
      </c>
      <c r="Z437" s="117">
        <v>71.5</v>
      </c>
      <c r="AA437" s="117">
        <v>40</v>
      </c>
      <c r="AB437" s="117">
        <v>50</v>
      </c>
      <c r="AC437" s="117">
        <v>45</v>
      </c>
      <c r="AD437" s="117">
        <v>40</v>
      </c>
      <c r="AE437" s="117">
        <v>50</v>
      </c>
      <c r="AF437" s="119">
        <v>45</v>
      </c>
    </row>
    <row r="438" spans="2:32" ht="15" customHeight="1" x14ac:dyDescent="0.25">
      <c r="B438" s="116">
        <v>43159</v>
      </c>
      <c r="C438" s="117">
        <v>55</v>
      </c>
      <c r="D438" s="117">
        <v>60</v>
      </c>
      <c r="E438" s="117">
        <v>57.5</v>
      </c>
      <c r="F438" s="117">
        <v>50</v>
      </c>
      <c r="G438" s="117">
        <v>62</v>
      </c>
      <c r="H438" s="117">
        <v>56</v>
      </c>
      <c r="I438" s="117">
        <v>40</v>
      </c>
      <c r="J438" s="117">
        <v>50</v>
      </c>
      <c r="K438" s="117">
        <v>45</v>
      </c>
      <c r="L438" s="117">
        <v>20</v>
      </c>
      <c r="M438" s="117">
        <v>30</v>
      </c>
      <c r="N438" s="117">
        <v>25</v>
      </c>
      <c r="O438" s="117">
        <v>50</v>
      </c>
      <c r="P438" s="117">
        <v>75</v>
      </c>
      <c r="Q438" s="117">
        <v>62.5</v>
      </c>
      <c r="R438" s="117">
        <v>85</v>
      </c>
      <c r="S438" s="117">
        <v>90</v>
      </c>
      <c r="T438" s="117">
        <v>87.5</v>
      </c>
      <c r="U438" s="117">
        <v>85</v>
      </c>
      <c r="V438" s="117">
        <v>100</v>
      </c>
      <c r="W438" s="117">
        <v>92.5</v>
      </c>
      <c r="X438" s="117">
        <v>68</v>
      </c>
      <c r="Y438" s="117">
        <v>75</v>
      </c>
      <c r="Z438" s="117">
        <v>71.5</v>
      </c>
      <c r="AA438" s="117">
        <v>30</v>
      </c>
      <c r="AB438" s="117">
        <v>50</v>
      </c>
      <c r="AC438" s="117">
        <v>40</v>
      </c>
      <c r="AD438" s="117">
        <v>30</v>
      </c>
      <c r="AE438" s="117">
        <v>50</v>
      </c>
      <c r="AF438" s="119">
        <v>40</v>
      </c>
    </row>
    <row r="439" spans="2:32" ht="15" customHeight="1" x14ac:dyDescent="0.25">
      <c r="B439" s="116">
        <v>43152</v>
      </c>
      <c r="C439" s="117">
        <v>55</v>
      </c>
      <c r="D439" s="117">
        <v>60</v>
      </c>
      <c r="E439" s="117">
        <v>57.5</v>
      </c>
      <c r="F439" s="117">
        <v>50</v>
      </c>
      <c r="G439" s="117">
        <v>62</v>
      </c>
      <c r="H439" s="117">
        <v>56</v>
      </c>
      <c r="I439" s="117">
        <v>40</v>
      </c>
      <c r="J439" s="117">
        <v>50</v>
      </c>
      <c r="K439" s="117">
        <v>45</v>
      </c>
      <c r="L439" s="117">
        <v>20</v>
      </c>
      <c r="M439" s="117">
        <v>30</v>
      </c>
      <c r="N439" s="117">
        <v>25</v>
      </c>
      <c r="O439" s="117">
        <v>50</v>
      </c>
      <c r="P439" s="117">
        <v>75</v>
      </c>
      <c r="Q439" s="117">
        <v>62.5</v>
      </c>
      <c r="R439" s="117">
        <v>85</v>
      </c>
      <c r="S439" s="117">
        <v>90</v>
      </c>
      <c r="T439" s="117">
        <v>87.5</v>
      </c>
      <c r="U439" s="117">
        <v>85</v>
      </c>
      <c r="V439" s="117">
        <v>100</v>
      </c>
      <c r="W439" s="117">
        <v>92.5</v>
      </c>
      <c r="X439" s="117">
        <v>60</v>
      </c>
      <c r="Y439" s="117">
        <v>70</v>
      </c>
      <c r="Z439" s="117">
        <v>65</v>
      </c>
      <c r="AA439" s="117">
        <v>30</v>
      </c>
      <c r="AB439" s="117">
        <v>50</v>
      </c>
      <c r="AC439" s="117">
        <v>40</v>
      </c>
      <c r="AD439" s="117">
        <v>30</v>
      </c>
      <c r="AE439" s="117">
        <v>50</v>
      </c>
      <c r="AF439" s="119">
        <v>40</v>
      </c>
    </row>
    <row r="440" spans="2:32" ht="15" customHeight="1" x14ac:dyDescent="0.25">
      <c r="B440" s="116">
        <v>43145</v>
      </c>
      <c r="C440" s="117">
        <v>55</v>
      </c>
      <c r="D440" s="117">
        <v>60</v>
      </c>
      <c r="E440" s="117">
        <v>57.5</v>
      </c>
      <c r="F440" s="117">
        <v>50</v>
      </c>
      <c r="G440" s="117">
        <v>62</v>
      </c>
      <c r="H440" s="117">
        <v>56</v>
      </c>
      <c r="I440" s="117">
        <v>40</v>
      </c>
      <c r="J440" s="117">
        <v>50</v>
      </c>
      <c r="K440" s="117">
        <v>45</v>
      </c>
      <c r="L440" s="117">
        <v>20</v>
      </c>
      <c r="M440" s="117">
        <v>30</v>
      </c>
      <c r="N440" s="117">
        <v>25</v>
      </c>
      <c r="O440" s="117">
        <v>50</v>
      </c>
      <c r="P440" s="117">
        <v>75</v>
      </c>
      <c r="Q440" s="117">
        <v>62.5</v>
      </c>
      <c r="R440" s="117">
        <v>75</v>
      </c>
      <c r="S440" s="117">
        <v>85</v>
      </c>
      <c r="T440" s="117">
        <v>80</v>
      </c>
      <c r="U440" s="117">
        <v>85</v>
      </c>
      <c r="V440" s="117">
        <v>100</v>
      </c>
      <c r="W440" s="117">
        <v>92.5</v>
      </c>
      <c r="X440" s="117">
        <v>60</v>
      </c>
      <c r="Y440" s="117">
        <v>70</v>
      </c>
      <c r="Z440" s="117">
        <v>65</v>
      </c>
      <c r="AA440" s="117">
        <v>30</v>
      </c>
      <c r="AB440" s="117">
        <v>45</v>
      </c>
      <c r="AC440" s="117">
        <v>37.5</v>
      </c>
      <c r="AD440" s="117">
        <v>30</v>
      </c>
      <c r="AE440" s="117">
        <v>45</v>
      </c>
      <c r="AF440" s="119">
        <v>37.5</v>
      </c>
    </row>
    <row r="441" spans="2:32" ht="15" customHeight="1" x14ac:dyDescent="0.25">
      <c r="B441" s="116">
        <v>43138</v>
      </c>
      <c r="C441" s="117">
        <v>55</v>
      </c>
      <c r="D441" s="117">
        <v>60</v>
      </c>
      <c r="E441" s="117">
        <v>57.5</v>
      </c>
      <c r="F441" s="117">
        <v>50</v>
      </c>
      <c r="G441" s="117">
        <v>62</v>
      </c>
      <c r="H441" s="117">
        <v>56</v>
      </c>
      <c r="I441" s="117">
        <v>40</v>
      </c>
      <c r="J441" s="117">
        <v>50</v>
      </c>
      <c r="K441" s="117">
        <v>45</v>
      </c>
      <c r="L441" s="117">
        <v>20</v>
      </c>
      <c r="M441" s="117">
        <v>30</v>
      </c>
      <c r="N441" s="117">
        <v>25</v>
      </c>
      <c r="O441" s="117">
        <v>50</v>
      </c>
      <c r="P441" s="117">
        <v>75</v>
      </c>
      <c r="Q441" s="117">
        <v>62.5</v>
      </c>
      <c r="R441" s="117">
        <v>75</v>
      </c>
      <c r="S441" s="117">
        <v>85</v>
      </c>
      <c r="T441" s="117">
        <v>80</v>
      </c>
      <c r="U441" s="117">
        <v>85</v>
      </c>
      <c r="V441" s="117">
        <v>100</v>
      </c>
      <c r="W441" s="117">
        <v>92.5</v>
      </c>
      <c r="X441" s="117">
        <v>50</v>
      </c>
      <c r="Y441" s="117">
        <v>65</v>
      </c>
      <c r="Z441" s="117">
        <v>57.5</v>
      </c>
      <c r="AA441" s="117">
        <v>30</v>
      </c>
      <c r="AB441" s="117">
        <v>45</v>
      </c>
      <c r="AC441" s="117">
        <v>37.5</v>
      </c>
      <c r="AD441" s="117">
        <v>30</v>
      </c>
      <c r="AE441" s="117">
        <v>45</v>
      </c>
      <c r="AF441" s="119">
        <v>37.5</v>
      </c>
    </row>
    <row r="442" spans="2:32" ht="15" customHeight="1" x14ac:dyDescent="0.25">
      <c r="B442" s="116">
        <v>43131</v>
      </c>
      <c r="C442" s="117">
        <v>55</v>
      </c>
      <c r="D442" s="117">
        <v>60</v>
      </c>
      <c r="E442" s="117">
        <v>57.5</v>
      </c>
      <c r="F442" s="117">
        <v>35</v>
      </c>
      <c r="G442" s="117">
        <v>46</v>
      </c>
      <c r="H442" s="117">
        <v>40.5</v>
      </c>
      <c r="I442" s="117">
        <v>40</v>
      </c>
      <c r="J442" s="117">
        <v>50</v>
      </c>
      <c r="K442" s="117">
        <v>45</v>
      </c>
      <c r="L442" s="117">
        <v>20</v>
      </c>
      <c r="M442" s="117">
        <v>30</v>
      </c>
      <c r="N442" s="117">
        <v>25</v>
      </c>
      <c r="O442" s="117">
        <v>30</v>
      </c>
      <c r="P442" s="117">
        <v>57</v>
      </c>
      <c r="Q442" s="117">
        <v>43.5</v>
      </c>
      <c r="R442" s="117">
        <v>75</v>
      </c>
      <c r="S442" s="117">
        <v>85</v>
      </c>
      <c r="T442" s="117">
        <v>80</v>
      </c>
      <c r="U442" s="117">
        <v>85</v>
      </c>
      <c r="V442" s="117">
        <v>100</v>
      </c>
      <c r="W442" s="117">
        <v>92.5</v>
      </c>
      <c r="X442" s="117">
        <v>50</v>
      </c>
      <c r="Y442" s="117">
        <v>65</v>
      </c>
      <c r="Z442" s="117">
        <v>57.5</v>
      </c>
      <c r="AA442" s="117">
        <v>30</v>
      </c>
      <c r="AB442" s="117">
        <v>45</v>
      </c>
      <c r="AC442" s="117">
        <v>37.5</v>
      </c>
      <c r="AD442" s="117">
        <v>30</v>
      </c>
      <c r="AE442" s="117">
        <v>45</v>
      </c>
      <c r="AF442" s="119">
        <v>37.5</v>
      </c>
    </row>
    <row r="443" spans="2:32" ht="15" customHeight="1" x14ac:dyDescent="0.25">
      <c r="B443" s="116">
        <v>43124</v>
      </c>
      <c r="C443" s="117">
        <v>55</v>
      </c>
      <c r="D443" s="117">
        <v>60</v>
      </c>
      <c r="E443" s="117">
        <v>57.5</v>
      </c>
      <c r="F443" s="117">
        <v>35</v>
      </c>
      <c r="G443" s="117">
        <v>46</v>
      </c>
      <c r="H443" s="117">
        <v>40.5</v>
      </c>
      <c r="I443" s="117">
        <v>40</v>
      </c>
      <c r="J443" s="117">
        <v>50</v>
      </c>
      <c r="K443" s="117">
        <v>45</v>
      </c>
      <c r="L443" s="117">
        <v>20</v>
      </c>
      <c r="M443" s="117">
        <v>30</v>
      </c>
      <c r="N443" s="117">
        <v>25</v>
      </c>
      <c r="O443" s="117">
        <v>30</v>
      </c>
      <c r="P443" s="117">
        <v>57</v>
      </c>
      <c r="Q443" s="117">
        <v>43.5</v>
      </c>
      <c r="R443" s="117">
        <v>75</v>
      </c>
      <c r="S443" s="117">
        <v>85</v>
      </c>
      <c r="T443" s="117">
        <v>80</v>
      </c>
      <c r="U443" s="117">
        <v>85</v>
      </c>
      <c r="V443" s="117">
        <v>100</v>
      </c>
      <c r="W443" s="117">
        <v>92.5</v>
      </c>
      <c r="X443" s="117">
        <v>50</v>
      </c>
      <c r="Y443" s="117">
        <v>65</v>
      </c>
      <c r="Z443" s="117">
        <v>57.5</v>
      </c>
      <c r="AA443" s="117">
        <v>30</v>
      </c>
      <c r="AB443" s="117">
        <v>45</v>
      </c>
      <c r="AC443" s="117">
        <v>37.5</v>
      </c>
      <c r="AD443" s="117">
        <v>30</v>
      </c>
      <c r="AE443" s="117">
        <v>45</v>
      </c>
      <c r="AF443" s="119">
        <v>37.5</v>
      </c>
    </row>
    <row r="444" spans="2:32" ht="15" customHeight="1" x14ac:dyDescent="0.25">
      <c r="B444" s="116">
        <v>43117</v>
      </c>
      <c r="C444" s="117">
        <v>55</v>
      </c>
      <c r="D444" s="117">
        <v>60</v>
      </c>
      <c r="E444" s="117">
        <v>57.5</v>
      </c>
      <c r="F444" s="117">
        <v>35</v>
      </c>
      <c r="G444" s="117">
        <v>46</v>
      </c>
      <c r="H444" s="117">
        <v>40.5</v>
      </c>
      <c r="I444" s="117">
        <v>40</v>
      </c>
      <c r="J444" s="117">
        <v>50</v>
      </c>
      <c r="K444" s="117">
        <v>45</v>
      </c>
      <c r="L444" s="117">
        <v>20</v>
      </c>
      <c r="M444" s="117">
        <v>30</v>
      </c>
      <c r="N444" s="117">
        <v>25</v>
      </c>
      <c r="O444" s="117">
        <v>30</v>
      </c>
      <c r="P444" s="117">
        <v>57</v>
      </c>
      <c r="Q444" s="117">
        <v>43.5</v>
      </c>
      <c r="R444" s="117">
        <v>70</v>
      </c>
      <c r="S444" s="117">
        <v>73</v>
      </c>
      <c r="T444" s="117">
        <v>71.5</v>
      </c>
      <c r="U444" s="117">
        <v>85</v>
      </c>
      <c r="V444" s="117">
        <v>100</v>
      </c>
      <c r="W444" s="117">
        <v>92.5</v>
      </c>
      <c r="X444" s="117">
        <v>50</v>
      </c>
      <c r="Y444" s="117">
        <v>65</v>
      </c>
      <c r="Z444" s="117">
        <v>57.5</v>
      </c>
      <c r="AA444" s="117">
        <v>30</v>
      </c>
      <c r="AB444" s="117">
        <v>45</v>
      </c>
      <c r="AC444" s="117">
        <v>37.5</v>
      </c>
      <c r="AD444" s="117">
        <v>30</v>
      </c>
      <c r="AE444" s="117">
        <v>45</v>
      </c>
      <c r="AF444" s="119">
        <v>37.5</v>
      </c>
    </row>
    <row r="445" spans="2:32" ht="15" customHeight="1" x14ac:dyDescent="0.25">
      <c r="B445" s="116">
        <v>43110</v>
      </c>
      <c r="C445" s="117">
        <v>55</v>
      </c>
      <c r="D445" s="117">
        <v>60</v>
      </c>
      <c r="E445" s="117">
        <v>57.5</v>
      </c>
      <c r="F445" s="117">
        <v>35</v>
      </c>
      <c r="G445" s="117">
        <v>46</v>
      </c>
      <c r="H445" s="117">
        <v>40.5</v>
      </c>
      <c r="I445" s="117">
        <v>40</v>
      </c>
      <c r="J445" s="117">
        <v>50</v>
      </c>
      <c r="K445" s="117">
        <v>45</v>
      </c>
      <c r="L445" s="117">
        <v>20</v>
      </c>
      <c r="M445" s="117">
        <v>30</v>
      </c>
      <c r="N445" s="117">
        <v>25</v>
      </c>
      <c r="O445" s="117">
        <v>30</v>
      </c>
      <c r="P445" s="117">
        <v>57</v>
      </c>
      <c r="Q445" s="117">
        <v>43.5</v>
      </c>
      <c r="R445" s="117">
        <v>70</v>
      </c>
      <c r="S445" s="117">
        <v>73</v>
      </c>
      <c r="T445" s="117">
        <v>71.5</v>
      </c>
      <c r="U445" s="117">
        <v>85</v>
      </c>
      <c r="V445" s="117">
        <v>100</v>
      </c>
      <c r="W445" s="117">
        <v>92.5</v>
      </c>
      <c r="X445" s="117">
        <v>50</v>
      </c>
      <c r="Y445" s="117">
        <v>65</v>
      </c>
      <c r="Z445" s="117">
        <v>57.5</v>
      </c>
      <c r="AA445" s="117">
        <v>30</v>
      </c>
      <c r="AB445" s="117">
        <v>35</v>
      </c>
      <c r="AC445" s="117">
        <v>32.5</v>
      </c>
      <c r="AD445" s="117">
        <v>30</v>
      </c>
      <c r="AE445" s="117">
        <v>35</v>
      </c>
      <c r="AF445" s="119">
        <v>32.5</v>
      </c>
    </row>
    <row r="446" spans="2:32" ht="15" customHeight="1" x14ac:dyDescent="0.25">
      <c r="B446" s="116">
        <v>43103</v>
      </c>
      <c r="C446" s="117">
        <v>55</v>
      </c>
      <c r="D446" s="117">
        <v>60</v>
      </c>
      <c r="E446" s="117">
        <v>57.5</v>
      </c>
      <c r="F446" s="117">
        <v>35</v>
      </c>
      <c r="G446" s="117">
        <v>46</v>
      </c>
      <c r="H446" s="117">
        <v>40.5</v>
      </c>
      <c r="I446" s="117">
        <v>40</v>
      </c>
      <c r="J446" s="117">
        <v>50</v>
      </c>
      <c r="K446" s="117">
        <v>45</v>
      </c>
      <c r="L446" s="117">
        <v>20</v>
      </c>
      <c r="M446" s="117">
        <v>30</v>
      </c>
      <c r="N446" s="117">
        <v>25</v>
      </c>
      <c r="O446" s="117">
        <v>30</v>
      </c>
      <c r="P446" s="117">
        <v>57</v>
      </c>
      <c r="Q446" s="117">
        <v>43.5</v>
      </c>
      <c r="R446" s="117">
        <v>60</v>
      </c>
      <c r="S446" s="117">
        <v>73</v>
      </c>
      <c r="T446" s="117">
        <v>66.5</v>
      </c>
      <c r="U446" s="117">
        <v>85</v>
      </c>
      <c r="V446" s="117">
        <v>90</v>
      </c>
      <c r="W446" s="117">
        <v>87.5</v>
      </c>
      <c r="X446" s="117">
        <v>50</v>
      </c>
      <c r="Y446" s="117">
        <v>65</v>
      </c>
      <c r="Z446" s="117">
        <v>57.5</v>
      </c>
      <c r="AA446" s="117">
        <v>25</v>
      </c>
      <c r="AB446" s="117">
        <v>35</v>
      </c>
      <c r="AC446" s="117">
        <v>30</v>
      </c>
      <c r="AD446" s="117">
        <v>25</v>
      </c>
      <c r="AE446" s="117">
        <v>35</v>
      </c>
      <c r="AF446" s="119">
        <v>30</v>
      </c>
    </row>
    <row r="447" spans="2:32" ht="15" customHeight="1" x14ac:dyDescent="0.25">
      <c r="B447" s="116">
        <v>43089</v>
      </c>
      <c r="C447" s="117">
        <v>50</v>
      </c>
      <c r="D447" s="117">
        <v>60</v>
      </c>
      <c r="E447" s="117">
        <v>55</v>
      </c>
      <c r="F447" s="117">
        <v>35</v>
      </c>
      <c r="G447" s="117">
        <v>46</v>
      </c>
      <c r="H447" s="117">
        <v>40.5</v>
      </c>
      <c r="I447" s="117">
        <v>35</v>
      </c>
      <c r="J447" s="117">
        <v>50</v>
      </c>
      <c r="K447" s="117">
        <v>42.5</v>
      </c>
      <c r="L447" s="117">
        <v>20</v>
      </c>
      <c r="M447" s="117">
        <v>30</v>
      </c>
      <c r="N447" s="117">
        <v>25</v>
      </c>
      <c r="O447" s="117">
        <v>30</v>
      </c>
      <c r="P447" s="117">
        <v>57</v>
      </c>
      <c r="Q447" s="117">
        <v>43.5</v>
      </c>
      <c r="R447" s="117">
        <v>60</v>
      </c>
      <c r="S447" s="117">
        <v>73</v>
      </c>
      <c r="T447" s="117">
        <v>66.5</v>
      </c>
      <c r="U447" s="117">
        <v>80</v>
      </c>
      <c r="V447" s="117">
        <v>85</v>
      </c>
      <c r="W447" s="117">
        <v>82.5</v>
      </c>
      <c r="X447" s="117">
        <v>50</v>
      </c>
      <c r="Y447" s="117">
        <v>65</v>
      </c>
      <c r="Z447" s="117">
        <v>57.5</v>
      </c>
      <c r="AA447" s="117">
        <v>25</v>
      </c>
      <c r="AB447" s="117">
        <v>35</v>
      </c>
      <c r="AC447" s="117">
        <v>30</v>
      </c>
      <c r="AD447" s="117">
        <v>25</v>
      </c>
      <c r="AE447" s="117">
        <v>35</v>
      </c>
      <c r="AF447" s="119">
        <v>30</v>
      </c>
    </row>
    <row r="448" spans="2:32" ht="15" customHeight="1" x14ac:dyDescent="0.25">
      <c r="B448" s="116">
        <v>43082</v>
      </c>
      <c r="C448" s="117">
        <v>50</v>
      </c>
      <c r="D448" s="117">
        <v>60</v>
      </c>
      <c r="E448" s="117">
        <v>55</v>
      </c>
      <c r="F448" s="117">
        <v>35</v>
      </c>
      <c r="G448" s="117">
        <v>46</v>
      </c>
      <c r="H448" s="117">
        <v>40.5</v>
      </c>
      <c r="I448" s="117">
        <v>35</v>
      </c>
      <c r="J448" s="117">
        <v>50</v>
      </c>
      <c r="K448" s="117">
        <v>42.5</v>
      </c>
      <c r="L448" s="117">
        <v>20</v>
      </c>
      <c r="M448" s="117">
        <v>25</v>
      </c>
      <c r="N448" s="117">
        <v>22.5</v>
      </c>
      <c r="O448" s="117">
        <v>30</v>
      </c>
      <c r="P448" s="117">
        <v>57</v>
      </c>
      <c r="Q448" s="117">
        <v>43.5</v>
      </c>
      <c r="R448" s="117">
        <v>60</v>
      </c>
      <c r="S448" s="117">
        <v>73</v>
      </c>
      <c r="T448" s="117">
        <v>66.5</v>
      </c>
      <c r="U448" s="117">
        <v>78</v>
      </c>
      <c r="V448" s="117">
        <v>85</v>
      </c>
      <c r="W448" s="117">
        <v>81.5</v>
      </c>
      <c r="X448" s="117">
        <v>50</v>
      </c>
      <c r="Y448" s="117">
        <v>65</v>
      </c>
      <c r="Z448" s="117">
        <v>57.5</v>
      </c>
      <c r="AA448" s="117">
        <v>20</v>
      </c>
      <c r="AB448" s="117">
        <v>25</v>
      </c>
      <c r="AC448" s="117">
        <v>22.5</v>
      </c>
      <c r="AD448" s="117">
        <v>20</v>
      </c>
      <c r="AE448" s="117">
        <v>25</v>
      </c>
      <c r="AF448" s="119">
        <v>22.5</v>
      </c>
    </row>
    <row r="449" spans="2:32" ht="15" customHeight="1" x14ac:dyDescent="0.25">
      <c r="B449" s="116">
        <v>43075</v>
      </c>
      <c r="C449" s="117">
        <v>50</v>
      </c>
      <c r="D449" s="117">
        <v>60</v>
      </c>
      <c r="E449" s="117">
        <v>55</v>
      </c>
      <c r="F449" s="117">
        <v>35</v>
      </c>
      <c r="G449" s="117">
        <v>46</v>
      </c>
      <c r="H449" s="117">
        <v>40.5</v>
      </c>
      <c r="I449" s="117">
        <v>35</v>
      </c>
      <c r="J449" s="117">
        <v>50</v>
      </c>
      <c r="K449" s="117">
        <v>42.5</v>
      </c>
      <c r="L449" s="117">
        <v>20</v>
      </c>
      <c r="M449" s="117">
        <v>25</v>
      </c>
      <c r="N449" s="117">
        <v>22.5</v>
      </c>
      <c r="O449" s="117">
        <v>30</v>
      </c>
      <c r="P449" s="117">
        <v>57</v>
      </c>
      <c r="Q449" s="117">
        <v>43.5</v>
      </c>
      <c r="R449" s="117">
        <v>60</v>
      </c>
      <c r="S449" s="117">
        <v>73</v>
      </c>
      <c r="T449" s="117">
        <v>66.5</v>
      </c>
      <c r="U449" s="117">
        <v>78</v>
      </c>
      <c r="V449" s="117">
        <v>85</v>
      </c>
      <c r="W449" s="117">
        <v>81.5</v>
      </c>
      <c r="X449" s="117">
        <v>50</v>
      </c>
      <c r="Y449" s="117">
        <v>65</v>
      </c>
      <c r="Z449" s="117">
        <v>57.5</v>
      </c>
      <c r="AA449" s="117">
        <v>20</v>
      </c>
      <c r="AB449" s="117">
        <v>25</v>
      </c>
      <c r="AC449" s="117">
        <v>22.5</v>
      </c>
      <c r="AD449" s="117">
        <v>20</v>
      </c>
      <c r="AE449" s="117">
        <v>25</v>
      </c>
      <c r="AF449" s="119">
        <v>22.5</v>
      </c>
    </row>
    <row r="450" spans="2:32" ht="15" customHeight="1" x14ac:dyDescent="0.25">
      <c r="B450" s="116">
        <v>43068</v>
      </c>
      <c r="C450" s="117">
        <v>50</v>
      </c>
      <c r="D450" s="117">
        <v>60</v>
      </c>
      <c r="E450" s="117">
        <v>55</v>
      </c>
      <c r="F450" s="117">
        <v>35</v>
      </c>
      <c r="G450" s="117">
        <v>46</v>
      </c>
      <c r="H450" s="117">
        <v>40.5</v>
      </c>
      <c r="I450" s="117">
        <v>35</v>
      </c>
      <c r="J450" s="117">
        <v>50</v>
      </c>
      <c r="K450" s="117">
        <v>42.5</v>
      </c>
      <c r="L450" s="117">
        <v>20</v>
      </c>
      <c r="M450" s="117">
        <v>25</v>
      </c>
      <c r="N450" s="117">
        <v>22.5</v>
      </c>
      <c r="O450" s="117">
        <v>30</v>
      </c>
      <c r="P450" s="117">
        <v>57</v>
      </c>
      <c r="Q450" s="117">
        <v>43.5</v>
      </c>
      <c r="R450" s="117">
        <v>60</v>
      </c>
      <c r="S450" s="117">
        <v>65</v>
      </c>
      <c r="T450" s="117">
        <v>62.5</v>
      </c>
      <c r="U450" s="117">
        <v>78</v>
      </c>
      <c r="V450" s="117">
        <v>85</v>
      </c>
      <c r="W450" s="117">
        <v>81.5</v>
      </c>
      <c r="X450" s="117">
        <v>50</v>
      </c>
      <c r="Y450" s="117">
        <v>65</v>
      </c>
      <c r="Z450" s="117">
        <v>57.5</v>
      </c>
      <c r="AA450" s="117">
        <v>20</v>
      </c>
      <c r="AB450" s="117">
        <v>25</v>
      </c>
      <c r="AC450" s="117">
        <v>22.5</v>
      </c>
      <c r="AD450" s="117">
        <v>20</v>
      </c>
      <c r="AE450" s="117">
        <v>25</v>
      </c>
      <c r="AF450" s="119">
        <v>22.5</v>
      </c>
    </row>
    <row r="451" spans="2:32" ht="15" customHeight="1" x14ac:dyDescent="0.25">
      <c r="B451" s="116">
        <v>43061</v>
      </c>
      <c r="C451" s="117">
        <v>50</v>
      </c>
      <c r="D451" s="117">
        <v>60</v>
      </c>
      <c r="E451" s="117">
        <v>55</v>
      </c>
      <c r="F451" s="117">
        <v>35</v>
      </c>
      <c r="G451" s="117">
        <v>46</v>
      </c>
      <c r="H451" s="117">
        <v>40.5</v>
      </c>
      <c r="I451" s="117">
        <v>35</v>
      </c>
      <c r="J451" s="117">
        <v>50</v>
      </c>
      <c r="K451" s="117">
        <v>42.5</v>
      </c>
      <c r="L451" s="117">
        <v>20</v>
      </c>
      <c r="M451" s="117">
        <v>25</v>
      </c>
      <c r="N451" s="117">
        <v>22.5</v>
      </c>
      <c r="O451" s="117">
        <v>30</v>
      </c>
      <c r="P451" s="117">
        <v>57</v>
      </c>
      <c r="Q451" s="117">
        <v>43.5</v>
      </c>
      <c r="R451" s="117">
        <v>60</v>
      </c>
      <c r="S451" s="117">
        <v>65</v>
      </c>
      <c r="T451" s="117">
        <v>62.5</v>
      </c>
      <c r="U451" s="117">
        <v>78</v>
      </c>
      <c r="V451" s="117">
        <v>85</v>
      </c>
      <c r="W451" s="117">
        <v>81.5</v>
      </c>
      <c r="X451" s="117">
        <v>50</v>
      </c>
      <c r="Y451" s="117">
        <v>65</v>
      </c>
      <c r="Z451" s="117">
        <v>57.5</v>
      </c>
      <c r="AA451" s="117">
        <v>20</v>
      </c>
      <c r="AB451" s="117">
        <v>25</v>
      </c>
      <c r="AC451" s="117">
        <v>22.5</v>
      </c>
      <c r="AD451" s="117">
        <v>20</v>
      </c>
      <c r="AE451" s="117">
        <v>25</v>
      </c>
      <c r="AF451" s="119">
        <v>22.5</v>
      </c>
    </row>
    <row r="452" spans="2:32" ht="15" customHeight="1" x14ac:dyDescent="0.25">
      <c r="B452" s="116">
        <v>43054</v>
      </c>
      <c r="C452" s="117">
        <v>50</v>
      </c>
      <c r="D452" s="117">
        <v>60</v>
      </c>
      <c r="E452" s="117">
        <v>55</v>
      </c>
      <c r="F452" s="117">
        <v>35</v>
      </c>
      <c r="G452" s="117">
        <v>46</v>
      </c>
      <c r="H452" s="117">
        <v>40.5</v>
      </c>
      <c r="I452" s="117">
        <v>35</v>
      </c>
      <c r="J452" s="117">
        <v>50</v>
      </c>
      <c r="K452" s="117">
        <v>42.5</v>
      </c>
      <c r="L452" s="117">
        <v>15</v>
      </c>
      <c r="M452" s="117">
        <v>20</v>
      </c>
      <c r="N452" s="117">
        <v>17.5</v>
      </c>
      <c r="O452" s="117">
        <v>30</v>
      </c>
      <c r="P452" s="117">
        <v>57</v>
      </c>
      <c r="Q452" s="117">
        <v>43.5</v>
      </c>
      <c r="R452" s="117">
        <v>60</v>
      </c>
      <c r="S452" s="117">
        <v>65</v>
      </c>
      <c r="T452" s="117">
        <v>62.5</v>
      </c>
      <c r="U452" s="117">
        <v>65</v>
      </c>
      <c r="V452" s="117">
        <v>79</v>
      </c>
      <c r="W452" s="117">
        <v>72</v>
      </c>
      <c r="X452" s="117">
        <v>50</v>
      </c>
      <c r="Y452" s="117">
        <v>65</v>
      </c>
      <c r="Z452" s="117">
        <v>57.5</v>
      </c>
      <c r="AA452" s="117">
        <v>20</v>
      </c>
      <c r="AB452" s="117">
        <v>25</v>
      </c>
      <c r="AC452" s="117">
        <v>22.5</v>
      </c>
      <c r="AD452" s="117">
        <v>20</v>
      </c>
      <c r="AE452" s="117">
        <v>25</v>
      </c>
      <c r="AF452" s="119">
        <v>22.5</v>
      </c>
    </row>
    <row r="453" spans="2:32" ht="15" customHeight="1" x14ac:dyDescent="0.25">
      <c r="B453" s="116">
        <v>43047</v>
      </c>
      <c r="C453" s="117">
        <v>50</v>
      </c>
      <c r="D453" s="117">
        <v>60</v>
      </c>
      <c r="E453" s="117">
        <v>55</v>
      </c>
      <c r="F453" s="117">
        <v>35</v>
      </c>
      <c r="G453" s="117">
        <v>46</v>
      </c>
      <c r="H453" s="117">
        <v>40.5</v>
      </c>
      <c r="I453" s="117">
        <v>35</v>
      </c>
      <c r="J453" s="117">
        <v>50</v>
      </c>
      <c r="K453" s="117">
        <v>42.5</v>
      </c>
      <c r="L453" s="117">
        <v>15</v>
      </c>
      <c r="M453" s="117">
        <v>20</v>
      </c>
      <c r="N453" s="117">
        <v>17.5</v>
      </c>
      <c r="O453" s="117">
        <v>30</v>
      </c>
      <c r="P453" s="117">
        <v>57</v>
      </c>
      <c r="Q453" s="117">
        <v>43.5</v>
      </c>
      <c r="R453" s="117">
        <v>60</v>
      </c>
      <c r="S453" s="117">
        <v>65</v>
      </c>
      <c r="T453" s="117">
        <v>62.5</v>
      </c>
      <c r="U453" s="117">
        <v>65</v>
      </c>
      <c r="V453" s="117">
        <v>79</v>
      </c>
      <c r="W453" s="117">
        <v>72</v>
      </c>
      <c r="X453" s="117">
        <v>50</v>
      </c>
      <c r="Y453" s="117">
        <v>65</v>
      </c>
      <c r="Z453" s="117">
        <v>57.5</v>
      </c>
      <c r="AA453" s="117">
        <v>20</v>
      </c>
      <c r="AB453" s="117">
        <v>25</v>
      </c>
      <c r="AC453" s="117">
        <v>22.5</v>
      </c>
      <c r="AD453" s="117">
        <v>20</v>
      </c>
      <c r="AE453" s="117">
        <v>25</v>
      </c>
      <c r="AF453" s="119">
        <v>22.5</v>
      </c>
    </row>
    <row r="454" spans="2:32" ht="15" customHeight="1" x14ac:dyDescent="0.25">
      <c r="B454" s="116">
        <v>43040</v>
      </c>
      <c r="C454" s="117">
        <v>50</v>
      </c>
      <c r="D454" s="117">
        <v>60</v>
      </c>
      <c r="E454" s="117">
        <v>55</v>
      </c>
      <c r="F454" s="117">
        <v>55</v>
      </c>
      <c r="G454" s="117">
        <v>60</v>
      </c>
      <c r="H454" s="117">
        <v>57.5</v>
      </c>
      <c r="I454" s="117">
        <v>35</v>
      </c>
      <c r="J454" s="117">
        <v>50</v>
      </c>
      <c r="K454" s="117">
        <v>42.5</v>
      </c>
      <c r="L454" s="117">
        <v>30</v>
      </c>
      <c r="M454" s="117">
        <v>40</v>
      </c>
      <c r="N454" s="117">
        <v>35</v>
      </c>
      <c r="O454" s="117">
        <v>30</v>
      </c>
      <c r="P454" s="117">
        <v>57</v>
      </c>
      <c r="Q454" s="117">
        <v>43.5</v>
      </c>
      <c r="R454" s="117">
        <v>60</v>
      </c>
      <c r="S454" s="117">
        <v>65</v>
      </c>
      <c r="T454" s="117">
        <v>62.5</v>
      </c>
      <c r="U454" s="117">
        <v>65</v>
      </c>
      <c r="V454" s="117">
        <v>75</v>
      </c>
      <c r="W454" s="117">
        <v>70</v>
      </c>
      <c r="X454" s="117">
        <v>50</v>
      </c>
      <c r="Y454" s="117">
        <v>65</v>
      </c>
      <c r="Z454" s="117">
        <v>57.5</v>
      </c>
      <c r="AA454" s="117">
        <v>20</v>
      </c>
      <c r="AB454" s="117">
        <v>25</v>
      </c>
      <c r="AC454" s="117">
        <v>22.5</v>
      </c>
      <c r="AD454" s="117">
        <v>20</v>
      </c>
      <c r="AE454" s="117">
        <v>25</v>
      </c>
      <c r="AF454" s="119">
        <v>22.5</v>
      </c>
    </row>
    <row r="455" spans="2:32" ht="15" customHeight="1" x14ac:dyDescent="0.25">
      <c r="B455" s="116">
        <v>43033</v>
      </c>
      <c r="C455" s="117">
        <v>50</v>
      </c>
      <c r="D455" s="117">
        <v>60</v>
      </c>
      <c r="E455" s="117">
        <v>55</v>
      </c>
      <c r="F455" s="117">
        <v>55</v>
      </c>
      <c r="G455" s="117">
        <v>60</v>
      </c>
      <c r="H455" s="117">
        <v>57.5</v>
      </c>
      <c r="I455" s="117">
        <v>35</v>
      </c>
      <c r="J455" s="117">
        <v>50</v>
      </c>
      <c r="K455" s="117">
        <v>42.5</v>
      </c>
      <c r="L455" s="117">
        <v>30</v>
      </c>
      <c r="M455" s="117">
        <v>40</v>
      </c>
      <c r="N455" s="117">
        <v>35</v>
      </c>
      <c r="O455" s="117">
        <v>30</v>
      </c>
      <c r="P455" s="117">
        <v>57</v>
      </c>
      <c r="Q455" s="117">
        <v>43.5</v>
      </c>
      <c r="R455" s="117">
        <v>60</v>
      </c>
      <c r="S455" s="117">
        <v>65</v>
      </c>
      <c r="T455" s="117">
        <v>62.5</v>
      </c>
      <c r="U455" s="117">
        <v>65</v>
      </c>
      <c r="V455" s="117">
        <v>75</v>
      </c>
      <c r="W455" s="117">
        <v>70</v>
      </c>
      <c r="X455" s="117">
        <v>50</v>
      </c>
      <c r="Y455" s="117">
        <v>65</v>
      </c>
      <c r="Z455" s="117">
        <v>57.5</v>
      </c>
      <c r="AA455" s="117">
        <v>25</v>
      </c>
      <c r="AB455" s="117">
        <v>35</v>
      </c>
      <c r="AC455" s="117">
        <v>30</v>
      </c>
      <c r="AD455" s="117">
        <v>25</v>
      </c>
      <c r="AE455" s="117">
        <v>35</v>
      </c>
      <c r="AF455" s="119">
        <v>30</v>
      </c>
    </row>
    <row r="456" spans="2:32" ht="15" customHeight="1" x14ac:dyDescent="0.25">
      <c r="B456" s="116">
        <v>43026</v>
      </c>
      <c r="C456" s="117">
        <v>50</v>
      </c>
      <c r="D456" s="117">
        <v>60</v>
      </c>
      <c r="E456" s="117">
        <v>55</v>
      </c>
      <c r="F456" s="117">
        <v>55</v>
      </c>
      <c r="G456" s="117">
        <v>60</v>
      </c>
      <c r="H456" s="117">
        <v>57.5</v>
      </c>
      <c r="I456" s="117">
        <v>35</v>
      </c>
      <c r="J456" s="117">
        <v>50</v>
      </c>
      <c r="K456" s="117">
        <v>42.5</v>
      </c>
      <c r="L456" s="117">
        <v>30</v>
      </c>
      <c r="M456" s="117">
        <v>40</v>
      </c>
      <c r="N456" s="117">
        <v>35</v>
      </c>
      <c r="O456" s="117">
        <v>30</v>
      </c>
      <c r="P456" s="117">
        <v>57</v>
      </c>
      <c r="Q456" s="117">
        <v>43.5</v>
      </c>
      <c r="R456" s="117">
        <v>60</v>
      </c>
      <c r="S456" s="117">
        <v>65</v>
      </c>
      <c r="T456" s="117">
        <v>62.5</v>
      </c>
      <c r="U456" s="117">
        <v>60</v>
      </c>
      <c r="V456" s="117">
        <v>69</v>
      </c>
      <c r="W456" s="117">
        <v>64.5</v>
      </c>
      <c r="X456" s="117">
        <v>50</v>
      </c>
      <c r="Y456" s="117">
        <v>65</v>
      </c>
      <c r="Z456" s="117">
        <v>57.5</v>
      </c>
      <c r="AA456" s="117">
        <v>25</v>
      </c>
      <c r="AB456" s="117">
        <v>35</v>
      </c>
      <c r="AC456" s="117">
        <v>30</v>
      </c>
      <c r="AD456" s="117">
        <v>25</v>
      </c>
      <c r="AE456" s="117">
        <v>35</v>
      </c>
      <c r="AF456" s="119">
        <v>30</v>
      </c>
    </row>
    <row r="457" spans="2:32" ht="15" customHeight="1" x14ac:dyDescent="0.25">
      <c r="B457" s="116">
        <v>43019</v>
      </c>
      <c r="C457" s="117">
        <v>50</v>
      </c>
      <c r="D457" s="117">
        <v>60</v>
      </c>
      <c r="E457" s="117">
        <v>55</v>
      </c>
      <c r="F457" s="117">
        <v>60</v>
      </c>
      <c r="G457" s="117">
        <v>70</v>
      </c>
      <c r="H457" s="117">
        <v>65</v>
      </c>
      <c r="I457" s="117">
        <v>35</v>
      </c>
      <c r="J457" s="117">
        <v>50</v>
      </c>
      <c r="K457" s="117">
        <v>42.5</v>
      </c>
      <c r="L457" s="117">
        <v>30</v>
      </c>
      <c r="M457" s="117">
        <v>40</v>
      </c>
      <c r="N457" s="117">
        <v>35</v>
      </c>
      <c r="O457" s="117">
        <v>30</v>
      </c>
      <c r="P457" s="117">
        <v>57</v>
      </c>
      <c r="Q457" s="117">
        <v>43.5</v>
      </c>
      <c r="R457" s="117">
        <v>70</v>
      </c>
      <c r="S457" s="117">
        <v>80</v>
      </c>
      <c r="T457" s="117">
        <v>75</v>
      </c>
      <c r="U457" s="117">
        <v>70</v>
      </c>
      <c r="V457" s="117">
        <v>80</v>
      </c>
      <c r="W457" s="117">
        <v>75</v>
      </c>
      <c r="X457" s="117">
        <v>50</v>
      </c>
      <c r="Y457" s="117">
        <v>65</v>
      </c>
      <c r="Z457" s="117">
        <v>57.5</v>
      </c>
      <c r="AA457" s="117">
        <v>30</v>
      </c>
      <c r="AB457" s="117">
        <v>40</v>
      </c>
      <c r="AC457" s="117">
        <v>35</v>
      </c>
      <c r="AD457" s="117">
        <v>27</v>
      </c>
      <c r="AE457" s="117">
        <v>37</v>
      </c>
      <c r="AF457" s="119">
        <v>32</v>
      </c>
    </row>
    <row r="458" spans="2:32" ht="15" customHeight="1" x14ac:dyDescent="0.25">
      <c r="B458" s="116">
        <v>43012</v>
      </c>
      <c r="C458" s="117">
        <v>50</v>
      </c>
      <c r="D458" s="117">
        <v>60</v>
      </c>
      <c r="E458" s="117">
        <v>55</v>
      </c>
      <c r="F458" s="117">
        <v>60</v>
      </c>
      <c r="G458" s="117">
        <v>70</v>
      </c>
      <c r="H458" s="117">
        <v>65</v>
      </c>
      <c r="I458" s="117">
        <v>35</v>
      </c>
      <c r="J458" s="117">
        <v>50</v>
      </c>
      <c r="K458" s="117">
        <v>42.5</v>
      </c>
      <c r="L458" s="117">
        <v>30</v>
      </c>
      <c r="M458" s="117">
        <v>40</v>
      </c>
      <c r="N458" s="117">
        <v>35</v>
      </c>
      <c r="O458" s="117">
        <v>30</v>
      </c>
      <c r="P458" s="117">
        <v>57</v>
      </c>
      <c r="Q458" s="117">
        <v>43.5</v>
      </c>
      <c r="R458" s="117">
        <v>70</v>
      </c>
      <c r="S458" s="117">
        <v>80</v>
      </c>
      <c r="T458" s="117">
        <v>75</v>
      </c>
      <c r="U458" s="117">
        <v>78</v>
      </c>
      <c r="V458" s="117">
        <v>85</v>
      </c>
      <c r="W458" s="117">
        <v>81.5</v>
      </c>
      <c r="X458" s="117">
        <v>50</v>
      </c>
      <c r="Y458" s="117">
        <v>65</v>
      </c>
      <c r="Z458" s="117">
        <v>57.5</v>
      </c>
      <c r="AA458" s="117">
        <v>30</v>
      </c>
      <c r="AB458" s="117">
        <v>40</v>
      </c>
      <c r="AC458" s="117">
        <v>35</v>
      </c>
      <c r="AD458" s="117">
        <v>27</v>
      </c>
      <c r="AE458" s="117">
        <v>37</v>
      </c>
      <c r="AF458" s="119">
        <v>32</v>
      </c>
    </row>
    <row r="459" spans="2:32" ht="15" customHeight="1" x14ac:dyDescent="0.25">
      <c r="B459" s="116">
        <v>43005</v>
      </c>
      <c r="C459" s="117">
        <v>50</v>
      </c>
      <c r="D459" s="117">
        <v>60</v>
      </c>
      <c r="E459" s="117">
        <v>55</v>
      </c>
      <c r="F459" s="117">
        <v>60</v>
      </c>
      <c r="G459" s="117">
        <v>70</v>
      </c>
      <c r="H459" s="117">
        <v>65</v>
      </c>
      <c r="I459" s="117">
        <v>35</v>
      </c>
      <c r="J459" s="117">
        <v>50</v>
      </c>
      <c r="K459" s="117">
        <v>42.5</v>
      </c>
      <c r="L459" s="117">
        <v>30</v>
      </c>
      <c r="M459" s="117">
        <v>40</v>
      </c>
      <c r="N459" s="117">
        <v>35</v>
      </c>
      <c r="O459" s="117">
        <v>30</v>
      </c>
      <c r="P459" s="117">
        <v>57</v>
      </c>
      <c r="Q459" s="117">
        <v>43.5</v>
      </c>
      <c r="R459" s="117">
        <v>70</v>
      </c>
      <c r="S459" s="117">
        <v>80</v>
      </c>
      <c r="T459" s="117">
        <v>75</v>
      </c>
      <c r="U459" s="117">
        <v>78</v>
      </c>
      <c r="V459" s="117">
        <v>85</v>
      </c>
      <c r="W459" s="117">
        <v>81.5</v>
      </c>
      <c r="X459" s="117">
        <v>50</v>
      </c>
      <c r="Y459" s="117">
        <v>65</v>
      </c>
      <c r="Z459" s="117">
        <v>57.5</v>
      </c>
      <c r="AA459" s="117">
        <v>30</v>
      </c>
      <c r="AB459" s="117">
        <v>40</v>
      </c>
      <c r="AC459" s="117">
        <v>35</v>
      </c>
      <c r="AD459" s="117">
        <v>27</v>
      </c>
      <c r="AE459" s="117">
        <v>37</v>
      </c>
      <c r="AF459" s="119">
        <v>32</v>
      </c>
    </row>
    <row r="460" spans="2:32" ht="15" customHeight="1" x14ac:dyDescent="0.25">
      <c r="B460" s="116">
        <v>42998</v>
      </c>
      <c r="C460" s="117">
        <v>50</v>
      </c>
      <c r="D460" s="117">
        <v>60</v>
      </c>
      <c r="E460" s="117">
        <v>55</v>
      </c>
      <c r="F460" s="117">
        <v>60</v>
      </c>
      <c r="G460" s="117">
        <v>70</v>
      </c>
      <c r="H460" s="117">
        <v>65</v>
      </c>
      <c r="I460" s="117">
        <v>35</v>
      </c>
      <c r="J460" s="117">
        <v>50</v>
      </c>
      <c r="K460" s="117">
        <v>42.5</v>
      </c>
      <c r="L460" s="117">
        <v>30</v>
      </c>
      <c r="M460" s="117">
        <v>40</v>
      </c>
      <c r="N460" s="117">
        <v>35</v>
      </c>
      <c r="O460" s="117">
        <v>30</v>
      </c>
      <c r="P460" s="117">
        <v>57</v>
      </c>
      <c r="Q460" s="117">
        <v>43.5</v>
      </c>
      <c r="R460" s="117">
        <v>70</v>
      </c>
      <c r="S460" s="117">
        <v>80</v>
      </c>
      <c r="T460" s="117">
        <v>75</v>
      </c>
      <c r="U460" s="117">
        <v>78</v>
      </c>
      <c r="V460" s="117">
        <v>85</v>
      </c>
      <c r="W460" s="117">
        <v>81.5</v>
      </c>
      <c r="X460" s="117">
        <v>50</v>
      </c>
      <c r="Y460" s="117">
        <v>65</v>
      </c>
      <c r="Z460" s="117">
        <v>57.5</v>
      </c>
      <c r="AA460" s="117">
        <v>30</v>
      </c>
      <c r="AB460" s="117">
        <v>40</v>
      </c>
      <c r="AC460" s="117">
        <v>35</v>
      </c>
      <c r="AD460" s="117">
        <v>27</v>
      </c>
      <c r="AE460" s="117">
        <v>37</v>
      </c>
      <c r="AF460" s="119">
        <v>32</v>
      </c>
    </row>
    <row r="461" spans="2:32" ht="15" customHeight="1" x14ac:dyDescent="0.25">
      <c r="B461" s="116">
        <v>42991</v>
      </c>
      <c r="C461" s="117">
        <v>50</v>
      </c>
      <c r="D461" s="117">
        <v>60</v>
      </c>
      <c r="E461" s="117">
        <v>55</v>
      </c>
      <c r="F461" s="117">
        <v>60</v>
      </c>
      <c r="G461" s="117">
        <v>70</v>
      </c>
      <c r="H461" s="117">
        <v>65</v>
      </c>
      <c r="I461" s="117">
        <v>35</v>
      </c>
      <c r="J461" s="117">
        <v>50</v>
      </c>
      <c r="K461" s="117">
        <v>42.5</v>
      </c>
      <c r="L461" s="117">
        <v>30</v>
      </c>
      <c r="M461" s="117">
        <v>40</v>
      </c>
      <c r="N461" s="117">
        <v>35</v>
      </c>
      <c r="O461" s="117">
        <v>30</v>
      </c>
      <c r="P461" s="117">
        <v>57</v>
      </c>
      <c r="Q461" s="117">
        <v>43.5</v>
      </c>
      <c r="R461" s="117">
        <v>70</v>
      </c>
      <c r="S461" s="117">
        <v>80</v>
      </c>
      <c r="T461" s="117">
        <v>75</v>
      </c>
      <c r="U461" s="117">
        <v>78</v>
      </c>
      <c r="V461" s="117">
        <v>85</v>
      </c>
      <c r="W461" s="117">
        <v>81.5</v>
      </c>
      <c r="X461" s="117">
        <v>45</v>
      </c>
      <c r="Y461" s="117">
        <v>52</v>
      </c>
      <c r="Z461" s="117">
        <v>48.5</v>
      </c>
      <c r="AA461" s="117">
        <v>30</v>
      </c>
      <c r="AB461" s="117">
        <v>40</v>
      </c>
      <c r="AC461" s="117">
        <v>35</v>
      </c>
      <c r="AD461" s="117">
        <v>27</v>
      </c>
      <c r="AE461" s="117">
        <v>37</v>
      </c>
      <c r="AF461" s="119">
        <v>32</v>
      </c>
    </row>
    <row r="462" spans="2:32" ht="15" customHeight="1" x14ac:dyDescent="0.25">
      <c r="B462" s="116">
        <v>42984</v>
      </c>
      <c r="C462" s="117">
        <v>50</v>
      </c>
      <c r="D462" s="117">
        <v>60</v>
      </c>
      <c r="E462" s="117">
        <v>55</v>
      </c>
      <c r="F462" s="117">
        <v>60</v>
      </c>
      <c r="G462" s="117">
        <v>70</v>
      </c>
      <c r="H462" s="117">
        <v>65</v>
      </c>
      <c r="I462" s="117">
        <v>35</v>
      </c>
      <c r="J462" s="117">
        <v>50</v>
      </c>
      <c r="K462" s="117">
        <v>42.5</v>
      </c>
      <c r="L462" s="117">
        <v>30</v>
      </c>
      <c r="M462" s="117">
        <v>40</v>
      </c>
      <c r="N462" s="117">
        <v>35</v>
      </c>
      <c r="O462" s="117">
        <v>30</v>
      </c>
      <c r="P462" s="117">
        <v>57</v>
      </c>
      <c r="Q462" s="117">
        <v>43.5</v>
      </c>
      <c r="R462" s="117">
        <v>70</v>
      </c>
      <c r="S462" s="117">
        <v>80</v>
      </c>
      <c r="T462" s="117">
        <v>75</v>
      </c>
      <c r="U462" s="117">
        <v>78</v>
      </c>
      <c r="V462" s="117">
        <v>85</v>
      </c>
      <c r="W462" s="117">
        <v>81.5</v>
      </c>
      <c r="X462" s="117">
        <v>45</v>
      </c>
      <c r="Y462" s="117">
        <v>52</v>
      </c>
      <c r="Z462" s="117">
        <v>48.5</v>
      </c>
      <c r="AA462" s="117">
        <v>30</v>
      </c>
      <c r="AB462" s="117">
        <v>40</v>
      </c>
      <c r="AC462" s="117">
        <v>35</v>
      </c>
      <c r="AD462" s="117">
        <v>27</v>
      </c>
      <c r="AE462" s="117">
        <v>37</v>
      </c>
      <c r="AF462" s="119">
        <v>32</v>
      </c>
    </row>
    <row r="463" spans="2:32" ht="15" customHeight="1" x14ac:dyDescent="0.25">
      <c r="B463" s="116">
        <v>42977</v>
      </c>
      <c r="C463" s="117">
        <v>50</v>
      </c>
      <c r="D463" s="117">
        <v>60</v>
      </c>
      <c r="E463" s="117">
        <v>55</v>
      </c>
      <c r="F463" s="117">
        <v>60</v>
      </c>
      <c r="G463" s="117">
        <v>70</v>
      </c>
      <c r="H463" s="117">
        <v>65</v>
      </c>
      <c r="I463" s="117">
        <v>35</v>
      </c>
      <c r="J463" s="117">
        <v>50</v>
      </c>
      <c r="K463" s="117">
        <v>42.5</v>
      </c>
      <c r="L463" s="117">
        <v>30</v>
      </c>
      <c r="M463" s="117">
        <v>40</v>
      </c>
      <c r="N463" s="117">
        <v>35</v>
      </c>
      <c r="O463" s="117">
        <v>30</v>
      </c>
      <c r="P463" s="117">
        <v>57</v>
      </c>
      <c r="Q463" s="117">
        <v>43.5</v>
      </c>
      <c r="R463" s="117">
        <v>70</v>
      </c>
      <c r="S463" s="117">
        <v>80</v>
      </c>
      <c r="T463" s="117">
        <v>75</v>
      </c>
      <c r="U463" s="117">
        <v>78</v>
      </c>
      <c r="V463" s="117">
        <v>85</v>
      </c>
      <c r="W463" s="117">
        <v>81.5</v>
      </c>
      <c r="X463" s="117">
        <v>45</v>
      </c>
      <c r="Y463" s="117">
        <v>52</v>
      </c>
      <c r="Z463" s="117">
        <v>48.5</v>
      </c>
      <c r="AA463" s="117">
        <v>30</v>
      </c>
      <c r="AB463" s="117">
        <v>40</v>
      </c>
      <c r="AC463" s="117">
        <v>35</v>
      </c>
      <c r="AD463" s="117">
        <v>27</v>
      </c>
      <c r="AE463" s="117">
        <v>37</v>
      </c>
      <c r="AF463" s="119">
        <v>32</v>
      </c>
    </row>
    <row r="464" spans="2:32" ht="15" customHeight="1" x14ac:dyDescent="0.25">
      <c r="B464" s="116">
        <v>42970</v>
      </c>
      <c r="C464" s="117">
        <v>40</v>
      </c>
      <c r="D464" s="117">
        <v>60</v>
      </c>
      <c r="E464" s="117">
        <v>50</v>
      </c>
      <c r="F464" s="117">
        <v>53</v>
      </c>
      <c r="G464" s="117">
        <v>70</v>
      </c>
      <c r="H464" s="117">
        <v>61.5</v>
      </c>
      <c r="I464" s="117">
        <v>35</v>
      </c>
      <c r="J464" s="117">
        <v>50</v>
      </c>
      <c r="K464" s="117">
        <v>42.5</v>
      </c>
      <c r="L464" s="117">
        <v>20</v>
      </c>
      <c r="M464" s="117">
        <v>30</v>
      </c>
      <c r="N464" s="117">
        <v>25</v>
      </c>
      <c r="O464" s="117">
        <v>30</v>
      </c>
      <c r="P464" s="117">
        <v>57</v>
      </c>
      <c r="Q464" s="117">
        <v>43.5</v>
      </c>
      <c r="R464" s="117">
        <v>70</v>
      </c>
      <c r="S464" s="117">
        <v>80</v>
      </c>
      <c r="T464" s="117">
        <v>75</v>
      </c>
      <c r="U464" s="117">
        <v>78</v>
      </c>
      <c r="V464" s="117">
        <v>85</v>
      </c>
      <c r="W464" s="117">
        <v>81.5</v>
      </c>
      <c r="X464" s="117">
        <v>45</v>
      </c>
      <c r="Y464" s="117">
        <v>52</v>
      </c>
      <c r="Z464" s="117">
        <v>48.5</v>
      </c>
      <c r="AA464" s="117">
        <v>27</v>
      </c>
      <c r="AB464" s="117">
        <v>37</v>
      </c>
      <c r="AC464" s="117">
        <v>32</v>
      </c>
      <c r="AD464" s="117">
        <v>27</v>
      </c>
      <c r="AE464" s="117">
        <v>37</v>
      </c>
      <c r="AF464" s="119">
        <v>32</v>
      </c>
    </row>
    <row r="465" spans="2:32" ht="15" customHeight="1" x14ac:dyDescent="0.25">
      <c r="B465" s="116">
        <v>42963</v>
      </c>
      <c r="C465" s="117">
        <v>38</v>
      </c>
      <c r="D465" s="117">
        <v>55</v>
      </c>
      <c r="E465" s="117">
        <v>46.5</v>
      </c>
      <c r="F465" s="117">
        <v>40</v>
      </c>
      <c r="G465" s="117">
        <v>65</v>
      </c>
      <c r="H465" s="117">
        <v>52.5</v>
      </c>
      <c r="I465" s="117">
        <v>32</v>
      </c>
      <c r="J465" s="117">
        <v>42</v>
      </c>
      <c r="K465" s="117">
        <v>37</v>
      </c>
      <c r="L465" s="117">
        <v>20</v>
      </c>
      <c r="M465" s="117">
        <v>30</v>
      </c>
      <c r="N465" s="117">
        <v>25</v>
      </c>
      <c r="O465" s="117">
        <v>24</v>
      </c>
      <c r="P465" s="117">
        <v>34</v>
      </c>
      <c r="Q465" s="117">
        <v>29</v>
      </c>
      <c r="R465" s="117">
        <v>70</v>
      </c>
      <c r="S465" s="117">
        <v>80</v>
      </c>
      <c r="T465" s="117">
        <v>75</v>
      </c>
      <c r="U465" s="117">
        <v>78</v>
      </c>
      <c r="V465" s="117">
        <v>85</v>
      </c>
      <c r="W465" s="117">
        <v>81.5</v>
      </c>
      <c r="X465" s="117">
        <v>45</v>
      </c>
      <c r="Y465" s="117">
        <v>52</v>
      </c>
      <c r="Z465" s="117">
        <v>48.5</v>
      </c>
      <c r="AA465" s="117">
        <v>17</v>
      </c>
      <c r="AB465" s="117">
        <v>27</v>
      </c>
      <c r="AC465" s="117">
        <v>22</v>
      </c>
      <c r="AD465" s="117">
        <v>17</v>
      </c>
      <c r="AE465" s="117">
        <v>27</v>
      </c>
      <c r="AF465" s="119">
        <v>22</v>
      </c>
    </row>
    <row r="466" spans="2:32" ht="15" customHeight="1" x14ac:dyDescent="0.25">
      <c r="B466" s="116">
        <v>42956</v>
      </c>
      <c r="C466" s="117">
        <v>38</v>
      </c>
      <c r="D466" s="117">
        <v>55</v>
      </c>
      <c r="E466" s="117">
        <v>46.5</v>
      </c>
      <c r="F466" s="117">
        <v>40</v>
      </c>
      <c r="G466" s="117">
        <v>65</v>
      </c>
      <c r="H466" s="117">
        <v>52.5</v>
      </c>
      <c r="I466" s="117">
        <v>32</v>
      </c>
      <c r="J466" s="117">
        <v>42</v>
      </c>
      <c r="K466" s="117">
        <v>37</v>
      </c>
      <c r="L466" s="117">
        <v>20</v>
      </c>
      <c r="M466" s="117">
        <v>30</v>
      </c>
      <c r="N466" s="117">
        <v>25</v>
      </c>
      <c r="O466" s="117">
        <v>24</v>
      </c>
      <c r="P466" s="117">
        <v>34</v>
      </c>
      <c r="Q466" s="117">
        <v>29</v>
      </c>
      <c r="R466" s="117">
        <v>70</v>
      </c>
      <c r="S466" s="117">
        <v>80</v>
      </c>
      <c r="T466" s="117">
        <v>75</v>
      </c>
      <c r="U466" s="117">
        <v>78</v>
      </c>
      <c r="V466" s="117">
        <v>85</v>
      </c>
      <c r="W466" s="117">
        <v>81.5</v>
      </c>
      <c r="X466" s="117">
        <v>45</v>
      </c>
      <c r="Y466" s="117">
        <v>52</v>
      </c>
      <c r="Z466" s="117">
        <v>48.5</v>
      </c>
      <c r="AA466" s="117">
        <v>17</v>
      </c>
      <c r="AB466" s="117">
        <v>27</v>
      </c>
      <c r="AC466" s="117">
        <v>22</v>
      </c>
      <c r="AD466" s="117">
        <v>17</v>
      </c>
      <c r="AE466" s="117">
        <v>27</v>
      </c>
      <c r="AF466" s="119">
        <v>22</v>
      </c>
    </row>
    <row r="467" spans="2:32" ht="15" customHeight="1" x14ac:dyDescent="0.25">
      <c r="B467" s="116">
        <v>42949</v>
      </c>
      <c r="C467" s="117">
        <v>38</v>
      </c>
      <c r="D467" s="117">
        <v>55</v>
      </c>
      <c r="E467" s="117">
        <v>46.5</v>
      </c>
      <c r="F467" s="117">
        <v>40</v>
      </c>
      <c r="G467" s="117">
        <v>60</v>
      </c>
      <c r="H467" s="117">
        <v>50</v>
      </c>
      <c r="I467" s="117">
        <v>32</v>
      </c>
      <c r="J467" s="117">
        <v>42</v>
      </c>
      <c r="K467" s="117">
        <v>37</v>
      </c>
      <c r="L467" s="117">
        <v>20</v>
      </c>
      <c r="M467" s="117">
        <v>30</v>
      </c>
      <c r="N467" s="117">
        <v>25</v>
      </c>
      <c r="O467" s="117">
        <v>24</v>
      </c>
      <c r="P467" s="117">
        <v>34</v>
      </c>
      <c r="Q467" s="117">
        <v>29</v>
      </c>
      <c r="R467" s="117">
        <v>70</v>
      </c>
      <c r="S467" s="117">
        <v>80</v>
      </c>
      <c r="T467" s="117">
        <v>75</v>
      </c>
      <c r="U467" s="117">
        <v>78</v>
      </c>
      <c r="V467" s="117">
        <v>85</v>
      </c>
      <c r="W467" s="117">
        <v>81.5</v>
      </c>
      <c r="X467" s="117">
        <v>45</v>
      </c>
      <c r="Y467" s="117">
        <v>52</v>
      </c>
      <c r="Z467" s="117">
        <v>48.5</v>
      </c>
      <c r="AA467" s="117">
        <v>17</v>
      </c>
      <c r="AB467" s="117">
        <v>27</v>
      </c>
      <c r="AC467" s="117">
        <v>22</v>
      </c>
      <c r="AD467" s="117">
        <v>17</v>
      </c>
      <c r="AE467" s="117">
        <v>27</v>
      </c>
      <c r="AF467" s="119">
        <v>22</v>
      </c>
    </row>
    <row r="468" spans="2:32" ht="15" customHeight="1" x14ac:dyDescent="0.25">
      <c r="B468" s="116">
        <v>42942</v>
      </c>
      <c r="C468" s="117">
        <v>38</v>
      </c>
      <c r="D468" s="117">
        <v>55</v>
      </c>
      <c r="E468" s="117">
        <v>46.5</v>
      </c>
      <c r="F468" s="117">
        <v>35</v>
      </c>
      <c r="G468" s="117">
        <v>40</v>
      </c>
      <c r="H468" s="117">
        <v>37.5</v>
      </c>
      <c r="I468" s="117">
        <v>32</v>
      </c>
      <c r="J468" s="117">
        <v>42</v>
      </c>
      <c r="K468" s="117">
        <v>37</v>
      </c>
      <c r="L468" s="117">
        <v>20</v>
      </c>
      <c r="M468" s="117">
        <v>30</v>
      </c>
      <c r="N468" s="117">
        <v>25</v>
      </c>
      <c r="O468" s="117">
        <v>24</v>
      </c>
      <c r="P468" s="117">
        <v>34</v>
      </c>
      <c r="Q468" s="117">
        <v>29</v>
      </c>
      <c r="R468" s="117">
        <v>60</v>
      </c>
      <c r="S468" s="117">
        <v>65</v>
      </c>
      <c r="T468" s="117">
        <v>62.5</v>
      </c>
      <c r="U468" s="117">
        <v>78</v>
      </c>
      <c r="V468" s="117">
        <v>85</v>
      </c>
      <c r="W468" s="117">
        <v>81.5</v>
      </c>
      <c r="X468" s="117">
        <v>45</v>
      </c>
      <c r="Y468" s="117">
        <v>52</v>
      </c>
      <c r="Z468" s="117">
        <v>48.5</v>
      </c>
      <c r="AA468" s="117">
        <v>17</v>
      </c>
      <c r="AB468" s="117">
        <v>27</v>
      </c>
      <c r="AC468" s="117">
        <v>22</v>
      </c>
      <c r="AD468" s="117">
        <v>17</v>
      </c>
      <c r="AE468" s="117">
        <v>27</v>
      </c>
      <c r="AF468" s="119">
        <v>22</v>
      </c>
    </row>
    <row r="469" spans="2:32" ht="15" customHeight="1" x14ac:dyDescent="0.25">
      <c r="B469" s="116">
        <v>42935</v>
      </c>
      <c r="C469" s="117">
        <v>38</v>
      </c>
      <c r="D469" s="117">
        <v>55</v>
      </c>
      <c r="E469" s="117">
        <v>46.5</v>
      </c>
      <c r="F469" s="117">
        <v>35</v>
      </c>
      <c r="G469" s="117">
        <v>40</v>
      </c>
      <c r="H469" s="117">
        <v>37.5</v>
      </c>
      <c r="I469" s="117">
        <v>32</v>
      </c>
      <c r="J469" s="117">
        <v>42</v>
      </c>
      <c r="K469" s="117">
        <v>37</v>
      </c>
      <c r="L469" s="117">
        <v>20</v>
      </c>
      <c r="M469" s="117">
        <v>30</v>
      </c>
      <c r="N469" s="117">
        <v>25</v>
      </c>
      <c r="O469" s="117">
        <v>24</v>
      </c>
      <c r="P469" s="117">
        <v>34</v>
      </c>
      <c r="Q469" s="117">
        <v>29</v>
      </c>
      <c r="R469" s="117">
        <v>60</v>
      </c>
      <c r="S469" s="117">
        <v>65</v>
      </c>
      <c r="T469" s="117">
        <v>62.5</v>
      </c>
      <c r="U469" s="117">
        <v>78</v>
      </c>
      <c r="V469" s="117">
        <v>85</v>
      </c>
      <c r="W469" s="117">
        <v>81.5</v>
      </c>
      <c r="X469" s="117">
        <v>45</v>
      </c>
      <c r="Y469" s="117">
        <v>52</v>
      </c>
      <c r="Z469" s="117">
        <v>48.5</v>
      </c>
      <c r="AA469" s="117">
        <v>17</v>
      </c>
      <c r="AB469" s="117">
        <v>27</v>
      </c>
      <c r="AC469" s="117">
        <v>22</v>
      </c>
      <c r="AD469" s="117">
        <v>17</v>
      </c>
      <c r="AE469" s="117">
        <v>27</v>
      </c>
      <c r="AF469" s="119">
        <v>22</v>
      </c>
    </row>
    <row r="470" spans="2:32" ht="15" customHeight="1" x14ac:dyDescent="0.25">
      <c r="B470" s="116">
        <v>42928</v>
      </c>
      <c r="C470" s="117">
        <v>38</v>
      </c>
      <c r="D470" s="117">
        <v>55</v>
      </c>
      <c r="E470" s="117">
        <v>46.5</v>
      </c>
      <c r="F470" s="117">
        <v>35</v>
      </c>
      <c r="G470" s="117">
        <v>40</v>
      </c>
      <c r="H470" s="117">
        <v>37.5</v>
      </c>
      <c r="I470" s="117">
        <v>32</v>
      </c>
      <c r="J470" s="117">
        <v>42</v>
      </c>
      <c r="K470" s="117">
        <v>37</v>
      </c>
      <c r="L470" s="117">
        <v>20</v>
      </c>
      <c r="M470" s="117">
        <v>30</v>
      </c>
      <c r="N470" s="117">
        <v>25</v>
      </c>
      <c r="O470" s="117">
        <v>24</v>
      </c>
      <c r="P470" s="117">
        <v>34</v>
      </c>
      <c r="Q470" s="117">
        <v>29</v>
      </c>
      <c r="R470" s="117">
        <v>60</v>
      </c>
      <c r="S470" s="117">
        <v>65</v>
      </c>
      <c r="T470" s="117">
        <v>62.5</v>
      </c>
      <c r="U470" s="117">
        <v>78</v>
      </c>
      <c r="V470" s="117">
        <v>85</v>
      </c>
      <c r="W470" s="117">
        <v>81.5</v>
      </c>
      <c r="X470" s="117">
        <v>44</v>
      </c>
      <c r="Y470" s="117">
        <v>52</v>
      </c>
      <c r="Z470" s="117">
        <v>48</v>
      </c>
      <c r="AA470" s="117">
        <v>17</v>
      </c>
      <c r="AB470" s="117">
        <v>27</v>
      </c>
      <c r="AC470" s="117">
        <v>22</v>
      </c>
      <c r="AD470" s="117">
        <v>17</v>
      </c>
      <c r="AE470" s="117">
        <v>27</v>
      </c>
      <c r="AF470" s="119">
        <v>22</v>
      </c>
    </row>
    <row r="471" spans="2:32" ht="15" customHeight="1" x14ac:dyDescent="0.25">
      <c r="B471" s="116">
        <v>42921</v>
      </c>
      <c r="C471" s="117">
        <v>33</v>
      </c>
      <c r="D471" s="117">
        <v>55</v>
      </c>
      <c r="E471" s="117">
        <v>44</v>
      </c>
      <c r="F471" s="117">
        <v>31</v>
      </c>
      <c r="G471" s="117">
        <v>36</v>
      </c>
      <c r="H471" s="117">
        <v>33.5</v>
      </c>
      <c r="I471" s="117">
        <v>30</v>
      </c>
      <c r="J471" s="117">
        <v>40</v>
      </c>
      <c r="K471" s="117">
        <v>35</v>
      </c>
      <c r="L471" s="117">
        <v>14</v>
      </c>
      <c r="M471" s="117">
        <v>30</v>
      </c>
      <c r="N471" s="117">
        <v>22</v>
      </c>
      <c r="O471" s="117">
        <v>22</v>
      </c>
      <c r="P471" s="117">
        <v>32</v>
      </c>
      <c r="Q471" s="117">
        <v>27</v>
      </c>
      <c r="R471" s="117">
        <v>60</v>
      </c>
      <c r="S471" s="117">
        <v>65</v>
      </c>
      <c r="T471" s="117">
        <v>62.5</v>
      </c>
      <c r="U471" s="117">
        <v>78</v>
      </c>
      <c r="V471" s="117">
        <v>85</v>
      </c>
      <c r="W471" s="117">
        <v>81.5</v>
      </c>
      <c r="X471" s="117">
        <v>42</v>
      </c>
      <c r="Y471" s="117">
        <v>50</v>
      </c>
      <c r="Z471" s="117">
        <v>46</v>
      </c>
      <c r="AA471" s="117">
        <v>15</v>
      </c>
      <c r="AB471" s="117">
        <v>25</v>
      </c>
      <c r="AC471" s="117">
        <v>20</v>
      </c>
      <c r="AD471" s="117">
        <v>15</v>
      </c>
      <c r="AE471" s="117">
        <v>25</v>
      </c>
      <c r="AF471" s="119">
        <v>20</v>
      </c>
    </row>
    <row r="472" spans="2:32" ht="15" customHeight="1" x14ac:dyDescent="0.25">
      <c r="B472" s="116">
        <v>42914</v>
      </c>
      <c r="C472" s="117">
        <v>33</v>
      </c>
      <c r="D472" s="117">
        <v>55</v>
      </c>
      <c r="E472" s="117">
        <v>44</v>
      </c>
      <c r="F472" s="117">
        <v>31</v>
      </c>
      <c r="G472" s="117">
        <v>36</v>
      </c>
      <c r="H472" s="117">
        <v>33.5</v>
      </c>
      <c r="I472" s="117">
        <v>30</v>
      </c>
      <c r="J472" s="117">
        <v>40</v>
      </c>
      <c r="K472" s="117">
        <v>35</v>
      </c>
      <c r="L472" s="117">
        <v>14</v>
      </c>
      <c r="M472" s="117">
        <v>30</v>
      </c>
      <c r="N472" s="117">
        <v>22</v>
      </c>
      <c r="O472" s="117">
        <v>22</v>
      </c>
      <c r="P472" s="117">
        <v>32</v>
      </c>
      <c r="Q472" s="117">
        <v>27</v>
      </c>
      <c r="R472" s="117">
        <v>60</v>
      </c>
      <c r="S472" s="117">
        <v>65</v>
      </c>
      <c r="T472" s="117">
        <v>62.5</v>
      </c>
      <c r="U472" s="117">
        <v>78</v>
      </c>
      <c r="V472" s="117">
        <v>85</v>
      </c>
      <c r="W472" s="117">
        <v>81.5</v>
      </c>
      <c r="X472" s="117">
        <v>42</v>
      </c>
      <c r="Y472" s="117">
        <v>50</v>
      </c>
      <c r="Z472" s="117">
        <v>46</v>
      </c>
      <c r="AA472" s="117">
        <v>15</v>
      </c>
      <c r="AB472" s="117">
        <v>25</v>
      </c>
      <c r="AC472" s="117">
        <v>20</v>
      </c>
      <c r="AD472" s="117">
        <v>15</v>
      </c>
      <c r="AE472" s="117">
        <v>25</v>
      </c>
      <c r="AF472" s="119">
        <v>20</v>
      </c>
    </row>
    <row r="473" spans="2:32" ht="15" customHeight="1" x14ac:dyDescent="0.25">
      <c r="B473" s="116">
        <v>42907</v>
      </c>
      <c r="C473" s="117">
        <v>33</v>
      </c>
      <c r="D473" s="117">
        <v>55</v>
      </c>
      <c r="E473" s="117">
        <v>44</v>
      </c>
      <c r="F473" s="117">
        <v>31</v>
      </c>
      <c r="G473" s="117">
        <v>36</v>
      </c>
      <c r="H473" s="117">
        <v>33.5</v>
      </c>
      <c r="I473" s="117">
        <v>30</v>
      </c>
      <c r="J473" s="117">
        <v>40</v>
      </c>
      <c r="K473" s="117">
        <v>35</v>
      </c>
      <c r="L473" s="117">
        <v>14</v>
      </c>
      <c r="M473" s="117">
        <v>30</v>
      </c>
      <c r="N473" s="117">
        <v>22</v>
      </c>
      <c r="O473" s="117">
        <v>22</v>
      </c>
      <c r="P473" s="117">
        <v>32</v>
      </c>
      <c r="Q473" s="117">
        <v>27</v>
      </c>
      <c r="R473" s="117">
        <v>60</v>
      </c>
      <c r="S473" s="117">
        <v>65</v>
      </c>
      <c r="T473" s="117">
        <v>62.5</v>
      </c>
      <c r="U473" s="117">
        <v>78</v>
      </c>
      <c r="V473" s="117">
        <v>85</v>
      </c>
      <c r="W473" s="117">
        <v>81.5</v>
      </c>
      <c r="X473" s="117">
        <v>42</v>
      </c>
      <c r="Y473" s="117">
        <v>50</v>
      </c>
      <c r="Z473" s="117">
        <v>46</v>
      </c>
      <c r="AA473" s="117">
        <v>15</v>
      </c>
      <c r="AB473" s="117">
        <v>25</v>
      </c>
      <c r="AC473" s="117">
        <v>20</v>
      </c>
      <c r="AD473" s="117">
        <v>15</v>
      </c>
      <c r="AE473" s="117">
        <v>25</v>
      </c>
      <c r="AF473" s="119">
        <v>20</v>
      </c>
    </row>
    <row r="474" spans="2:32" ht="15" customHeight="1" x14ac:dyDescent="0.25">
      <c r="B474" s="116">
        <v>42900</v>
      </c>
      <c r="C474" s="117">
        <v>33</v>
      </c>
      <c r="D474" s="117">
        <v>55</v>
      </c>
      <c r="E474" s="117">
        <v>44</v>
      </c>
      <c r="F474" s="117">
        <v>31</v>
      </c>
      <c r="G474" s="117">
        <v>36</v>
      </c>
      <c r="H474" s="117">
        <v>33.5</v>
      </c>
      <c r="I474" s="117">
        <v>30</v>
      </c>
      <c r="J474" s="117">
        <v>40</v>
      </c>
      <c r="K474" s="117">
        <v>35</v>
      </c>
      <c r="L474" s="117">
        <v>14</v>
      </c>
      <c r="M474" s="117">
        <v>30</v>
      </c>
      <c r="N474" s="117">
        <v>22</v>
      </c>
      <c r="O474" s="117">
        <v>22</v>
      </c>
      <c r="P474" s="117">
        <v>32</v>
      </c>
      <c r="Q474" s="117">
        <v>27</v>
      </c>
      <c r="R474" s="117">
        <v>60</v>
      </c>
      <c r="S474" s="117">
        <v>65</v>
      </c>
      <c r="T474" s="117">
        <v>62.5</v>
      </c>
      <c r="U474" s="117">
        <v>78</v>
      </c>
      <c r="V474" s="117">
        <v>85</v>
      </c>
      <c r="W474" s="117">
        <v>81.5</v>
      </c>
      <c r="X474" s="117">
        <v>42</v>
      </c>
      <c r="Y474" s="117">
        <v>50</v>
      </c>
      <c r="Z474" s="117">
        <v>46</v>
      </c>
      <c r="AA474" s="117">
        <v>9</v>
      </c>
      <c r="AB474" s="117">
        <v>20</v>
      </c>
      <c r="AC474" s="117">
        <v>14.5</v>
      </c>
      <c r="AD474" s="117">
        <v>9</v>
      </c>
      <c r="AE474" s="117">
        <v>20</v>
      </c>
      <c r="AF474" s="119">
        <v>14.5</v>
      </c>
    </row>
    <row r="475" spans="2:32" ht="15" customHeight="1" x14ac:dyDescent="0.25">
      <c r="B475" s="116">
        <v>42893</v>
      </c>
      <c r="C475" s="117">
        <v>33</v>
      </c>
      <c r="D475" s="117">
        <v>55</v>
      </c>
      <c r="E475" s="117">
        <v>44</v>
      </c>
      <c r="F475" s="117">
        <v>31</v>
      </c>
      <c r="G475" s="117">
        <v>36</v>
      </c>
      <c r="H475" s="117">
        <v>33.5</v>
      </c>
      <c r="I475" s="117">
        <v>30</v>
      </c>
      <c r="J475" s="117">
        <v>40</v>
      </c>
      <c r="K475" s="117">
        <v>35</v>
      </c>
      <c r="L475" s="117">
        <v>12</v>
      </c>
      <c r="M475" s="117">
        <v>22</v>
      </c>
      <c r="N475" s="117">
        <v>17</v>
      </c>
      <c r="O475" s="117">
        <v>22</v>
      </c>
      <c r="P475" s="117">
        <v>32</v>
      </c>
      <c r="Q475" s="117">
        <v>27</v>
      </c>
      <c r="R475" s="117">
        <v>60</v>
      </c>
      <c r="S475" s="117">
        <v>65</v>
      </c>
      <c r="T475" s="117">
        <v>62.5</v>
      </c>
      <c r="U475" s="117">
        <v>70</v>
      </c>
      <c r="V475" s="117">
        <v>85</v>
      </c>
      <c r="W475" s="117">
        <v>77.5</v>
      </c>
      <c r="X475" s="117">
        <v>42</v>
      </c>
      <c r="Y475" s="117">
        <v>50</v>
      </c>
      <c r="Z475" s="117">
        <v>46</v>
      </c>
      <c r="AA475" s="117">
        <v>9</v>
      </c>
      <c r="AB475" s="117">
        <v>20</v>
      </c>
      <c r="AC475" s="117">
        <v>14.5</v>
      </c>
      <c r="AD475" s="117">
        <v>9</v>
      </c>
      <c r="AE475" s="117">
        <v>20</v>
      </c>
      <c r="AF475" s="119">
        <v>14.5</v>
      </c>
    </row>
    <row r="476" spans="2:32" ht="15" customHeight="1" x14ac:dyDescent="0.25">
      <c r="B476" s="116">
        <v>42886</v>
      </c>
      <c r="C476" s="117">
        <v>28</v>
      </c>
      <c r="D476" s="117">
        <v>55</v>
      </c>
      <c r="E476" s="117">
        <v>41.5</v>
      </c>
      <c r="F476" s="117">
        <v>31</v>
      </c>
      <c r="G476" s="117">
        <v>36</v>
      </c>
      <c r="H476" s="117">
        <v>33.5</v>
      </c>
      <c r="I476" s="117">
        <v>30</v>
      </c>
      <c r="J476" s="117">
        <v>40</v>
      </c>
      <c r="K476" s="117">
        <v>35</v>
      </c>
      <c r="L476" s="117">
        <v>7</v>
      </c>
      <c r="M476" s="117">
        <v>17</v>
      </c>
      <c r="N476" s="117">
        <v>12</v>
      </c>
      <c r="O476" s="117">
        <v>22</v>
      </c>
      <c r="P476" s="117">
        <v>32</v>
      </c>
      <c r="Q476" s="117">
        <v>27</v>
      </c>
      <c r="R476" s="117">
        <v>60</v>
      </c>
      <c r="S476" s="117">
        <v>65</v>
      </c>
      <c r="T476" s="117">
        <v>62.5</v>
      </c>
      <c r="U476" s="117">
        <v>70</v>
      </c>
      <c r="V476" s="117">
        <v>85</v>
      </c>
      <c r="W476" s="117">
        <v>77.5</v>
      </c>
      <c r="X476" s="117">
        <v>42</v>
      </c>
      <c r="Y476" s="117">
        <v>50</v>
      </c>
      <c r="Z476" s="117">
        <v>46</v>
      </c>
      <c r="AA476" s="117">
        <v>9</v>
      </c>
      <c r="AB476" s="117">
        <v>20</v>
      </c>
      <c r="AC476" s="117">
        <v>14.5</v>
      </c>
      <c r="AD476" s="117">
        <v>9</v>
      </c>
      <c r="AE476" s="117">
        <v>20</v>
      </c>
      <c r="AF476" s="119">
        <v>14.5</v>
      </c>
    </row>
    <row r="477" spans="2:32" ht="15" customHeight="1" x14ac:dyDescent="0.25">
      <c r="B477" s="116">
        <v>42879</v>
      </c>
      <c r="C477" s="117">
        <v>28</v>
      </c>
      <c r="D477" s="117">
        <v>55</v>
      </c>
      <c r="E477" s="117">
        <v>41.5</v>
      </c>
      <c r="F477" s="117">
        <v>31</v>
      </c>
      <c r="G477" s="117">
        <v>36</v>
      </c>
      <c r="H477" s="117">
        <v>33.5</v>
      </c>
      <c r="I477" s="117">
        <v>30</v>
      </c>
      <c r="J477" s="117">
        <v>40</v>
      </c>
      <c r="K477" s="117">
        <v>35</v>
      </c>
      <c r="L477" s="117">
        <v>7</v>
      </c>
      <c r="M477" s="117">
        <v>17</v>
      </c>
      <c r="N477" s="117">
        <v>12</v>
      </c>
      <c r="O477" s="117">
        <v>22</v>
      </c>
      <c r="P477" s="117">
        <v>32</v>
      </c>
      <c r="Q477" s="117">
        <v>27</v>
      </c>
      <c r="R477" s="117">
        <v>60</v>
      </c>
      <c r="S477" s="117">
        <v>65</v>
      </c>
      <c r="T477" s="117">
        <v>62.5</v>
      </c>
      <c r="U477" s="117">
        <v>70</v>
      </c>
      <c r="V477" s="117">
        <v>85</v>
      </c>
      <c r="W477" s="117">
        <v>77.5</v>
      </c>
      <c r="X477" s="117">
        <v>42</v>
      </c>
      <c r="Y477" s="117">
        <v>50</v>
      </c>
      <c r="Z477" s="117">
        <v>46</v>
      </c>
      <c r="AA477" s="117">
        <v>9</v>
      </c>
      <c r="AB477" s="117">
        <v>20</v>
      </c>
      <c r="AC477" s="117">
        <v>14.5</v>
      </c>
      <c r="AD477" s="117">
        <v>9</v>
      </c>
      <c r="AE477" s="117">
        <v>20</v>
      </c>
      <c r="AF477" s="119">
        <v>14.5</v>
      </c>
    </row>
    <row r="478" spans="2:32" ht="15" customHeight="1" x14ac:dyDescent="0.25">
      <c r="B478" s="116">
        <v>42872</v>
      </c>
      <c r="C478" s="117">
        <v>28</v>
      </c>
      <c r="D478" s="117">
        <v>55</v>
      </c>
      <c r="E478" s="117">
        <v>41.5</v>
      </c>
      <c r="F478" s="117">
        <v>31</v>
      </c>
      <c r="G478" s="117">
        <v>36</v>
      </c>
      <c r="H478" s="117">
        <v>33.5</v>
      </c>
      <c r="I478" s="117">
        <v>30</v>
      </c>
      <c r="J478" s="117">
        <v>40</v>
      </c>
      <c r="K478" s="117">
        <v>35</v>
      </c>
      <c r="L478" s="117">
        <v>7</v>
      </c>
      <c r="M478" s="117">
        <v>17</v>
      </c>
      <c r="N478" s="117">
        <v>12</v>
      </c>
      <c r="O478" s="117">
        <v>22</v>
      </c>
      <c r="P478" s="117">
        <v>32</v>
      </c>
      <c r="Q478" s="117">
        <v>27</v>
      </c>
      <c r="R478" s="117">
        <v>60</v>
      </c>
      <c r="S478" s="117">
        <v>65</v>
      </c>
      <c r="T478" s="117">
        <v>62.5</v>
      </c>
      <c r="U478" s="117">
        <v>70</v>
      </c>
      <c r="V478" s="117">
        <v>85</v>
      </c>
      <c r="W478" s="117">
        <v>77.5</v>
      </c>
      <c r="X478" s="117">
        <v>42</v>
      </c>
      <c r="Y478" s="117">
        <v>50</v>
      </c>
      <c r="Z478" s="117">
        <v>46</v>
      </c>
      <c r="AA478" s="117">
        <v>9</v>
      </c>
      <c r="AB478" s="117">
        <v>20</v>
      </c>
      <c r="AC478" s="117">
        <v>14.5</v>
      </c>
      <c r="AD478" s="117">
        <v>9</v>
      </c>
      <c r="AE478" s="117">
        <v>20</v>
      </c>
      <c r="AF478" s="119">
        <v>14.5</v>
      </c>
    </row>
    <row r="479" spans="2:32" ht="15" customHeight="1" x14ac:dyDescent="0.25">
      <c r="B479" s="116">
        <v>42865</v>
      </c>
      <c r="C479" s="117">
        <v>28</v>
      </c>
      <c r="D479" s="117">
        <v>55</v>
      </c>
      <c r="E479" s="117">
        <v>41.5</v>
      </c>
      <c r="F479" s="117">
        <v>31</v>
      </c>
      <c r="G479" s="117">
        <v>36</v>
      </c>
      <c r="H479" s="117">
        <v>33.5</v>
      </c>
      <c r="I479" s="117">
        <v>30</v>
      </c>
      <c r="J479" s="117">
        <v>40</v>
      </c>
      <c r="K479" s="117">
        <v>35</v>
      </c>
      <c r="L479" s="117">
        <v>7</v>
      </c>
      <c r="M479" s="117">
        <v>17</v>
      </c>
      <c r="N479" s="117">
        <v>12</v>
      </c>
      <c r="O479" s="117">
        <v>22</v>
      </c>
      <c r="P479" s="117">
        <v>32</v>
      </c>
      <c r="Q479" s="117">
        <v>27</v>
      </c>
      <c r="R479" s="117">
        <v>60</v>
      </c>
      <c r="S479" s="117">
        <v>65</v>
      </c>
      <c r="T479" s="117">
        <v>62.5</v>
      </c>
      <c r="U479" s="117">
        <v>70</v>
      </c>
      <c r="V479" s="117">
        <v>85</v>
      </c>
      <c r="W479" s="117">
        <v>77.5</v>
      </c>
      <c r="X479" s="117">
        <v>42</v>
      </c>
      <c r="Y479" s="117">
        <v>47</v>
      </c>
      <c r="Z479" s="117">
        <v>44.5</v>
      </c>
      <c r="AA479" s="117">
        <v>9</v>
      </c>
      <c r="AB479" s="117">
        <v>20</v>
      </c>
      <c r="AC479" s="117">
        <v>14.5</v>
      </c>
      <c r="AD479" s="117">
        <v>9</v>
      </c>
      <c r="AE479" s="117">
        <v>20</v>
      </c>
      <c r="AF479" s="119">
        <v>14.5</v>
      </c>
    </row>
    <row r="480" spans="2:32" ht="15" customHeight="1" x14ac:dyDescent="0.25">
      <c r="B480" s="116">
        <v>42858</v>
      </c>
      <c r="C480" s="117">
        <v>26</v>
      </c>
      <c r="D480" s="117">
        <v>55</v>
      </c>
      <c r="E480" s="117">
        <v>40.5</v>
      </c>
      <c r="F480" s="117">
        <v>29</v>
      </c>
      <c r="G480" s="117">
        <v>34</v>
      </c>
      <c r="H480" s="117">
        <v>31.5</v>
      </c>
      <c r="I480" s="117">
        <v>30</v>
      </c>
      <c r="J480" s="117">
        <v>40</v>
      </c>
      <c r="K480" s="117">
        <v>35</v>
      </c>
      <c r="L480" s="117">
        <v>5</v>
      </c>
      <c r="M480" s="117">
        <v>15</v>
      </c>
      <c r="N480" s="117">
        <v>10</v>
      </c>
      <c r="O480" s="117">
        <v>22</v>
      </c>
      <c r="P480" s="117">
        <v>32</v>
      </c>
      <c r="Q480" s="117">
        <v>27</v>
      </c>
      <c r="R480" s="117">
        <v>60</v>
      </c>
      <c r="S480" s="117">
        <v>65</v>
      </c>
      <c r="T480" s="117">
        <v>62.5</v>
      </c>
      <c r="U480" s="117">
        <v>70</v>
      </c>
      <c r="V480" s="117">
        <v>85</v>
      </c>
      <c r="W480" s="117">
        <v>77.5</v>
      </c>
      <c r="X480" s="117">
        <v>42</v>
      </c>
      <c r="Y480" s="117">
        <v>47</v>
      </c>
      <c r="Z480" s="117">
        <v>44.5</v>
      </c>
      <c r="AA480" s="117">
        <v>9</v>
      </c>
      <c r="AB480" s="117">
        <v>20</v>
      </c>
      <c r="AC480" s="117">
        <v>14.5</v>
      </c>
      <c r="AD480" s="117">
        <v>9</v>
      </c>
      <c r="AE480" s="117">
        <v>20</v>
      </c>
      <c r="AF480" s="119">
        <v>14.5</v>
      </c>
    </row>
    <row r="481" spans="2:32" ht="15" customHeight="1" x14ac:dyDescent="0.25">
      <c r="B481" s="116">
        <v>42851</v>
      </c>
      <c r="C481" s="117">
        <v>26</v>
      </c>
      <c r="D481" s="117">
        <v>55</v>
      </c>
      <c r="E481" s="117">
        <v>40.5</v>
      </c>
      <c r="F481" s="117">
        <v>29</v>
      </c>
      <c r="G481" s="117">
        <v>34</v>
      </c>
      <c r="H481" s="117">
        <v>31.5</v>
      </c>
      <c r="I481" s="117">
        <v>30</v>
      </c>
      <c r="J481" s="117">
        <v>40</v>
      </c>
      <c r="K481" s="117">
        <v>35</v>
      </c>
      <c r="L481" s="117">
        <v>5</v>
      </c>
      <c r="M481" s="117">
        <v>15</v>
      </c>
      <c r="N481" s="117">
        <v>10</v>
      </c>
      <c r="O481" s="117">
        <v>22</v>
      </c>
      <c r="P481" s="117">
        <v>32</v>
      </c>
      <c r="Q481" s="117">
        <v>27</v>
      </c>
      <c r="R481" s="117">
        <v>57</v>
      </c>
      <c r="S481" s="117">
        <v>62</v>
      </c>
      <c r="T481" s="117">
        <v>59.5</v>
      </c>
      <c r="U481" s="117">
        <v>60</v>
      </c>
      <c r="V481" s="117">
        <v>75</v>
      </c>
      <c r="W481" s="117">
        <v>67.5</v>
      </c>
      <c r="X481" s="117">
        <v>42</v>
      </c>
      <c r="Y481" s="117">
        <v>47</v>
      </c>
      <c r="Z481" s="117">
        <v>44.5</v>
      </c>
      <c r="AA481" s="117">
        <v>9</v>
      </c>
      <c r="AB481" s="117">
        <v>20</v>
      </c>
      <c r="AC481" s="117">
        <v>14.5</v>
      </c>
      <c r="AD481" s="117">
        <v>9</v>
      </c>
      <c r="AE481" s="117">
        <v>20</v>
      </c>
      <c r="AF481" s="119">
        <v>14.5</v>
      </c>
    </row>
    <row r="482" spans="2:32" ht="15" customHeight="1" x14ac:dyDescent="0.25">
      <c r="B482" s="116">
        <v>42844</v>
      </c>
      <c r="C482" s="117">
        <v>26</v>
      </c>
      <c r="D482" s="117">
        <v>55</v>
      </c>
      <c r="E482" s="117">
        <v>40.5</v>
      </c>
      <c r="F482" s="117">
        <v>29</v>
      </c>
      <c r="G482" s="117">
        <v>34</v>
      </c>
      <c r="H482" s="117">
        <v>31.5</v>
      </c>
      <c r="I482" s="117">
        <v>30</v>
      </c>
      <c r="J482" s="117">
        <v>40</v>
      </c>
      <c r="K482" s="117">
        <v>35</v>
      </c>
      <c r="L482" s="117">
        <v>5</v>
      </c>
      <c r="M482" s="117">
        <v>15</v>
      </c>
      <c r="N482" s="117">
        <v>10</v>
      </c>
      <c r="O482" s="117">
        <v>22</v>
      </c>
      <c r="P482" s="117">
        <v>32</v>
      </c>
      <c r="Q482" s="117">
        <v>27</v>
      </c>
      <c r="R482" s="117">
        <v>55</v>
      </c>
      <c r="S482" s="117">
        <v>60</v>
      </c>
      <c r="T482" s="117">
        <v>57.5</v>
      </c>
      <c r="U482" s="117">
        <v>55</v>
      </c>
      <c r="V482" s="117">
        <v>70</v>
      </c>
      <c r="W482" s="117">
        <v>62.5</v>
      </c>
      <c r="X482" s="117">
        <v>42</v>
      </c>
      <c r="Y482" s="117">
        <v>47</v>
      </c>
      <c r="Z482" s="117">
        <v>44.5</v>
      </c>
      <c r="AA482" s="117">
        <v>9</v>
      </c>
      <c r="AB482" s="117">
        <v>17</v>
      </c>
      <c r="AC482" s="117">
        <v>13</v>
      </c>
      <c r="AD482" s="117">
        <v>9</v>
      </c>
      <c r="AE482" s="117">
        <v>17</v>
      </c>
      <c r="AF482" s="119">
        <v>13</v>
      </c>
    </row>
    <row r="483" spans="2:32" ht="15" customHeight="1" x14ac:dyDescent="0.25">
      <c r="B483" s="116">
        <v>42837</v>
      </c>
      <c r="C483" s="117">
        <v>26</v>
      </c>
      <c r="D483" s="117">
        <v>49</v>
      </c>
      <c r="E483" s="117">
        <v>37.5</v>
      </c>
      <c r="F483" s="117">
        <v>29</v>
      </c>
      <c r="G483" s="117">
        <v>34</v>
      </c>
      <c r="H483" s="117">
        <v>31.5</v>
      </c>
      <c r="I483" s="117">
        <v>30</v>
      </c>
      <c r="J483" s="117">
        <v>40</v>
      </c>
      <c r="K483" s="117">
        <v>35</v>
      </c>
      <c r="L483" s="117">
        <v>4</v>
      </c>
      <c r="M483" s="117">
        <v>14</v>
      </c>
      <c r="N483" s="117">
        <v>9</v>
      </c>
      <c r="O483" s="117">
        <v>22</v>
      </c>
      <c r="P483" s="117">
        <v>32</v>
      </c>
      <c r="Q483" s="117">
        <v>27</v>
      </c>
      <c r="R483" s="117">
        <v>52</v>
      </c>
      <c r="S483" s="117">
        <v>57</v>
      </c>
      <c r="T483" s="117">
        <v>54.5</v>
      </c>
      <c r="U483" s="117">
        <v>50</v>
      </c>
      <c r="V483" s="117">
        <v>65</v>
      </c>
      <c r="W483" s="117">
        <v>57.5</v>
      </c>
      <c r="X483" s="117">
        <v>42</v>
      </c>
      <c r="Y483" s="117">
        <v>47</v>
      </c>
      <c r="Z483" s="117">
        <v>44.5</v>
      </c>
      <c r="AA483" s="117">
        <v>9</v>
      </c>
      <c r="AB483" s="117">
        <v>17</v>
      </c>
      <c r="AC483" s="117">
        <v>13</v>
      </c>
      <c r="AD483" s="117">
        <v>9</v>
      </c>
      <c r="AE483" s="117">
        <v>17</v>
      </c>
      <c r="AF483" s="119">
        <v>13</v>
      </c>
    </row>
    <row r="484" spans="2:32" ht="15" customHeight="1" x14ac:dyDescent="0.25">
      <c r="B484" s="116">
        <v>42830</v>
      </c>
      <c r="C484" s="117">
        <v>24</v>
      </c>
      <c r="D484" s="117">
        <v>47</v>
      </c>
      <c r="E484" s="117">
        <v>35.5</v>
      </c>
      <c r="F484" s="117">
        <v>27</v>
      </c>
      <c r="G484" s="117">
        <v>32</v>
      </c>
      <c r="H484" s="117">
        <v>29.5</v>
      </c>
      <c r="I484" s="117">
        <v>30</v>
      </c>
      <c r="J484" s="117">
        <v>40</v>
      </c>
      <c r="K484" s="117">
        <v>35</v>
      </c>
      <c r="L484" s="117">
        <v>2</v>
      </c>
      <c r="M484" s="117">
        <v>12</v>
      </c>
      <c r="N484" s="117">
        <v>7</v>
      </c>
      <c r="O484" s="117">
        <v>20</v>
      </c>
      <c r="P484" s="117">
        <v>30</v>
      </c>
      <c r="Q484" s="117">
        <v>25</v>
      </c>
      <c r="R484" s="117">
        <v>50</v>
      </c>
      <c r="S484" s="117">
        <v>55</v>
      </c>
      <c r="T484" s="117">
        <v>52.5</v>
      </c>
      <c r="U484" s="117">
        <v>45</v>
      </c>
      <c r="V484" s="117">
        <v>52</v>
      </c>
      <c r="W484" s="117">
        <v>48.5</v>
      </c>
      <c r="X484" s="117">
        <v>40</v>
      </c>
      <c r="Y484" s="117">
        <v>45</v>
      </c>
      <c r="Z484" s="117">
        <v>42.5</v>
      </c>
      <c r="AA484" s="117">
        <v>7</v>
      </c>
      <c r="AB484" s="117">
        <v>15</v>
      </c>
      <c r="AC484" s="117">
        <v>11</v>
      </c>
      <c r="AD484" s="117">
        <v>7</v>
      </c>
      <c r="AE484" s="117">
        <v>15</v>
      </c>
      <c r="AF484" s="119">
        <v>11</v>
      </c>
    </row>
    <row r="485" spans="2:32" ht="15" customHeight="1" x14ac:dyDescent="0.25">
      <c r="B485" s="116">
        <v>42823</v>
      </c>
      <c r="C485" s="117">
        <v>22</v>
      </c>
      <c r="D485" s="117">
        <v>45</v>
      </c>
      <c r="E485" s="117">
        <v>33.5</v>
      </c>
      <c r="F485" s="117">
        <v>25</v>
      </c>
      <c r="G485" s="117">
        <v>30</v>
      </c>
      <c r="H485" s="117">
        <v>27.5</v>
      </c>
      <c r="I485" s="117">
        <v>30</v>
      </c>
      <c r="J485" s="117">
        <v>40</v>
      </c>
      <c r="K485" s="117">
        <v>35</v>
      </c>
      <c r="L485" s="117">
        <v>0</v>
      </c>
      <c r="M485" s="117">
        <v>10</v>
      </c>
      <c r="N485" s="117">
        <v>5</v>
      </c>
      <c r="O485" s="117">
        <v>20</v>
      </c>
      <c r="P485" s="117">
        <v>30</v>
      </c>
      <c r="Q485" s="117">
        <v>25</v>
      </c>
      <c r="R485" s="117">
        <v>50</v>
      </c>
      <c r="S485" s="117">
        <v>55</v>
      </c>
      <c r="T485" s="117">
        <v>52.5</v>
      </c>
      <c r="U485" s="117">
        <v>45</v>
      </c>
      <c r="V485" s="117">
        <v>52</v>
      </c>
      <c r="W485" s="117">
        <v>48.5</v>
      </c>
      <c r="X485" s="117">
        <v>40</v>
      </c>
      <c r="Y485" s="117">
        <v>45</v>
      </c>
      <c r="Z485" s="117">
        <v>42.5</v>
      </c>
      <c r="AA485" s="117">
        <v>7</v>
      </c>
      <c r="AB485" s="117">
        <v>15</v>
      </c>
      <c r="AC485" s="117">
        <v>11</v>
      </c>
      <c r="AD485" s="117">
        <v>7</v>
      </c>
      <c r="AE485" s="117">
        <v>15</v>
      </c>
      <c r="AF485" s="119">
        <v>11</v>
      </c>
    </row>
    <row r="486" spans="2:32" ht="15" customHeight="1" x14ac:dyDescent="0.25">
      <c r="B486" s="116">
        <v>42816</v>
      </c>
      <c r="C486" s="117">
        <v>22</v>
      </c>
      <c r="D486" s="117">
        <v>35</v>
      </c>
      <c r="E486" s="117">
        <v>28.5</v>
      </c>
      <c r="F486" s="117">
        <v>25</v>
      </c>
      <c r="G486" s="117">
        <v>30</v>
      </c>
      <c r="H486" s="117">
        <v>27.5</v>
      </c>
      <c r="I486" s="117">
        <v>0</v>
      </c>
      <c r="J486" s="117">
        <v>10</v>
      </c>
      <c r="K486" s="117">
        <v>5</v>
      </c>
      <c r="L486" s="117">
        <v>0</v>
      </c>
      <c r="M486" s="117">
        <v>10</v>
      </c>
      <c r="N486" s="117">
        <v>5</v>
      </c>
      <c r="O486" s="117">
        <v>20</v>
      </c>
      <c r="P486" s="117">
        <v>30</v>
      </c>
      <c r="Q486" s="117">
        <v>25</v>
      </c>
      <c r="R486" s="117">
        <v>50</v>
      </c>
      <c r="S486" s="117">
        <v>55</v>
      </c>
      <c r="T486" s="117">
        <v>52.5</v>
      </c>
      <c r="U486" s="117">
        <v>45</v>
      </c>
      <c r="V486" s="117">
        <v>52</v>
      </c>
      <c r="W486" s="117">
        <v>48.5</v>
      </c>
      <c r="X486" s="117">
        <v>40</v>
      </c>
      <c r="Y486" s="117">
        <v>45</v>
      </c>
      <c r="Z486" s="117">
        <v>42.5</v>
      </c>
      <c r="AA486" s="117">
        <v>7</v>
      </c>
      <c r="AB486" s="117">
        <v>15</v>
      </c>
      <c r="AC486" s="117">
        <v>11</v>
      </c>
      <c r="AD486" s="117">
        <v>7</v>
      </c>
      <c r="AE486" s="117">
        <v>15</v>
      </c>
      <c r="AF486" s="119">
        <v>11</v>
      </c>
    </row>
    <row r="487" spans="2:32" ht="15" customHeight="1" x14ac:dyDescent="0.25">
      <c r="B487" s="116">
        <v>42809</v>
      </c>
      <c r="C487" s="117">
        <v>22</v>
      </c>
      <c r="D487" s="117">
        <v>35</v>
      </c>
      <c r="E487" s="117">
        <v>28.5</v>
      </c>
      <c r="F487" s="117">
        <v>22</v>
      </c>
      <c r="G487" s="117">
        <v>27</v>
      </c>
      <c r="H487" s="117">
        <v>24.5</v>
      </c>
      <c r="I487" s="117">
        <v>0</v>
      </c>
      <c r="J487" s="117">
        <v>10</v>
      </c>
      <c r="K487" s="117">
        <v>5</v>
      </c>
      <c r="L487" s="117">
        <v>-3</v>
      </c>
      <c r="M487" s="117">
        <v>8</v>
      </c>
      <c r="N487" s="117">
        <v>2.5</v>
      </c>
      <c r="O487" s="117">
        <v>20</v>
      </c>
      <c r="P487" s="117">
        <v>30</v>
      </c>
      <c r="Q487" s="117">
        <v>25</v>
      </c>
      <c r="R487" s="117">
        <v>45</v>
      </c>
      <c r="S487" s="117">
        <v>50</v>
      </c>
      <c r="T487" s="117">
        <v>47.5</v>
      </c>
      <c r="U487" s="117">
        <v>45</v>
      </c>
      <c r="V487" s="117">
        <v>52</v>
      </c>
      <c r="W487" s="117">
        <v>48.5</v>
      </c>
      <c r="X487" s="117">
        <v>40</v>
      </c>
      <c r="Y487" s="117">
        <v>45</v>
      </c>
      <c r="Z487" s="117">
        <v>42.5</v>
      </c>
      <c r="AA487" s="117">
        <v>7</v>
      </c>
      <c r="AB487" s="117">
        <v>15</v>
      </c>
      <c r="AC487" s="117">
        <v>11</v>
      </c>
      <c r="AD487" s="117">
        <v>7</v>
      </c>
      <c r="AE487" s="117">
        <v>15</v>
      </c>
      <c r="AF487" s="119">
        <v>11</v>
      </c>
    </row>
    <row r="488" spans="2:32" ht="15" customHeight="1" x14ac:dyDescent="0.25">
      <c r="B488" s="116">
        <v>42802</v>
      </c>
      <c r="C488" s="117">
        <v>22</v>
      </c>
      <c r="D488" s="117">
        <v>33</v>
      </c>
      <c r="E488" s="117">
        <v>27.5</v>
      </c>
      <c r="F488" s="117">
        <v>22</v>
      </c>
      <c r="G488" s="117">
        <v>27</v>
      </c>
      <c r="H488" s="117">
        <v>24.5</v>
      </c>
      <c r="I488" s="117">
        <v>0</v>
      </c>
      <c r="J488" s="117">
        <v>10</v>
      </c>
      <c r="K488" s="117">
        <v>5</v>
      </c>
      <c r="L488" s="117">
        <v>-3</v>
      </c>
      <c r="M488" s="117">
        <v>7</v>
      </c>
      <c r="N488" s="117">
        <v>2</v>
      </c>
      <c r="O488" s="117">
        <v>20</v>
      </c>
      <c r="P488" s="117">
        <v>30</v>
      </c>
      <c r="Q488" s="117">
        <v>25</v>
      </c>
      <c r="R488" s="117">
        <v>45</v>
      </c>
      <c r="S488" s="117">
        <v>50</v>
      </c>
      <c r="T488" s="117">
        <v>47.5</v>
      </c>
      <c r="U488" s="117">
        <v>45</v>
      </c>
      <c r="V488" s="117">
        <v>52</v>
      </c>
      <c r="W488" s="117">
        <v>48.5</v>
      </c>
      <c r="X488" s="117">
        <v>40</v>
      </c>
      <c r="Y488" s="117">
        <v>45</v>
      </c>
      <c r="Z488" s="117">
        <v>42.5</v>
      </c>
      <c r="AA488" s="117">
        <v>7</v>
      </c>
      <c r="AB488" s="117">
        <v>15</v>
      </c>
      <c r="AC488" s="117">
        <v>11</v>
      </c>
      <c r="AD488" s="117">
        <v>7</v>
      </c>
      <c r="AE488" s="117">
        <v>15</v>
      </c>
      <c r="AF488" s="119">
        <v>11</v>
      </c>
    </row>
    <row r="489" spans="2:32" ht="15" customHeight="1" x14ac:dyDescent="0.25">
      <c r="B489" s="116">
        <v>42795</v>
      </c>
      <c r="C489" s="117">
        <v>20</v>
      </c>
      <c r="D489" s="117">
        <v>31</v>
      </c>
      <c r="E489" s="117">
        <v>25.5</v>
      </c>
      <c r="F489" s="117">
        <v>20</v>
      </c>
      <c r="G489" s="117">
        <v>25</v>
      </c>
      <c r="H489" s="117">
        <v>22.5</v>
      </c>
      <c r="I489" s="117">
        <v>0</v>
      </c>
      <c r="J489" s="117">
        <v>10</v>
      </c>
      <c r="K489" s="117">
        <v>5</v>
      </c>
      <c r="L489" s="117">
        <v>-5</v>
      </c>
      <c r="M489" s="117">
        <v>5</v>
      </c>
      <c r="N489" s="117">
        <v>0</v>
      </c>
      <c r="O489" s="117">
        <v>20</v>
      </c>
      <c r="P489" s="117">
        <v>30</v>
      </c>
      <c r="Q489" s="117">
        <v>25</v>
      </c>
      <c r="R489" s="117">
        <v>45</v>
      </c>
      <c r="S489" s="117">
        <v>50</v>
      </c>
      <c r="T489" s="117">
        <v>47.5</v>
      </c>
      <c r="U489" s="117">
        <v>45</v>
      </c>
      <c r="V489" s="117">
        <v>50</v>
      </c>
      <c r="W489" s="117">
        <v>47.5</v>
      </c>
      <c r="X489" s="117">
        <v>38</v>
      </c>
      <c r="Y489" s="117">
        <v>45</v>
      </c>
      <c r="Z489" s="117">
        <v>41.5</v>
      </c>
      <c r="AA489" s="117">
        <v>5</v>
      </c>
      <c r="AB489" s="117">
        <v>15</v>
      </c>
      <c r="AC489" s="117">
        <v>10</v>
      </c>
      <c r="AD489" s="117">
        <v>5</v>
      </c>
      <c r="AE489" s="117">
        <v>15</v>
      </c>
      <c r="AF489" s="119">
        <v>10</v>
      </c>
    </row>
    <row r="490" spans="2:32" ht="15" customHeight="1" x14ac:dyDescent="0.25">
      <c r="B490" s="116">
        <v>42788</v>
      </c>
      <c r="C490" s="117">
        <v>20</v>
      </c>
      <c r="D490" s="117">
        <v>31</v>
      </c>
      <c r="E490" s="117">
        <v>25.5</v>
      </c>
      <c r="F490" s="117">
        <v>15</v>
      </c>
      <c r="G490" s="117">
        <v>20</v>
      </c>
      <c r="H490" s="117">
        <v>17.5</v>
      </c>
      <c r="I490" s="117">
        <v>0</v>
      </c>
      <c r="J490" s="117">
        <v>10</v>
      </c>
      <c r="K490" s="117">
        <v>5</v>
      </c>
      <c r="L490" s="117">
        <v>-5</v>
      </c>
      <c r="M490" s="117">
        <v>5</v>
      </c>
      <c r="N490" s="117">
        <v>0</v>
      </c>
      <c r="O490" s="117">
        <v>20</v>
      </c>
      <c r="P490" s="117">
        <v>30</v>
      </c>
      <c r="Q490" s="117">
        <v>25</v>
      </c>
      <c r="R490" s="117">
        <v>45</v>
      </c>
      <c r="S490" s="117">
        <v>50</v>
      </c>
      <c r="T490" s="117">
        <v>47.5</v>
      </c>
      <c r="U490" s="117">
        <v>42</v>
      </c>
      <c r="V490" s="117">
        <v>47</v>
      </c>
      <c r="W490" s="117">
        <v>44.5</v>
      </c>
      <c r="X490" s="117">
        <v>38</v>
      </c>
      <c r="Y490" s="117">
        <v>45</v>
      </c>
      <c r="Z490" s="117">
        <v>41.5</v>
      </c>
      <c r="AA490" s="117">
        <v>5</v>
      </c>
      <c r="AB490" s="117">
        <v>15</v>
      </c>
      <c r="AC490" s="117">
        <v>10</v>
      </c>
      <c r="AD490" s="117">
        <v>5</v>
      </c>
      <c r="AE490" s="117">
        <v>15</v>
      </c>
      <c r="AF490" s="119">
        <v>10</v>
      </c>
    </row>
    <row r="491" spans="2:32" ht="15" customHeight="1" x14ac:dyDescent="0.25">
      <c r="B491" s="116">
        <v>42781</v>
      </c>
      <c r="C491" s="117">
        <v>18</v>
      </c>
      <c r="D491" s="117">
        <v>31</v>
      </c>
      <c r="E491" s="117">
        <v>24.5</v>
      </c>
      <c r="F491" s="117">
        <v>15</v>
      </c>
      <c r="G491" s="117">
        <v>20</v>
      </c>
      <c r="H491" s="117">
        <v>17.5</v>
      </c>
      <c r="I491" s="117">
        <v>0</v>
      </c>
      <c r="J491" s="117">
        <v>10</v>
      </c>
      <c r="K491" s="117">
        <v>5</v>
      </c>
      <c r="L491" s="117">
        <v>-5</v>
      </c>
      <c r="M491" s="117">
        <v>5</v>
      </c>
      <c r="N491" s="117">
        <v>0</v>
      </c>
      <c r="O491" s="117">
        <v>20</v>
      </c>
      <c r="P491" s="117">
        <v>30</v>
      </c>
      <c r="Q491" s="117">
        <v>25</v>
      </c>
      <c r="R491" s="117">
        <v>45</v>
      </c>
      <c r="S491" s="117">
        <v>50</v>
      </c>
      <c r="T491" s="117">
        <v>47.5</v>
      </c>
      <c r="U491" s="117">
        <v>42</v>
      </c>
      <c r="V491" s="117">
        <v>47</v>
      </c>
      <c r="W491" s="117">
        <v>44.5</v>
      </c>
      <c r="X491" s="117">
        <v>38</v>
      </c>
      <c r="Y491" s="117">
        <v>45</v>
      </c>
      <c r="Z491" s="117">
        <v>41.5</v>
      </c>
      <c r="AA491" s="117">
        <v>5</v>
      </c>
      <c r="AB491" s="117">
        <v>15</v>
      </c>
      <c r="AC491" s="117">
        <v>10</v>
      </c>
      <c r="AD491" s="117">
        <v>5</v>
      </c>
      <c r="AE491" s="117">
        <v>15</v>
      </c>
      <c r="AF491" s="119">
        <v>10</v>
      </c>
    </row>
    <row r="492" spans="2:32" ht="15" customHeight="1" x14ac:dyDescent="0.25">
      <c r="B492" s="116">
        <v>42774</v>
      </c>
      <c r="C492" s="117">
        <v>18</v>
      </c>
      <c r="D492" s="117">
        <v>31</v>
      </c>
      <c r="E492" s="117">
        <v>24.5</v>
      </c>
      <c r="F492" s="117">
        <v>15</v>
      </c>
      <c r="G492" s="117">
        <v>20</v>
      </c>
      <c r="H492" s="117">
        <v>17.5</v>
      </c>
      <c r="I492" s="117">
        <v>0</v>
      </c>
      <c r="J492" s="117">
        <v>10</v>
      </c>
      <c r="K492" s="117">
        <v>5</v>
      </c>
      <c r="L492" s="117">
        <v>-5</v>
      </c>
      <c r="M492" s="117">
        <v>5</v>
      </c>
      <c r="N492" s="117">
        <v>0</v>
      </c>
      <c r="O492" s="117">
        <v>20</v>
      </c>
      <c r="P492" s="117">
        <v>30</v>
      </c>
      <c r="Q492" s="117">
        <v>25</v>
      </c>
      <c r="R492" s="117">
        <v>40</v>
      </c>
      <c r="S492" s="117">
        <v>50</v>
      </c>
      <c r="T492" s="117">
        <v>45</v>
      </c>
      <c r="U492" s="117">
        <v>40</v>
      </c>
      <c r="V492" s="117">
        <v>45</v>
      </c>
      <c r="W492" s="117">
        <v>42.5</v>
      </c>
      <c r="X492" s="117">
        <v>35</v>
      </c>
      <c r="Y492" s="117">
        <v>45</v>
      </c>
      <c r="Z492" s="117">
        <v>40</v>
      </c>
      <c r="AA492" s="117">
        <v>5</v>
      </c>
      <c r="AB492" s="117">
        <v>15</v>
      </c>
      <c r="AC492" s="117">
        <v>10</v>
      </c>
      <c r="AD492" s="117">
        <v>5</v>
      </c>
      <c r="AE492" s="117">
        <v>15</v>
      </c>
      <c r="AF492" s="119">
        <v>10</v>
      </c>
    </row>
    <row r="493" spans="2:32" ht="15" customHeight="1" x14ac:dyDescent="0.25">
      <c r="B493" s="116">
        <v>42767</v>
      </c>
      <c r="C493" s="117">
        <v>18</v>
      </c>
      <c r="D493" s="117">
        <v>31</v>
      </c>
      <c r="E493" s="117">
        <v>24.5</v>
      </c>
      <c r="F493" s="117">
        <v>15</v>
      </c>
      <c r="G493" s="117">
        <v>20</v>
      </c>
      <c r="H493" s="117">
        <v>17.5</v>
      </c>
      <c r="I493" s="117">
        <v>0</v>
      </c>
      <c r="J493" s="117">
        <v>10</v>
      </c>
      <c r="K493" s="117">
        <v>5</v>
      </c>
      <c r="L493" s="117">
        <v>-8</v>
      </c>
      <c r="M493" s="117">
        <v>5</v>
      </c>
      <c r="N493" s="117">
        <v>-1.5</v>
      </c>
      <c r="O493" s="117">
        <v>20</v>
      </c>
      <c r="P493" s="117">
        <v>30</v>
      </c>
      <c r="Q493" s="117">
        <v>25</v>
      </c>
      <c r="R493" s="117">
        <v>40</v>
      </c>
      <c r="S493" s="117">
        <v>50</v>
      </c>
      <c r="T493" s="117">
        <v>45</v>
      </c>
      <c r="U493" s="117">
        <v>40</v>
      </c>
      <c r="V493" s="117">
        <v>45</v>
      </c>
      <c r="W493" s="117">
        <v>42.5</v>
      </c>
      <c r="X493" s="117">
        <v>35</v>
      </c>
      <c r="Y493" s="117">
        <v>45</v>
      </c>
      <c r="Z493" s="117">
        <v>40</v>
      </c>
      <c r="AA493" s="117">
        <v>5</v>
      </c>
      <c r="AB493" s="117">
        <v>15</v>
      </c>
      <c r="AC493" s="117">
        <v>10</v>
      </c>
      <c r="AD493" s="117">
        <v>5</v>
      </c>
      <c r="AE493" s="117">
        <v>15</v>
      </c>
      <c r="AF493" s="119">
        <v>10</v>
      </c>
    </row>
    <row r="494" spans="2:32" ht="15" customHeight="1" x14ac:dyDescent="0.25">
      <c r="B494" s="116">
        <v>42760</v>
      </c>
      <c r="C494" s="117">
        <v>18</v>
      </c>
      <c r="D494" s="117">
        <v>31</v>
      </c>
      <c r="E494" s="117">
        <v>24.5</v>
      </c>
      <c r="F494" s="117">
        <v>15</v>
      </c>
      <c r="G494" s="117">
        <v>20</v>
      </c>
      <c r="H494" s="117">
        <v>17.5</v>
      </c>
      <c r="I494" s="117">
        <v>0</v>
      </c>
      <c r="J494" s="117">
        <v>10</v>
      </c>
      <c r="K494" s="117">
        <v>5</v>
      </c>
      <c r="L494" s="117">
        <v>-8</v>
      </c>
      <c r="M494" s="117">
        <v>5</v>
      </c>
      <c r="N494" s="117">
        <v>-1.5</v>
      </c>
      <c r="O494" s="117">
        <v>20</v>
      </c>
      <c r="P494" s="117">
        <v>30</v>
      </c>
      <c r="Q494" s="117">
        <v>25</v>
      </c>
      <c r="R494" s="117">
        <v>40</v>
      </c>
      <c r="S494" s="117">
        <v>50</v>
      </c>
      <c r="T494" s="117">
        <v>45</v>
      </c>
      <c r="U494" s="117">
        <v>35</v>
      </c>
      <c r="V494" s="117">
        <v>45</v>
      </c>
      <c r="W494" s="117">
        <v>40</v>
      </c>
      <c r="X494" s="117">
        <v>35</v>
      </c>
      <c r="Y494" s="117">
        <v>45</v>
      </c>
      <c r="Z494" s="117">
        <v>40</v>
      </c>
      <c r="AA494" s="117">
        <v>5</v>
      </c>
      <c r="AB494" s="117">
        <v>15</v>
      </c>
      <c r="AC494" s="117">
        <v>10</v>
      </c>
      <c r="AD494" s="117">
        <v>5</v>
      </c>
      <c r="AE494" s="117">
        <v>15</v>
      </c>
      <c r="AF494" s="119">
        <v>10</v>
      </c>
    </row>
    <row r="495" spans="2:32" ht="15" customHeight="1" x14ac:dyDescent="0.25">
      <c r="B495" s="116">
        <v>42753</v>
      </c>
      <c r="C495" s="117">
        <v>18</v>
      </c>
      <c r="D495" s="117">
        <v>31</v>
      </c>
      <c r="E495" s="117">
        <v>24.5</v>
      </c>
      <c r="F495" s="117">
        <v>15</v>
      </c>
      <c r="G495" s="117">
        <v>20</v>
      </c>
      <c r="H495" s="117">
        <v>17.5</v>
      </c>
      <c r="I495" s="117">
        <v>0</v>
      </c>
      <c r="J495" s="117">
        <v>10</v>
      </c>
      <c r="K495" s="117">
        <v>5</v>
      </c>
      <c r="L495" s="117">
        <v>-8</v>
      </c>
      <c r="M495" s="117">
        <v>5</v>
      </c>
      <c r="N495" s="117">
        <v>-1.5</v>
      </c>
      <c r="O495" s="117">
        <v>20</v>
      </c>
      <c r="P495" s="117">
        <v>30</v>
      </c>
      <c r="Q495" s="117">
        <v>25</v>
      </c>
      <c r="R495" s="117">
        <v>40</v>
      </c>
      <c r="S495" s="117">
        <v>50</v>
      </c>
      <c r="T495" s="117">
        <v>45</v>
      </c>
      <c r="U495" s="117">
        <v>35</v>
      </c>
      <c r="V495" s="117">
        <v>45</v>
      </c>
      <c r="W495" s="117">
        <v>40</v>
      </c>
      <c r="X495" s="117">
        <v>35</v>
      </c>
      <c r="Y495" s="117">
        <v>45</v>
      </c>
      <c r="Z495" s="117">
        <v>40</v>
      </c>
      <c r="AA495" s="117">
        <v>5</v>
      </c>
      <c r="AB495" s="117">
        <v>15</v>
      </c>
      <c r="AC495" s="117">
        <v>10</v>
      </c>
      <c r="AD495" s="117">
        <v>5</v>
      </c>
      <c r="AE495" s="117">
        <v>15</v>
      </c>
      <c r="AF495" s="119">
        <v>10</v>
      </c>
    </row>
    <row r="496" spans="2:32" ht="15" customHeight="1" x14ac:dyDescent="0.25">
      <c r="B496" s="116">
        <v>42746</v>
      </c>
      <c r="C496" s="117">
        <v>18</v>
      </c>
      <c r="D496" s="117">
        <v>31</v>
      </c>
      <c r="E496" s="117">
        <v>24.5</v>
      </c>
      <c r="F496" s="117">
        <v>18</v>
      </c>
      <c r="G496" s="117">
        <v>25</v>
      </c>
      <c r="H496" s="117">
        <v>21.5</v>
      </c>
      <c r="I496" s="117">
        <v>0</v>
      </c>
      <c r="J496" s="117">
        <v>10</v>
      </c>
      <c r="K496" s="117">
        <v>5</v>
      </c>
      <c r="L496" s="117">
        <v>-8</v>
      </c>
      <c r="M496" s="117">
        <v>5</v>
      </c>
      <c r="N496" s="117">
        <v>-1.5</v>
      </c>
      <c r="O496" s="117">
        <v>20</v>
      </c>
      <c r="P496" s="117">
        <v>30</v>
      </c>
      <c r="Q496" s="117">
        <v>25</v>
      </c>
      <c r="R496" s="117">
        <v>40</v>
      </c>
      <c r="S496" s="117">
        <v>50</v>
      </c>
      <c r="T496" s="117">
        <v>45</v>
      </c>
      <c r="U496" s="117">
        <v>35</v>
      </c>
      <c r="V496" s="117">
        <v>40</v>
      </c>
      <c r="W496" s="117">
        <v>37.5</v>
      </c>
      <c r="X496" s="117">
        <v>35</v>
      </c>
      <c r="Y496" s="117">
        <v>45</v>
      </c>
      <c r="Z496" s="117">
        <v>40</v>
      </c>
      <c r="AA496" s="117">
        <v>5</v>
      </c>
      <c r="AB496" s="117">
        <v>15</v>
      </c>
      <c r="AC496" s="117">
        <v>10</v>
      </c>
      <c r="AD496" s="117">
        <v>5</v>
      </c>
      <c r="AE496" s="117">
        <v>15</v>
      </c>
      <c r="AF496" s="119">
        <v>10</v>
      </c>
    </row>
    <row r="497" spans="2:32" ht="15" customHeight="1" x14ac:dyDescent="0.25">
      <c r="B497" s="116">
        <v>42739</v>
      </c>
      <c r="C497" s="117">
        <v>18</v>
      </c>
      <c r="D497" s="117">
        <v>31</v>
      </c>
      <c r="E497" s="117">
        <v>24.5</v>
      </c>
      <c r="F497" s="117">
        <v>18</v>
      </c>
      <c r="G497" s="117">
        <v>25</v>
      </c>
      <c r="H497" s="117">
        <v>21.5</v>
      </c>
      <c r="I497" s="117">
        <v>0</v>
      </c>
      <c r="J497" s="117">
        <v>10</v>
      </c>
      <c r="K497" s="117">
        <v>5</v>
      </c>
      <c r="L497" s="117">
        <v>-8</v>
      </c>
      <c r="M497" s="117">
        <v>5</v>
      </c>
      <c r="N497" s="117">
        <v>-1.5</v>
      </c>
      <c r="O497" s="117">
        <v>20</v>
      </c>
      <c r="P497" s="117">
        <v>25</v>
      </c>
      <c r="Q497" s="117">
        <v>22.5</v>
      </c>
      <c r="R497" s="117">
        <v>40</v>
      </c>
      <c r="S497" s="117">
        <v>50</v>
      </c>
      <c r="T497" s="117">
        <v>45</v>
      </c>
      <c r="U497" s="117">
        <v>35</v>
      </c>
      <c r="V497" s="117">
        <v>40</v>
      </c>
      <c r="W497" s="117">
        <v>37.5</v>
      </c>
      <c r="X497" s="117">
        <v>35</v>
      </c>
      <c r="Y497" s="117">
        <v>45</v>
      </c>
      <c r="Z497" s="117">
        <v>40</v>
      </c>
      <c r="AA497" s="117">
        <v>5</v>
      </c>
      <c r="AB497" s="117">
        <v>15</v>
      </c>
      <c r="AC497" s="117">
        <v>10</v>
      </c>
      <c r="AD497" s="117">
        <v>5</v>
      </c>
      <c r="AE497" s="117">
        <v>15</v>
      </c>
      <c r="AF497" s="119">
        <v>10</v>
      </c>
    </row>
    <row r="498" spans="2:32" ht="15" customHeight="1" x14ac:dyDescent="0.25">
      <c r="B498" s="116">
        <v>42725</v>
      </c>
      <c r="C498" s="117">
        <v>18</v>
      </c>
      <c r="D498" s="117">
        <v>31</v>
      </c>
      <c r="E498" s="117">
        <v>24.5</v>
      </c>
      <c r="F498" s="117">
        <v>18</v>
      </c>
      <c r="G498" s="117">
        <v>25</v>
      </c>
      <c r="H498" s="117">
        <v>21.5</v>
      </c>
      <c r="I498" s="117">
        <v>0</v>
      </c>
      <c r="J498" s="117">
        <v>10</v>
      </c>
      <c r="K498" s="117">
        <v>5</v>
      </c>
      <c r="L498" s="117">
        <v>-8</v>
      </c>
      <c r="M498" s="117">
        <v>5</v>
      </c>
      <c r="N498" s="117">
        <v>-1.5</v>
      </c>
      <c r="O498" s="117">
        <v>20</v>
      </c>
      <c r="P498" s="117">
        <v>25</v>
      </c>
      <c r="Q498" s="117">
        <v>22.5</v>
      </c>
      <c r="R498" s="117">
        <v>40</v>
      </c>
      <c r="S498" s="117">
        <v>50</v>
      </c>
      <c r="T498" s="117">
        <v>45</v>
      </c>
      <c r="U498" s="117">
        <v>35</v>
      </c>
      <c r="V498" s="117">
        <v>40</v>
      </c>
      <c r="W498" s="117">
        <v>37.5</v>
      </c>
      <c r="X498" s="117">
        <v>35</v>
      </c>
      <c r="Y498" s="117">
        <v>45</v>
      </c>
      <c r="Z498" s="117">
        <v>40</v>
      </c>
      <c r="AA498" s="117">
        <v>5</v>
      </c>
      <c r="AB498" s="117">
        <v>15</v>
      </c>
      <c r="AC498" s="117">
        <v>10</v>
      </c>
      <c r="AD498" s="117">
        <v>5</v>
      </c>
      <c r="AE498" s="117">
        <v>15</v>
      </c>
      <c r="AF498" s="119">
        <v>10</v>
      </c>
    </row>
    <row r="499" spans="2:32" ht="15" customHeight="1" x14ac:dyDescent="0.25">
      <c r="B499" s="116">
        <v>42718</v>
      </c>
      <c r="C499" s="117">
        <v>18</v>
      </c>
      <c r="D499" s="117">
        <v>31</v>
      </c>
      <c r="E499" s="117">
        <v>24.5</v>
      </c>
      <c r="F499" s="117">
        <v>18</v>
      </c>
      <c r="G499" s="117">
        <v>25</v>
      </c>
      <c r="H499" s="117">
        <v>21.5</v>
      </c>
      <c r="I499" s="117">
        <v>0</v>
      </c>
      <c r="J499" s="117">
        <v>10</v>
      </c>
      <c r="K499" s="117">
        <v>5</v>
      </c>
      <c r="L499" s="117">
        <v>-8</v>
      </c>
      <c r="M499" s="117">
        <v>5</v>
      </c>
      <c r="N499" s="117">
        <v>-1.5</v>
      </c>
      <c r="O499" s="117">
        <v>20</v>
      </c>
      <c r="P499" s="117">
        <v>25</v>
      </c>
      <c r="Q499" s="117">
        <v>22.5</v>
      </c>
      <c r="R499" s="117">
        <v>40</v>
      </c>
      <c r="S499" s="117">
        <v>50</v>
      </c>
      <c r="T499" s="117">
        <v>45</v>
      </c>
      <c r="U499" s="117">
        <v>30</v>
      </c>
      <c r="V499" s="117">
        <v>40</v>
      </c>
      <c r="W499" s="117">
        <v>35</v>
      </c>
      <c r="X499" s="117">
        <v>35</v>
      </c>
      <c r="Y499" s="117">
        <v>45</v>
      </c>
      <c r="Z499" s="117">
        <v>40</v>
      </c>
      <c r="AA499" s="117">
        <v>5</v>
      </c>
      <c r="AB499" s="117">
        <v>15</v>
      </c>
      <c r="AC499" s="117">
        <v>10</v>
      </c>
      <c r="AD499" s="117">
        <v>5</v>
      </c>
      <c r="AE499" s="117">
        <v>15</v>
      </c>
      <c r="AF499" s="119">
        <v>10</v>
      </c>
    </row>
    <row r="500" spans="2:32" ht="15" customHeight="1" x14ac:dyDescent="0.25">
      <c r="B500" s="116">
        <v>42711</v>
      </c>
      <c r="C500" s="117">
        <v>18</v>
      </c>
      <c r="D500" s="117">
        <v>31</v>
      </c>
      <c r="E500" s="117">
        <v>24.5</v>
      </c>
      <c r="F500" s="117">
        <v>18</v>
      </c>
      <c r="G500" s="117">
        <v>25</v>
      </c>
      <c r="H500" s="117">
        <v>21.5</v>
      </c>
      <c r="I500" s="117">
        <v>0</v>
      </c>
      <c r="J500" s="117">
        <v>10</v>
      </c>
      <c r="K500" s="117">
        <v>5</v>
      </c>
      <c r="L500" s="117">
        <v>-8</v>
      </c>
      <c r="M500" s="117">
        <v>5</v>
      </c>
      <c r="N500" s="117">
        <v>-1.5</v>
      </c>
      <c r="O500" s="117">
        <v>20</v>
      </c>
      <c r="P500" s="117">
        <v>25</v>
      </c>
      <c r="Q500" s="117">
        <v>22.5</v>
      </c>
      <c r="R500" s="117">
        <v>40</v>
      </c>
      <c r="S500" s="117">
        <v>50</v>
      </c>
      <c r="T500" s="117">
        <v>45</v>
      </c>
      <c r="U500" s="117">
        <v>30</v>
      </c>
      <c r="V500" s="117">
        <v>40</v>
      </c>
      <c r="W500" s="117">
        <v>35</v>
      </c>
      <c r="X500" s="117">
        <v>35</v>
      </c>
      <c r="Y500" s="117">
        <v>45</v>
      </c>
      <c r="Z500" s="117">
        <v>40</v>
      </c>
      <c r="AA500" s="117">
        <v>5</v>
      </c>
      <c r="AB500" s="117">
        <v>20</v>
      </c>
      <c r="AC500" s="117">
        <v>12.5</v>
      </c>
      <c r="AD500" s="117">
        <v>5</v>
      </c>
      <c r="AE500" s="117">
        <v>20</v>
      </c>
      <c r="AF500" s="119">
        <v>12.5</v>
      </c>
    </row>
    <row r="501" spans="2:32" ht="15" customHeight="1" x14ac:dyDescent="0.25">
      <c r="B501" s="116">
        <v>42704</v>
      </c>
      <c r="C501" s="117">
        <v>18</v>
      </c>
      <c r="D501" s="117">
        <v>31</v>
      </c>
      <c r="E501" s="117">
        <v>24.5</v>
      </c>
      <c r="F501" s="117">
        <v>18</v>
      </c>
      <c r="G501" s="117">
        <v>25</v>
      </c>
      <c r="H501" s="117">
        <v>21.5</v>
      </c>
      <c r="I501" s="117">
        <v>0</v>
      </c>
      <c r="J501" s="117">
        <v>10</v>
      </c>
      <c r="K501" s="117">
        <v>5</v>
      </c>
      <c r="L501" s="117">
        <v>-8</v>
      </c>
      <c r="M501" s="117">
        <v>5</v>
      </c>
      <c r="N501" s="117">
        <v>-1.5</v>
      </c>
      <c r="O501" s="117">
        <v>20</v>
      </c>
      <c r="P501" s="117">
        <v>25</v>
      </c>
      <c r="Q501" s="117">
        <v>22.5</v>
      </c>
      <c r="R501" s="117">
        <v>40</v>
      </c>
      <c r="S501" s="117">
        <v>50</v>
      </c>
      <c r="T501" s="117">
        <v>45</v>
      </c>
      <c r="U501" s="117">
        <v>28</v>
      </c>
      <c r="V501" s="117">
        <v>38</v>
      </c>
      <c r="W501" s="117">
        <v>33</v>
      </c>
      <c r="X501" s="117">
        <v>35</v>
      </c>
      <c r="Y501" s="117">
        <v>45</v>
      </c>
      <c r="Z501" s="117">
        <v>40</v>
      </c>
      <c r="AA501" s="117">
        <v>5</v>
      </c>
      <c r="AB501" s="117">
        <v>20</v>
      </c>
      <c r="AC501" s="117">
        <v>12.5</v>
      </c>
      <c r="AD501" s="117">
        <v>5</v>
      </c>
      <c r="AE501" s="117">
        <v>20</v>
      </c>
      <c r="AF501" s="119">
        <v>12.5</v>
      </c>
    </row>
    <row r="502" spans="2:32" ht="15" customHeight="1" x14ac:dyDescent="0.25">
      <c r="B502" s="116">
        <v>42697</v>
      </c>
      <c r="C502" s="117">
        <v>18</v>
      </c>
      <c r="D502" s="117">
        <v>31</v>
      </c>
      <c r="E502" s="117">
        <v>24.5</v>
      </c>
      <c r="F502" s="117">
        <v>18</v>
      </c>
      <c r="G502" s="117">
        <v>25</v>
      </c>
      <c r="H502" s="117">
        <v>21.5</v>
      </c>
      <c r="I502" s="117">
        <v>0</v>
      </c>
      <c r="J502" s="117">
        <v>10</v>
      </c>
      <c r="K502" s="117">
        <v>5</v>
      </c>
      <c r="L502" s="117">
        <v>-8</v>
      </c>
      <c r="M502" s="117">
        <v>5</v>
      </c>
      <c r="N502" s="117">
        <v>-1.5</v>
      </c>
      <c r="O502" s="117">
        <v>20</v>
      </c>
      <c r="P502" s="117">
        <v>25</v>
      </c>
      <c r="Q502" s="117">
        <v>22.5</v>
      </c>
      <c r="R502" s="117">
        <v>40</v>
      </c>
      <c r="S502" s="117">
        <v>50</v>
      </c>
      <c r="T502" s="117">
        <v>45</v>
      </c>
      <c r="U502" s="117">
        <v>28</v>
      </c>
      <c r="V502" s="117">
        <v>38</v>
      </c>
      <c r="W502" s="117">
        <v>33</v>
      </c>
      <c r="X502" s="117">
        <v>35</v>
      </c>
      <c r="Y502" s="117">
        <v>45</v>
      </c>
      <c r="Z502" s="117">
        <v>40</v>
      </c>
      <c r="AA502" s="117">
        <v>5</v>
      </c>
      <c r="AB502" s="117">
        <v>20</v>
      </c>
      <c r="AC502" s="117">
        <v>12.5</v>
      </c>
      <c r="AD502" s="117">
        <v>5</v>
      </c>
      <c r="AE502" s="117">
        <v>20</v>
      </c>
      <c r="AF502" s="119">
        <v>12.5</v>
      </c>
    </row>
    <row r="503" spans="2:32" ht="15" customHeight="1" x14ac:dyDescent="0.25">
      <c r="B503" s="116">
        <v>42690</v>
      </c>
      <c r="C503" s="117">
        <v>18</v>
      </c>
      <c r="D503" s="117">
        <v>31</v>
      </c>
      <c r="E503" s="117">
        <v>24.5</v>
      </c>
      <c r="F503" s="117">
        <v>18</v>
      </c>
      <c r="G503" s="117">
        <v>25</v>
      </c>
      <c r="H503" s="117">
        <v>21.5</v>
      </c>
      <c r="I503" s="117">
        <v>0</v>
      </c>
      <c r="J503" s="117">
        <v>10</v>
      </c>
      <c r="K503" s="117">
        <v>5</v>
      </c>
      <c r="L503" s="117">
        <v>-8</v>
      </c>
      <c r="M503" s="117">
        <v>5</v>
      </c>
      <c r="N503" s="117">
        <v>-1.5</v>
      </c>
      <c r="O503" s="117">
        <v>20</v>
      </c>
      <c r="P503" s="117">
        <v>25</v>
      </c>
      <c r="Q503" s="117">
        <v>22.5</v>
      </c>
      <c r="R503" s="117">
        <v>40</v>
      </c>
      <c r="S503" s="117">
        <v>50</v>
      </c>
      <c r="T503" s="117">
        <v>45</v>
      </c>
      <c r="U503" s="117">
        <v>28</v>
      </c>
      <c r="V503" s="117">
        <v>38</v>
      </c>
      <c r="W503" s="117">
        <v>33</v>
      </c>
      <c r="X503" s="117">
        <v>35</v>
      </c>
      <c r="Y503" s="117">
        <v>40</v>
      </c>
      <c r="Z503" s="117">
        <v>37.5</v>
      </c>
      <c r="AA503" s="117">
        <v>5</v>
      </c>
      <c r="AB503" s="117">
        <v>20</v>
      </c>
      <c r="AC503" s="117">
        <v>12.5</v>
      </c>
      <c r="AD503" s="117">
        <v>5</v>
      </c>
      <c r="AE503" s="117">
        <v>20</v>
      </c>
      <c r="AF503" s="119">
        <v>12.5</v>
      </c>
    </row>
    <row r="504" spans="2:32" ht="15" customHeight="1" x14ac:dyDescent="0.25">
      <c r="B504" s="116">
        <v>42683</v>
      </c>
      <c r="C504" s="117">
        <v>23</v>
      </c>
      <c r="D504" s="117">
        <v>36</v>
      </c>
      <c r="E504" s="117">
        <v>29.5</v>
      </c>
      <c r="F504" s="117">
        <v>18</v>
      </c>
      <c r="G504" s="117">
        <v>25</v>
      </c>
      <c r="H504" s="117">
        <v>21.5</v>
      </c>
      <c r="I504" s="117">
        <v>0</v>
      </c>
      <c r="J504" s="117">
        <v>10</v>
      </c>
      <c r="K504" s="117">
        <v>5</v>
      </c>
      <c r="L504" s="117">
        <v>0</v>
      </c>
      <c r="M504" s="117">
        <v>10</v>
      </c>
      <c r="N504" s="117">
        <v>5</v>
      </c>
      <c r="O504" s="117">
        <v>20</v>
      </c>
      <c r="P504" s="117">
        <v>25</v>
      </c>
      <c r="Q504" s="117">
        <v>22.5</v>
      </c>
      <c r="R504" s="117">
        <v>40</v>
      </c>
      <c r="S504" s="117">
        <v>50</v>
      </c>
      <c r="T504" s="117">
        <v>45</v>
      </c>
      <c r="U504" s="117">
        <v>25</v>
      </c>
      <c r="V504" s="117">
        <v>35</v>
      </c>
      <c r="W504" s="117">
        <v>30</v>
      </c>
      <c r="X504" s="117">
        <v>30</v>
      </c>
      <c r="Y504" s="117">
        <v>40</v>
      </c>
      <c r="Z504" s="117">
        <v>35</v>
      </c>
      <c r="AA504" s="117">
        <v>5</v>
      </c>
      <c r="AB504" s="117">
        <v>20</v>
      </c>
      <c r="AC504" s="117">
        <v>12.5</v>
      </c>
      <c r="AD504" s="117">
        <v>5</v>
      </c>
      <c r="AE504" s="117">
        <v>20</v>
      </c>
      <c r="AF504" s="119">
        <v>12.5</v>
      </c>
    </row>
    <row r="505" spans="2:32" ht="15" customHeight="1" x14ac:dyDescent="0.25">
      <c r="B505" s="116">
        <v>42676</v>
      </c>
      <c r="C505" s="117">
        <v>23</v>
      </c>
      <c r="D505" s="117">
        <v>36</v>
      </c>
      <c r="E505" s="117">
        <v>29.5</v>
      </c>
      <c r="F505" s="117">
        <v>18</v>
      </c>
      <c r="G505" s="117">
        <v>28</v>
      </c>
      <c r="H505" s="117">
        <v>23</v>
      </c>
      <c r="I505" s="117">
        <v>0</v>
      </c>
      <c r="J505" s="117">
        <v>10</v>
      </c>
      <c r="K505" s="117">
        <v>5</v>
      </c>
      <c r="L505" s="117">
        <v>0</v>
      </c>
      <c r="M505" s="117">
        <v>10</v>
      </c>
      <c r="N505" s="117">
        <v>5</v>
      </c>
      <c r="O505" s="117">
        <v>20</v>
      </c>
      <c r="P505" s="117">
        <v>25</v>
      </c>
      <c r="Q505" s="117">
        <v>22.5</v>
      </c>
      <c r="R505" s="117">
        <v>35</v>
      </c>
      <c r="S505" s="117">
        <v>45</v>
      </c>
      <c r="T505" s="117">
        <v>40</v>
      </c>
      <c r="U505" s="117">
        <v>25</v>
      </c>
      <c r="V505" s="117">
        <v>35</v>
      </c>
      <c r="W505" s="117">
        <v>30</v>
      </c>
      <c r="X505" s="117">
        <v>30</v>
      </c>
      <c r="Y505" s="117">
        <v>40</v>
      </c>
      <c r="Z505" s="117">
        <v>35</v>
      </c>
      <c r="AA505" s="117">
        <v>5</v>
      </c>
      <c r="AB505" s="117">
        <v>18</v>
      </c>
      <c r="AC505" s="117">
        <v>11.5</v>
      </c>
      <c r="AD505" s="117">
        <v>5</v>
      </c>
      <c r="AE505" s="117">
        <v>15</v>
      </c>
      <c r="AF505" s="119">
        <v>10</v>
      </c>
    </row>
    <row r="506" spans="2:32" ht="15" customHeight="1" x14ac:dyDescent="0.25">
      <c r="B506" s="116">
        <v>42669</v>
      </c>
      <c r="C506" s="117">
        <v>23</v>
      </c>
      <c r="D506" s="117">
        <v>36</v>
      </c>
      <c r="E506" s="117">
        <v>29.5</v>
      </c>
      <c r="F506" s="117">
        <v>20</v>
      </c>
      <c r="G506" s="117">
        <v>30</v>
      </c>
      <c r="H506" s="117">
        <v>25</v>
      </c>
      <c r="I506" s="117">
        <v>0</v>
      </c>
      <c r="J506" s="117">
        <v>10</v>
      </c>
      <c r="K506" s="117">
        <v>5</v>
      </c>
      <c r="L506" s="117">
        <v>0</v>
      </c>
      <c r="M506" s="117">
        <v>10</v>
      </c>
      <c r="N506" s="117">
        <v>5</v>
      </c>
      <c r="O506" s="117">
        <v>20</v>
      </c>
      <c r="P506" s="117">
        <v>25</v>
      </c>
      <c r="Q506" s="117">
        <v>22.5</v>
      </c>
      <c r="R506" s="117">
        <v>35</v>
      </c>
      <c r="S506" s="117">
        <v>45</v>
      </c>
      <c r="T506" s="117">
        <v>40</v>
      </c>
      <c r="U506" s="117">
        <v>25</v>
      </c>
      <c r="V506" s="117">
        <v>35</v>
      </c>
      <c r="W506" s="117">
        <v>30</v>
      </c>
      <c r="X506" s="117">
        <v>30</v>
      </c>
      <c r="Y506" s="117">
        <v>40</v>
      </c>
      <c r="Z506" s="117">
        <v>35</v>
      </c>
      <c r="AA506" s="117">
        <v>5</v>
      </c>
      <c r="AB506" s="117">
        <v>18</v>
      </c>
      <c r="AC506" s="117">
        <v>11.5</v>
      </c>
      <c r="AD506" s="117">
        <v>5</v>
      </c>
      <c r="AE506" s="117">
        <v>15</v>
      </c>
      <c r="AF506" s="119">
        <v>10</v>
      </c>
    </row>
    <row r="507" spans="2:32" ht="15" customHeight="1" x14ac:dyDescent="0.25">
      <c r="B507" s="116">
        <v>42662</v>
      </c>
      <c r="C507" s="117">
        <v>23</v>
      </c>
      <c r="D507" s="117">
        <v>36</v>
      </c>
      <c r="E507" s="117">
        <v>29.5</v>
      </c>
      <c r="F507" s="117">
        <v>20</v>
      </c>
      <c r="G507" s="117">
        <v>30</v>
      </c>
      <c r="H507" s="117">
        <v>25</v>
      </c>
      <c r="I507" s="117">
        <v>0</v>
      </c>
      <c r="J507" s="117">
        <v>10</v>
      </c>
      <c r="K507" s="117">
        <v>5</v>
      </c>
      <c r="L507" s="117">
        <v>0</v>
      </c>
      <c r="M507" s="117">
        <v>10</v>
      </c>
      <c r="N507" s="117">
        <v>5</v>
      </c>
      <c r="O507" s="117">
        <v>20</v>
      </c>
      <c r="P507" s="117">
        <v>25</v>
      </c>
      <c r="Q507" s="117">
        <v>22.5</v>
      </c>
      <c r="R507" s="117">
        <v>35</v>
      </c>
      <c r="S507" s="117">
        <v>45</v>
      </c>
      <c r="T507" s="117">
        <v>40</v>
      </c>
      <c r="U507" s="117">
        <v>25</v>
      </c>
      <c r="V507" s="117">
        <v>35</v>
      </c>
      <c r="W507" s="117">
        <v>30</v>
      </c>
      <c r="X507" s="117">
        <v>30</v>
      </c>
      <c r="Y507" s="117">
        <v>40</v>
      </c>
      <c r="Z507" s="117">
        <v>35</v>
      </c>
      <c r="AA507" s="117">
        <v>5</v>
      </c>
      <c r="AB507" s="117">
        <v>18</v>
      </c>
      <c r="AC507" s="117">
        <v>11.5</v>
      </c>
      <c r="AD507" s="117">
        <v>5</v>
      </c>
      <c r="AE507" s="117">
        <v>15</v>
      </c>
      <c r="AF507" s="119">
        <v>10</v>
      </c>
    </row>
    <row r="508" spans="2:32" ht="15" customHeight="1" x14ac:dyDescent="0.25">
      <c r="B508" s="116">
        <v>42655</v>
      </c>
      <c r="C508" s="117">
        <v>23</v>
      </c>
      <c r="D508" s="117">
        <v>36</v>
      </c>
      <c r="E508" s="117">
        <v>29.5</v>
      </c>
      <c r="F508" s="117">
        <v>20</v>
      </c>
      <c r="G508" s="117">
        <v>30</v>
      </c>
      <c r="H508" s="117">
        <v>25</v>
      </c>
      <c r="I508" s="117">
        <v>0</v>
      </c>
      <c r="J508" s="117">
        <v>10</v>
      </c>
      <c r="K508" s="117">
        <v>5</v>
      </c>
      <c r="L508" s="117">
        <v>0</v>
      </c>
      <c r="M508" s="117">
        <v>10</v>
      </c>
      <c r="N508" s="117">
        <v>5</v>
      </c>
      <c r="O508" s="117">
        <v>20</v>
      </c>
      <c r="P508" s="117">
        <v>35</v>
      </c>
      <c r="Q508" s="117">
        <v>27.5</v>
      </c>
      <c r="R508" s="117">
        <v>35</v>
      </c>
      <c r="S508" s="117">
        <v>45</v>
      </c>
      <c r="T508" s="117">
        <v>40</v>
      </c>
      <c r="U508" s="117">
        <v>25</v>
      </c>
      <c r="V508" s="117">
        <v>35</v>
      </c>
      <c r="W508" s="117">
        <v>30</v>
      </c>
      <c r="X508" s="117">
        <v>30</v>
      </c>
      <c r="Y508" s="117">
        <v>40</v>
      </c>
      <c r="Z508" s="117">
        <v>35</v>
      </c>
      <c r="AA508" s="117">
        <v>5</v>
      </c>
      <c r="AB508" s="117">
        <v>18</v>
      </c>
      <c r="AC508" s="117">
        <v>11.5</v>
      </c>
      <c r="AD508" s="117">
        <v>5</v>
      </c>
      <c r="AE508" s="117">
        <v>15</v>
      </c>
      <c r="AF508" s="119">
        <v>10</v>
      </c>
    </row>
    <row r="509" spans="2:32" ht="15" customHeight="1" x14ac:dyDescent="0.25">
      <c r="B509" s="116">
        <v>42648</v>
      </c>
      <c r="C509" s="117">
        <v>23</v>
      </c>
      <c r="D509" s="117">
        <v>36</v>
      </c>
      <c r="E509" s="117">
        <v>29.5</v>
      </c>
      <c r="F509" s="117">
        <v>20</v>
      </c>
      <c r="G509" s="117">
        <v>30</v>
      </c>
      <c r="H509" s="117">
        <v>25</v>
      </c>
      <c r="I509" s="117">
        <v>0</v>
      </c>
      <c r="J509" s="117">
        <v>10</v>
      </c>
      <c r="K509" s="117">
        <v>5</v>
      </c>
      <c r="L509" s="117">
        <v>0</v>
      </c>
      <c r="M509" s="117">
        <v>10</v>
      </c>
      <c r="N509" s="117">
        <v>5</v>
      </c>
      <c r="O509" s="117">
        <v>25</v>
      </c>
      <c r="P509" s="117">
        <v>40</v>
      </c>
      <c r="Q509" s="117">
        <v>32.5</v>
      </c>
      <c r="R509" s="117">
        <v>38</v>
      </c>
      <c r="S509" s="117">
        <v>48</v>
      </c>
      <c r="T509" s="117">
        <v>43</v>
      </c>
      <c r="U509" s="117">
        <v>25</v>
      </c>
      <c r="V509" s="117">
        <v>35</v>
      </c>
      <c r="W509" s="117">
        <v>30</v>
      </c>
      <c r="X509" s="117">
        <v>35</v>
      </c>
      <c r="Y509" s="117">
        <v>40</v>
      </c>
      <c r="Z509" s="117">
        <v>37.5</v>
      </c>
      <c r="AA509" s="117">
        <v>5</v>
      </c>
      <c r="AB509" s="117">
        <v>18</v>
      </c>
      <c r="AC509" s="117">
        <v>11.5</v>
      </c>
      <c r="AD509" s="117">
        <v>5</v>
      </c>
      <c r="AE509" s="117">
        <v>15</v>
      </c>
      <c r="AF509" s="119">
        <v>10</v>
      </c>
    </row>
    <row r="510" spans="2:32" ht="15" customHeight="1" x14ac:dyDescent="0.25">
      <c r="B510" s="116">
        <v>42641</v>
      </c>
      <c r="C510" s="117">
        <v>23</v>
      </c>
      <c r="D510" s="117">
        <v>36</v>
      </c>
      <c r="E510" s="117">
        <v>29.5</v>
      </c>
      <c r="F510" s="117">
        <v>20</v>
      </c>
      <c r="G510" s="117">
        <v>30</v>
      </c>
      <c r="H510" s="117">
        <v>25</v>
      </c>
      <c r="I510" s="117">
        <v>0</v>
      </c>
      <c r="J510" s="117">
        <v>10</v>
      </c>
      <c r="K510" s="117">
        <v>5</v>
      </c>
      <c r="L510" s="117">
        <v>0</v>
      </c>
      <c r="M510" s="117">
        <v>10</v>
      </c>
      <c r="N510" s="117">
        <v>5</v>
      </c>
      <c r="O510" s="117">
        <v>25</v>
      </c>
      <c r="P510" s="117">
        <v>40</v>
      </c>
      <c r="Q510" s="117">
        <v>32.5</v>
      </c>
      <c r="R510" s="117">
        <v>38</v>
      </c>
      <c r="S510" s="117">
        <v>48</v>
      </c>
      <c r="T510" s="117">
        <v>43</v>
      </c>
      <c r="U510" s="117">
        <v>25</v>
      </c>
      <c r="V510" s="117">
        <v>35</v>
      </c>
      <c r="W510" s="117">
        <v>30</v>
      </c>
      <c r="X510" s="117">
        <v>35</v>
      </c>
      <c r="Y510" s="117">
        <v>40</v>
      </c>
      <c r="Z510" s="117">
        <v>37.5</v>
      </c>
      <c r="AA510" s="117">
        <v>5</v>
      </c>
      <c r="AB510" s="117">
        <v>18</v>
      </c>
      <c r="AC510" s="117">
        <v>11.5</v>
      </c>
      <c r="AD510" s="117">
        <v>5</v>
      </c>
      <c r="AE510" s="117">
        <v>15</v>
      </c>
      <c r="AF510" s="119">
        <v>10</v>
      </c>
    </row>
    <row r="511" spans="2:32" ht="15" customHeight="1" x14ac:dyDescent="0.25">
      <c r="B511" s="116">
        <v>42634</v>
      </c>
      <c r="C511" s="117">
        <v>23</v>
      </c>
      <c r="D511" s="117">
        <v>36</v>
      </c>
      <c r="E511" s="117">
        <v>29.5</v>
      </c>
      <c r="F511" s="117">
        <v>20</v>
      </c>
      <c r="G511" s="117">
        <v>30</v>
      </c>
      <c r="H511" s="117">
        <v>25</v>
      </c>
      <c r="I511" s="117">
        <v>0</v>
      </c>
      <c r="J511" s="117">
        <v>10</v>
      </c>
      <c r="K511" s="117">
        <v>5</v>
      </c>
      <c r="L511" s="117">
        <v>0</v>
      </c>
      <c r="M511" s="117">
        <v>10</v>
      </c>
      <c r="N511" s="117">
        <v>5</v>
      </c>
      <c r="O511" s="117">
        <v>25</v>
      </c>
      <c r="P511" s="117">
        <v>40</v>
      </c>
      <c r="Q511" s="117">
        <v>32.5</v>
      </c>
      <c r="R511" s="117">
        <v>38</v>
      </c>
      <c r="S511" s="117">
        <v>48</v>
      </c>
      <c r="T511" s="117">
        <v>43</v>
      </c>
      <c r="U511" s="117">
        <v>25</v>
      </c>
      <c r="V511" s="117">
        <v>35</v>
      </c>
      <c r="W511" s="117">
        <v>30</v>
      </c>
      <c r="X511" s="117">
        <v>43</v>
      </c>
      <c r="Y511" s="117">
        <v>48</v>
      </c>
      <c r="Z511" s="117">
        <v>45.5</v>
      </c>
      <c r="AA511" s="117">
        <v>5</v>
      </c>
      <c r="AB511" s="117">
        <v>18</v>
      </c>
      <c r="AC511" s="117">
        <v>11.5</v>
      </c>
      <c r="AD511" s="117">
        <v>5</v>
      </c>
      <c r="AE511" s="117">
        <v>15</v>
      </c>
      <c r="AF511" s="119">
        <v>10</v>
      </c>
    </row>
    <row r="512" spans="2:32" ht="15" customHeight="1" x14ac:dyDescent="0.25">
      <c r="B512" s="116">
        <v>42627</v>
      </c>
      <c r="C512" s="117">
        <v>23</v>
      </c>
      <c r="D512" s="117">
        <v>36</v>
      </c>
      <c r="E512" s="117">
        <v>29.5</v>
      </c>
      <c r="F512" s="117">
        <v>20</v>
      </c>
      <c r="G512" s="117">
        <v>30</v>
      </c>
      <c r="H512" s="117">
        <v>25</v>
      </c>
      <c r="I512" s="117">
        <v>0</v>
      </c>
      <c r="J512" s="117">
        <v>10</v>
      </c>
      <c r="K512" s="117">
        <v>5</v>
      </c>
      <c r="L512" s="117">
        <v>0</v>
      </c>
      <c r="M512" s="117">
        <v>10</v>
      </c>
      <c r="N512" s="117">
        <v>5</v>
      </c>
      <c r="O512" s="117">
        <v>25</v>
      </c>
      <c r="P512" s="117">
        <v>40</v>
      </c>
      <c r="Q512" s="117">
        <v>32.5</v>
      </c>
      <c r="R512" s="117">
        <v>38</v>
      </c>
      <c r="S512" s="117">
        <v>48</v>
      </c>
      <c r="T512" s="117">
        <v>43</v>
      </c>
      <c r="U512" s="117">
        <v>25</v>
      </c>
      <c r="V512" s="117">
        <v>35</v>
      </c>
      <c r="W512" s="117">
        <v>30</v>
      </c>
      <c r="X512" s="117">
        <v>45</v>
      </c>
      <c r="Y512" s="117">
        <v>50</v>
      </c>
      <c r="Z512" s="117">
        <v>47.5</v>
      </c>
      <c r="AA512" s="117">
        <v>5</v>
      </c>
      <c r="AB512" s="117">
        <v>15</v>
      </c>
      <c r="AC512" s="117">
        <v>10</v>
      </c>
      <c r="AD512" s="117">
        <v>5</v>
      </c>
      <c r="AE512" s="117">
        <v>15</v>
      </c>
      <c r="AF512" s="119">
        <v>10</v>
      </c>
    </row>
    <row r="513" spans="2:32" ht="15" customHeight="1" x14ac:dyDescent="0.25">
      <c r="B513" s="116">
        <v>42620</v>
      </c>
      <c r="C513" s="117">
        <v>23</v>
      </c>
      <c r="D513" s="117">
        <v>36</v>
      </c>
      <c r="E513" s="117">
        <v>29.5</v>
      </c>
      <c r="F513" s="117">
        <v>20</v>
      </c>
      <c r="G513" s="117">
        <v>30</v>
      </c>
      <c r="H513" s="117">
        <v>25</v>
      </c>
      <c r="I513" s="117">
        <v>0</v>
      </c>
      <c r="J513" s="117">
        <v>10</v>
      </c>
      <c r="K513" s="117">
        <v>5</v>
      </c>
      <c r="L513" s="117">
        <v>0</v>
      </c>
      <c r="M513" s="117">
        <v>10</v>
      </c>
      <c r="N513" s="117">
        <v>5</v>
      </c>
      <c r="O513" s="117">
        <v>25</v>
      </c>
      <c r="P513" s="117">
        <v>40</v>
      </c>
      <c r="Q513" s="117">
        <v>32.5</v>
      </c>
      <c r="R513" s="117">
        <v>50</v>
      </c>
      <c r="S513" s="117">
        <v>60</v>
      </c>
      <c r="T513" s="117">
        <v>55</v>
      </c>
      <c r="U513" s="117">
        <v>22</v>
      </c>
      <c r="V513" s="117">
        <v>32</v>
      </c>
      <c r="W513" s="117">
        <v>27</v>
      </c>
      <c r="X513" s="117">
        <v>45</v>
      </c>
      <c r="Y513" s="117">
        <v>50</v>
      </c>
      <c r="Z513" s="117">
        <v>47.5</v>
      </c>
      <c r="AA513" s="117">
        <v>10</v>
      </c>
      <c r="AB513" s="117">
        <v>20</v>
      </c>
      <c r="AC513" s="117">
        <v>15</v>
      </c>
      <c r="AD513" s="117">
        <v>10</v>
      </c>
      <c r="AE513" s="117">
        <v>20</v>
      </c>
      <c r="AF513" s="119">
        <v>15</v>
      </c>
    </row>
    <row r="514" spans="2:32" ht="15" customHeight="1" x14ac:dyDescent="0.25">
      <c r="B514" s="116">
        <v>42613</v>
      </c>
      <c r="C514" s="117">
        <v>23</v>
      </c>
      <c r="D514" s="117">
        <v>36</v>
      </c>
      <c r="E514" s="117">
        <v>29.5</v>
      </c>
      <c r="F514" s="117">
        <v>20</v>
      </c>
      <c r="G514" s="117">
        <v>30</v>
      </c>
      <c r="H514" s="117">
        <v>25</v>
      </c>
      <c r="I514" s="117">
        <v>0</v>
      </c>
      <c r="J514" s="117">
        <v>10</v>
      </c>
      <c r="K514" s="117">
        <v>5</v>
      </c>
      <c r="L514" s="117">
        <v>0</v>
      </c>
      <c r="M514" s="117">
        <v>10</v>
      </c>
      <c r="N514" s="117">
        <v>5</v>
      </c>
      <c r="O514" s="117">
        <v>25</v>
      </c>
      <c r="P514" s="117">
        <v>40</v>
      </c>
      <c r="Q514" s="117">
        <v>32.5</v>
      </c>
      <c r="R514" s="117">
        <v>50</v>
      </c>
      <c r="S514" s="117">
        <v>60</v>
      </c>
      <c r="T514" s="117">
        <v>55</v>
      </c>
      <c r="U514" s="117">
        <v>22</v>
      </c>
      <c r="V514" s="117">
        <v>32</v>
      </c>
      <c r="W514" s="117">
        <v>27</v>
      </c>
      <c r="X514" s="117">
        <v>45</v>
      </c>
      <c r="Y514" s="117">
        <v>50</v>
      </c>
      <c r="Z514" s="117">
        <v>47.5</v>
      </c>
      <c r="AA514" s="117">
        <v>10</v>
      </c>
      <c r="AB514" s="117">
        <v>20</v>
      </c>
      <c r="AC514" s="117">
        <v>15</v>
      </c>
      <c r="AD514" s="117">
        <v>10</v>
      </c>
      <c r="AE514" s="117">
        <v>20</v>
      </c>
      <c r="AF514" s="119">
        <v>15</v>
      </c>
    </row>
    <row r="515" spans="2:32" ht="15" customHeight="1" x14ac:dyDescent="0.25">
      <c r="B515" s="116">
        <v>42606</v>
      </c>
      <c r="C515" s="117">
        <v>23</v>
      </c>
      <c r="D515" s="117">
        <v>36</v>
      </c>
      <c r="E515" s="117">
        <v>29.5</v>
      </c>
      <c r="F515" s="117">
        <v>15</v>
      </c>
      <c r="G515" s="117">
        <v>30</v>
      </c>
      <c r="H515" s="117">
        <v>22.5</v>
      </c>
      <c r="I515" s="117">
        <v>0</v>
      </c>
      <c r="J515" s="117">
        <v>10</v>
      </c>
      <c r="K515" s="117">
        <v>5</v>
      </c>
      <c r="L515" s="117">
        <v>0</v>
      </c>
      <c r="M515" s="117">
        <v>10</v>
      </c>
      <c r="N515" s="117">
        <v>5</v>
      </c>
      <c r="O515" s="117">
        <v>25</v>
      </c>
      <c r="P515" s="117">
        <v>40</v>
      </c>
      <c r="Q515" s="117">
        <v>32.5</v>
      </c>
      <c r="R515" s="117">
        <v>48</v>
      </c>
      <c r="S515" s="117">
        <v>60</v>
      </c>
      <c r="T515" s="117">
        <v>54</v>
      </c>
      <c r="U515" s="117">
        <v>22</v>
      </c>
      <c r="V515" s="117">
        <v>32</v>
      </c>
      <c r="W515" s="117">
        <v>27</v>
      </c>
      <c r="X515" s="117">
        <v>40</v>
      </c>
      <c r="Y515" s="117">
        <v>45</v>
      </c>
      <c r="Z515" s="117">
        <v>42.5</v>
      </c>
      <c r="AA515" s="117">
        <v>5</v>
      </c>
      <c r="AB515" s="117">
        <v>25</v>
      </c>
      <c r="AC515" s="117">
        <v>15</v>
      </c>
      <c r="AD515" s="117">
        <v>5</v>
      </c>
      <c r="AE515" s="117">
        <v>15</v>
      </c>
      <c r="AF515" s="119">
        <v>10</v>
      </c>
    </row>
    <row r="516" spans="2:32" ht="15" customHeight="1" x14ac:dyDescent="0.25">
      <c r="B516" s="116">
        <v>42599</v>
      </c>
      <c r="C516" s="117">
        <v>23</v>
      </c>
      <c r="D516" s="117">
        <v>36</v>
      </c>
      <c r="E516" s="117">
        <v>29.5</v>
      </c>
      <c r="F516" s="117">
        <v>15</v>
      </c>
      <c r="G516" s="117">
        <v>30</v>
      </c>
      <c r="H516" s="117">
        <v>22.5</v>
      </c>
      <c r="I516" s="117">
        <v>0</v>
      </c>
      <c r="J516" s="117">
        <v>10</v>
      </c>
      <c r="K516" s="117">
        <v>5</v>
      </c>
      <c r="L516" s="117">
        <v>0</v>
      </c>
      <c r="M516" s="117">
        <v>10</v>
      </c>
      <c r="N516" s="117">
        <v>5</v>
      </c>
      <c r="O516" s="117">
        <v>25</v>
      </c>
      <c r="P516" s="117">
        <v>40</v>
      </c>
      <c r="Q516" s="117">
        <v>32.5</v>
      </c>
      <c r="R516" s="117">
        <v>48</v>
      </c>
      <c r="S516" s="117">
        <v>60</v>
      </c>
      <c r="T516" s="117">
        <v>54</v>
      </c>
      <c r="U516" s="117">
        <v>22</v>
      </c>
      <c r="V516" s="117">
        <v>32</v>
      </c>
      <c r="W516" s="117">
        <v>27</v>
      </c>
      <c r="X516" s="117">
        <v>40</v>
      </c>
      <c r="Y516" s="117">
        <v>45</v>
      </c>
      <c r="Z516" s="117">
        <v>42.5</v>
      </c>
      <c r="AA516" s="117">
        <v>5</v>
      </c>
      <c r="AB516" s="117">
        <v>25</v>
      </c>
      <c r="AC516" s="117">
        <v>15</v>
      </c>
      <c r="AD516" s="117">
        <v>5</v>
      </c>
      <c r="AE516" s="117">
        <v>15</v>
      </c>
      <c r="AF516" s="119">
        <v>10</v>
      </c>
    </row>
    <row r="517" spans="2:32" ht="15" customHeight="1" x14ac:dyDescent="0.25">
      <c r="B517" s="116">
        <v>42592</v>
      </c>
      <c r="C517" s="117">
        <v>23</v>
      </c>
      <c r="D517" s="117">
        <v>36</v>
      </c>
      <c r="E517" s="117">
        <v>29.5</v>
      </c>
      <c r="F517" s="117">
        <v>15</v>
      </c>
      <c r="G517" s="117">
        <v>30</v>
      </c>
      <c r="H517" s="117">
        <v>22.5</v>
      </c>
      <c r="I517" s="117">
        <v>0</v>
      </c>
      <c r="J517" s="117">
        <v>10</v>
      </c>
      <c r="K517" s="117">
        <v>5</v>
      </c>
      <c r="L517" s="117">
        <v>0</v>
      </c>
      <c r="M517" s="117">
        <v>10</v>
      </c>
      <c r="N517" s="117">
        <v>5</v>
      </c>
      <c r="O517" s="117">
        <v>25</v>
      </c>
      <c r="P517" s="117">
        <v>40</v>
      </c>
      <c r="Q517" s="117">
        <v>32.5</v>
      </c>
      <c r="R517" s="117">
        <v>45</v>
      </c>
      <c r="S517" s="117">
        <v>55</v>
      </c>
      <c r="T517" s="117">
        <v>50</v>
      </c>
      <c r="U517" s="117">
        <v>22</v>
      </c>
      <c r="V517" s="117">
        <v>32</v>
      </c>
      <c r="W517" s="117">
        <v>27</v>
      </c>
      <c r="X517" s="117">
        <v>40</v>
      </c>
      <c r="Y517" s="117">
        <v>45</v>
      </c>
      <c r="Z517" s="117">
        <v>42.5</v>
      </c>
      <c r="AA517" s="117">
        <v>5</v>
      </c>
      <c r="AB517" s="117">
        <v>25</v>
      </c>
      <c r="AC517" s="117">
        <v>15</v>
      </c>
      <c r="AD517" s="117">
        <v>5</v>
      </c>
      <c r="AE517" s="117">
        <v>15</v>
      </c>
      <c r="AF517" s="119">
        <v>10</v>
      </c>
    </row>
    <row r="518" spans="2:32" ht="15" customHeight="1" x14ac:dyDescent="0.25">
      <c r="B518" s="116">
        <v>42585</v>
      </c>
      <c r="C518" s="117">
        <v>18</v>
      </c>
      <c r="D518" s="117">
        <v>31</v>
      </c>
      <c r="E518" s="117">
        <v>24.5</v>
      </c>
      <c r="F518" s="117">
        <v>15</v>
      </c>
      <c r="G518" s="117">
        <v>30</v>
      </c>
      <c r="H518" s="117">
        <v>22.5</v>
      </c>
      <c r="I518" s="117">
        <v>0</v>
      </c>
      <c r="J518" s="117">
        <v>10</v>
      </c>
      <c r="K518" s="117">
        <v>5</v>
      </c>
      <c r="L518" s="117">
        <v>0</v>
      </c>
      <c r="M518" s="117">
        <v>5</v>
      </c>
      <c r="N518" s="117">
        <v>2.5</v>
      </c>
      <c r="O518" s="117">
        <v>20</v>
      </c>
      <c r="P518" s="117">
        <v>35</v>
      </c>
      <c r="Q518" s="117">
        <v>27.5</v>
      </c>
      <c r="R518" s="117">
        <v>45</v>
      </c>
      <c r="S518" s="117">
        <v>55</v>
      </c>
      <c r="T518" s="117">
        <v>50</v>
      </c>
      <c r="U518" s="117">
        <v>20</v>
      </c>
      <c r="V518" s="117">
        <v>30</v>
      </c>
      <c r="W518" s="117">
        <v>25</v>
      </c>
      <c r="X518" s="117">
        <v>40</v>
      </c>
      <c r="Y518" s="117">
        <v>45</v>
      </c>
      <c r="Z518" s="117">
        <v>42.5</v>
      </c>
      <c r="AA518" s="117">
        <v>5</v>
      </c>
      <c r="AB518" s="117">
        <v>25</v>
      </c>
      <c r="AC518" s="117">
        <v>15</v>
      </c>
      <c r="AD518" s="117">
        <v>5</v>
      </c>
      <c r="AE518" s="117">
        <v>15</v>
      </c>
      <c r="AF518" s="119">
        <v>10</v>
      </c>
    </row>
    <row r="519" spans="2:32" ht="15" customHeight="1" x14ac:dyDescent="0.25">
      <c r="B519" s="116">
        <v>42578</v>
      </c>
      <c r="C519" s="117">
        <v>18</v>
      </c>
      <c r="D519" s="117">
        <v>31</v>
      </c>
      <c r="E519" s="117">
        <v>24.5</v>
      </c>
      <c r="F519" s="117">
        <v>15</v>
      </c>
      <c r="G519" s="117">
        <v>25</v>
      </c>
      <c r="H519" s="117">
        <v>20</v>
      </c>
      <c r="I519" s="117">
        <v>0</v>
      </c>
      <c r="J519" s="117">
        <v>10</v>
      </c>
      <c r="K519" s="117">
        <v>5</v>
      </c>
      <c r="L519" s="117">
        <v>-5</v>
      </c>
      <c r="M519" s="117">
        <v>5</v>
      </c>
      <c r="N519" s="117">
        <v>0</v>
      </c>
      <c r="O519" s="117">
        <v>20</v>
      </c>
      <c r="P519" s="117">
        <v>35</v>
      </c>
      <c r="Q519" s="117">
        <v>27.5</v>
      </c>
      <c r="R519" s="117">
        <v>45</v>
      </c>
      <c r="S519" s="117">
        <v>55</v>
      </c>
      <c r="T519" s="117">
        <v>50</v>
      </c>
      <c r="U519" s="117">
        <v>20</v>
      </c>
      <c r="V519" s="117">
        <v>30</v>
      </c>
      <c r="W519" s="117">
        <v>25</v>
      </c>
      <c r="X519" s="117">
        <v>40</v>
      </c>
      <c r="Y519" s="117">
        <v>45</v>
      </c>
      <c r="Z519" s="117">
        <v>42.5</v>
      </c>
      <c r="AA519" s="117">
        <v>5</v>
      </c>
      <c r="AB519" s="117">
        <v>25</v>
      </c>
      <c r="AC519" s="117">
        <v>15</v>
      </c>
      <c r="AD519" s="117">
        <v>5</v>
      </c>
      <c r="AE519" s="117">
        <v>15</v>
      </c>
      <c r="AF519" s="119">
        <v>10</v>
      </c>
    </row>
    <row r="520" spans="2:32" ht="15" customHeight="1" x14ac:dyDescent="0.25">
      <c r="B520" s="116">
        <v>42571</v>
      </c>
      <c r="C520" s="117">
        <v>18</v>
      </c>
      <c r="D520" s="117">
        <v>31</v>
      </c>
      <c r="E520" s="117">
        <v>24.5</v>
      </c>
      <c r="F520" s="117">
        <v>15</v>
      </c>
      <c r="G520" s="117">
        <v>20</v>
      </c>
      <c r="H520" s="117">
        <v>17.5</v>
      </c>
      <c r="I520" s="117">
        <v>0</v>
      </c>
      <c r="J520" s="117">
        <v>5</v>
      </c>
      <c r="K520" s="117">
        <v>2.5</v>
      </c>
      <c r="L520" s="117">
        <v>-10</v>
      </c>
      <c r="M520" s="117">
        <v>0</v>
      </c>
      <c r="N520" s="117">
        <v>-5</v>
      </c>
      <c r="O520" s="117">
        <v>20</v>
      </c>
      <c r="P520" s="117">
        <v>35</v>
      </c>
      <c r="Q520" s="117">
        <v>27.5</v>
      </c>
      <c r="R520" s="117">
        <v>45</v>
      </c>
      <c r="S520" s="117">
        <v>55</v>
      </c>
      <c r="T520" s="117">
        <v>50</v>
      </c>
      <c r="U520" s="117">
        <v>20</v>
      </c>
      <c r="V520" s="117">
        <v>30</v>
      </c>
      <c r="W520" s="117">
        <v>25</v>
      </c>
      <c r="X520" s="117">
        <v>35</v>
      </c>
      <c r="Y520" s="117">
        <v>40</v>
      </c>
      <c r="Z520" s="117">
        <v>37.5</v>
      </c>
      <c r="AA520" s="117">
        <v>5</v>
      </c>
      <c r="AB520" s="117">
        <v>25</v>
      </c>
      <c r="AC520" s="117">
        <v>15</v>
      </c>
      <c r="AD520" s="117">
        <v>5</v>
      </c>
      <c r="AE520" s="117">
        <v>15</v>
      </c>
      <c r="AF520" s="119">
        <v>10</v>
      </c>
    </row>
    <row r="521" spans="2:32" ht="15" customHeight="1" x14ac:dyDescent="0.25">
      <c r="B521" s="116">
        <v>42564</v>
      </c>
      <c r="C521" s="117">
        <v>18</v>
      </c>
      <c r="D521" s="117">
        <v>31</v>
      </c>
      <c r="E521" s="117">
        <v>24.5</v>
      </c>
      <c r="F521" s="117">
        <v>15</v>
      </c>
      <c r="G521" s="117">
        <v>20</v>
      </c>
      <c r="H521" s="117">
        <v>17.5</v>
      </c>
      <c r="I521" s="117">
        <v>0</v>
      </c>
      <c r="J521" s="117">
        <v>5</v>
      </c>
      <c r="K521" s="117">
        <v>2.5</v>
      </c>
      <c r="L521" s="117">
        <v>-10</v>
      </c>
      <c r="M521" s="117">
        <v>0</v>
      </c>
      <c r="N521" s="117">
        <v>-5</v>
      </c>
      <c r="O521" s="117">
        <v>20</v>
      </c>
      <c r="P521" s="117">
        <v>35</v>
      </c>
      <c r="Q521" s="117">
        <v>27.5</v>
      </c>
      <c r="R521" s="117">
        <v>45</v>
      </c>
      <c r="S521" s="117">
        <v>55</v>
      </c>
      <c r="T521" s="117">
        <v>50</v>
      </c>
      <c r="U521" s="117">
        <v>20</v>
      </c>
      <c r="V521" s="117">
        <v>30</v>
      </c>
      <c r="W521" s="117">
        <v>25</v>
      </c>
      <c r="X521" s="117">
        <v>30</v>
      </c>
      <c r="Y521" s="117">
        <v>35</v>
      </c>
      <c r="Z521" s="117">
        <v>32.5</v>
      </c>
      <c r="AA521" s="117">
        <v>5</v>
      </c>
      <c r="AB521" s="117">
        <v>25</v>
      </c>
      <c r="AC521" s="117">
        <v>15</v>
      </c>
      <c r="AD521" s="117">
        <v>5</v>
      </c>
      <c r="AE521" s="117">
        <v>15</v>
      </c>
      <c r="AF521" s="119">
        <v>10</v>
      </c>
    </row>
    <row r="522" spans="2:32" ht="15" customHeight="1" x14ac:dyDescent="0.25">
      <c r="B522" s="116">
        <v>42557</v>
      </c>
      <c r="C522" s="117">
        <v>18</v>
      </c>
      <c r="D522" s="117">
        <v>31</v>
      </c>
      <c r="E522" s="117">
        <v>24.5</v>
      </c>
      <c r="F522" s="117">
        <v>15</v>
      </c>
      <c r="G522" s="117">
        <v>20</v>
      </c>
      <c r="H522" s="117">
        <v>17.5</v>
      </c>
      <c r="I522" s="117">
        <v>0</v>
      </c>
      <c r="J522" s="117">
        <v>5</v>
      </c>
      <c r="K522" s="117">
        <v>2.5</v>
      </c>
      <c r="L522" s="117">
        <v>-10</v>
      </c>
      <c r="M522" s="117">
        <v>0</v>
      </c>
      <c r="N522" s="117">
        <v>-5</v>
      </c>
      <c r="O522" s="117">
        <v>20</v>
      </c>
      <c r="P522" s="117">
        <v>35</v>
      </c>
      <c r="Q522" s="117">
        <v>27.5</v>
      </c>
      <c r="R522" s="117">
        <v>45</v>
      </c>
      <c r="S522" s="117">
        <v>55</v>
      </c>
      <c r="T522" s="117">
        <v>50</v>
      </c>
      <c r="U522" s="117">
        <v>20</v>
      </c>
      <c r="V522" s="117">
        <v>30</v>
      </c>
      <c r="W522" s="117">
        <v>25</v>
      </c>
      <c r="X522" s="117">
        <v>30</v>
      </c>
      <c r="Y522" s="117">
        <v>35</v>
      </c>
      <c r="Z522" s="117">
        <v>32.5</v>
      </c>
      <c r="AA522" s="117">
        <v>5</v>
      </c>
      <c r="AB522" s="117">
        <v>25</v>
      </c>
      <c r="AC522" s="117">
        <v>15</v>
      </c>
      <c r="AD522" s="117">
        <v>5</v>
      </c>
      <c r="AE522" s="117">
        <v>15</v>
      </c>
      <c r="AF522" s="119">
        <v>10</v>
      </c>
    </row>
    <row r="523" spans="2:32" ht="15" customHeight="1" x14ac:dyDescent="0.25">
      <c r="B523" s="116">
        <v>42550</v>
      </c>
      <c r="C523" s="117">
        <v>13</v>
      </c>
      <c r="D523" s="117">
        <v>26</v>
      </c>
      <c r="E523" s="117">
        <v>19.5</v>
      </c>
      <c r="F523" s="117">
        <v>15</v>
      </c>
      <c r="G523" s="117">
        <v>20</v>
      </c>
      <c r="H523" s="117">
        <v>17.5</v>
      </c>
      <c r="I523" s="117">
        <v>0</v>
      </c>
      <c r="J523" s="117">
        <v>5</v>
      </c>
      <c r="K523" s="117">
        <v>2.5</v>
      </c>
      <c r="L523" s="117">
        <v>-10</v>
      </c>
      <c r="M523" s="117">
        <v>0</v>
      </c>
      <c r="N523" s="117">
        <v>-5</v>
      </c>
      <c r="O523" s="117">
        <v>20</v>
      </c>
      <c r="P523" s="117">
        <v>35</v>
      </c>
      <c r="Q523" s="117">
        <v>27.5</v>
      </c>
      <c r="R523" s="117">
        <v>45</v>
      </c>
      <c r="S523" s="117">
        <v>55</v>
      </c>
      <c r="T523" s="117">
        <v>50</v>
      </c>
      <c r="U523" s="117">
        <v>20</v>
      </c>
      <c r="V523" s="117">
        <v>30</v>
      </c>
      <c r="W523" s="117">
        <v>25</v>
      </c>
      <c r="X523" s="117">
        <v>30</v>
      </c>
      <c r="Y523" s="117">
        <v>35</v>
      </c>
      <c r="Z523" s="117">
        <v>32.5</v>
      </c>
      <c r="AA523" s="117">
        <v>5</v>
      </c>
      <c r="AB523" s="117">
        <v>25</v>
      </c>
      <c r="AC523" s="117">
        <v>15</v>
      </c>
      <c r="AD523" s="117">
        <v>5</v>
      </c>
      <c r="AE523" s="117">
        <v>15</v>
      </c>
      <c r="AF523" s="119">
        <v>10</v>
      </c>
    </row>
    <row r="524" spans="2:32" ht="15" customHeight="1" x14ac:dyDescent="0.25">
      <c r="B524" s="116">
        <v>42543</v>
      </c>
      <c r="C524" s="117">
        <v>13</v>
      </c>
      <c r="D524" s="117">
        <v>26</v>
      </c>
      <c r="E524" s="117">
        <v>19.5</v>
      </c>
      <c r="F524" s="117">
        <v>10</v>
      </c>
      <c r="G524" s="117">
        <v>20</v>
      </c>
      <c r="H524" s="117">
        <v>15</v>
      </c>
      <c r="I524" s="117">
        <v>0</v>
      </c>
      <c r="J524" s="117">
        <v>5</v>
      </c>
      <c r="K524" s="117">
        <v>2.5</v>
      </c>
      <c r="L524" s="117">
        <v>-15</v>
      </c>
      <c r="M524" s="117">
        <v>-5</v>
      </c>
      <c r="N524" s="117">
        <v>-10</v>
      </c>
      <c r="O524" s="117">
        <v>20</v>
      </c>
      <c r="P524" s="117">
        <v>35</v>
      </c>
      <c r="Q524" s="117">
        <v>27.5</v>
      </c>
      <c r="R524" s="117">
        <v>40</v>
      </c>
      <c r="S524" s="117">
        <v>50</v>
      </c>
      <c r="T524" s="117">
        <v>45</v>
      </c>
      <c r="U524" s="117">
        <v>20</v>
      </c>
      <c r="V524" s="117">
        <v>30</v>
      </c>
      <c r="W524" s="117">
        <v>25</v>
      </c>
      <c r="X524" s="117">
        <v>30</v>
      </c>
      <c r="Y524" s="117">
        <v>35</v>
      </c>
      <c r="Z524" s="117">
        <v>32.5</v>
      </c>
      <c r="AA524" s="117">
        <v>0</v>
      </c>
      <c r="AB524" s="117">
        <v>25</v>
      </c>
      <c r="AC524" s="117">
        <v>12.5</v>
      </c>
      <c r="AD524" s="117">
        <v>0</v>
      </c>
      <c r="AE524" s="117">
        <v>10</v>
      </c>
      <c r="AF524" s="119">
        <v>5</v>
      </c>
    </row>
    <row r="525" spans="2:32" ht="15" customHeight="1" x14ac:dyDescent="0.25">
      <c r="B525" s="116">
        <v>42536</v>
      </c>
      <c r="C525" s="117">
        <v>13</v>
      </c>
      <c r="D525" s="117">
        <v>26</v>
      </c>
      <c r="E525" s="117">
        <v>19.5</v>
      </c>
      <c r="F525" s="117">
        <v>5</v>
      </c>
      <c r="G525" s="117">
        <v>15</v>
      </c>
      <c r="H525" s="117">
        <v>10</v>
      </c>
      <c r="I525" s="117">
        <v>0</v>
      </c>
      <c r="J525" s="117">
        <v>5</v>
      </c>
      <c r="K525" s="117">
        <v>2.5</v>
      </c>
      <c r="L525" s="117">
        <v>-20</v>
      </c>
      <c r="M525" s="117">
        <v>-5</v>
      </c>
      <c r="N525" s="117">
        <v>-12.5</v>
      </c>
      <c r="O525" s="117">
        <v>20</v>
      </c>
      <c r="P525" s="117">
        <v>30</v>
      </c>
      <c r="Q525" s="117">
        <v>25</v>
      </c>
      <c r="R525" s="117">
        <v>40</v>
      </c>
      <c r="S525" s="117">
        <v>50</v>
      </c>
      <c r="T525" s="117">
        <v>45</v>
      </c>
      <c r="U525" s="117">
        <v>20</v>
      </c>
      <c r="V525" s="117">
        <v>30</v>
      </c>
      <c r="W525" s="117">
        <v>25</v>
      </c>
      <c r="X525" s="117">
        <v>30</v>
      </c>
      <c r="Y525" s="117">
        <v>35</v>
      </c>
      <c r="Z525" s="117">
        <v>32.5</v>
      </c>
      <c r="AA525" s="117">
        <v>0</v>
      </c>
      <c r="AB525" s="117">
        <v>25</v>
      </c>
      <c r="AC525" s="117">
        <v>12.5</v>
      </c>
      <c r="AD525" s="117">
        <v>0</v>
      </c>
      <c r="AE525" s="117">
        <v>10</v>
      </c>
      <c r="AF525" s="119">
        <v>5</v>
      </c>
    </row>
    <row r="526" spans="2:32" ht="15" customHeight="1" x14ac:dyDescent="0.25">
      <c r="B526" s="116">
        <v>42529</v>
      </c>
      <c r="C526" s="117">
        <v>13</v>
      </c>
      <c r="D526" s="117">
        <v>26</v>
      </c>
      <c r="E526" s="117">
        <v>19.5</v>
      </c>
      <c r="F526" s="117">
        <v>1</v>
      </c>
      <c r="G526" s="117">
        <v>10</v>
      </c>
      <c r="H526" s="117">
        <v>5.5</v>
      </c>
      <c r="I526" s="117">
        <v>0</v>
      </c>
      <c r="J526" s="117">
        <v>5</v>
      </c>
      <c r="K526" s="117">
        <v>2.5</v>
      </c>
      <c r="L526" s="117">
        <v>-25</v>
      </c>
      <c r="M526" s="117">
        <v>-10</v>
      </c>
      <c r="N526" s="117">
        <v>-17.5</v>
      </c>
      <c r="O526" s="117">
        <v>20</v>
      </c>
      <c r="P526" s="117">
        <v>30</v>
      </c>
      <c r="Q526" s="117">
        <v>25</v>
      </c>
      <c r="R526" s="117">
        <v>40</v>
      </c>
      <c r="S526" s="117">
        <v>50</v>
      </c>
      <c r="T526" s="117">
        <v>45</v>
      </c>
      <c r="U526" s="117">
        <v>20</v>
      </c>
      <c r="V526" s="117">
        <v>30</v>
      </c>
      <c r="W526" s="117">
        <v>25</v>
      </c>
      <c r="X526" s="117">
        <v>30</v>
      </c>
      <c r="Y526" s="117">
        <v>35</v>
      </c>
      <c r="Z526" s="117">
        <v>32.5</v>
      </c>
      <c r="AA526" s="117">
        <v>0</v>
      </c>
      <c r="AB526" s="117">
        <v>25</v>
      </c>
      <c r="AC526" s="117">
        <v>12.5</v>
      </c>
      <c r="AD526" s="117">
        <v>0</v>
      </c>
      <c r="AE526" s="117">
        <v>10</v>
      </c>
      <c r="AF526" s="119">
        <v>5</v>
      </c>
    </row>
    <row r="527" spans="2:32" ht="15" customHeight="1" x14ac:dyDescent="0.25">
      <c r="B527" s="116">
        <v>42522</v>
      </c>
      <c r="C527" s="117">
        <v>13</v>
      </c>
      <c r="D527" s="117">
        <v>26</v>
      </c>
      <c r="E527" s="117">
        <v>19.5</v>
      </c>
      <c r="F527" s="117">
        <v>1</v>
      </c>
      <c r="G527" s="117">
        <v>10</v>
      </c>
      <c r="H527" s="117">
        <v>5.5</v>
      </c>
      <c r="I527" s="117">
        <v>0</v>
      </c>
      <c r="J527" s="117">
        <v>5</v>
      </c>
      <c r="K527" s="117">
        <v>2.5</v>
      </c>
      <c r="L527" s="117">
        <v>-25</v>
      </c>
      <c r="M527" s="117">
        <v>-10</v>
      </c>
      <c r="N527" s="117">
        <v>-17.5</v>
      </c>
      <c r="O527" s="117">
        <v>20</v>
      </c>
      <c r="P527" s="117">
        <v>30</v>
      </c>
      <c r="Q527" s="117">
        <v>25</v>
      </c>
      <c r="R527" s="117">
        <v>40</v>
      </c>
      <c r="S527" s="117">
        <v>50</v>
      </c>
      <c r="T527" s="117">
        <v>45</v>
      </c>
      <c r="U527" s="117">
        <v>20</v>
      </c>
      <c r="V527" s="117">
        <v>30</v>
      </c>
      <c r="W527" s="117">
        <v>25</v>
      </c>
      <c r="X527" s="117">
        <v>30</v>
      </c>
      <c r="Y527" s="117">
        <v>35</v>
      </c>
      <c r="Z527" s="117">
        <v>32.5</v>
      </c>
      <c r="AA527" s="117">
        <v>0</v>
      </c>
      <c r="AB527" s="117">
        <v>25</v>
      </c>
      <c r="AC527" s="117">
        <v>12.5</v>
      </c>
      <c r="AD527" s="117">
        <v>0</v>
      </c>
      <c r="AE527" s="117">
        <v>10</v>
      </c>
      <c r="AF527" s="119">
        <v>5</v>
      </c>
    </row>
    <row r="528" spans="2:32" ht="15" customHeight="1" x14ac:dyDescent="0.25">
      <c r="B528" s="116">
        <v>42515</v>
      </c>
      <c r="C528" s="117">
        <v>13</v>
      </c>
      <c r="D528" s="117">
        <v>26</v>
      </c>
      <c r="E528" s="117">
        <v>19.5</v>
      </c>
      <c r="F528" s="117">
        <v>1</v>
      </c>
      <c r="G528" s="117">
        <v>5</v>
      </c>
      <c r="H528" s="117">
        <v>3</v>
      </c>
      <c r="I528" s="117">
        <v>0</v>
      </c>
      <c r="J528" s="117">
        <v>5</v>
      </c>
      <c r="K528" s="117">
        <v>2.5</v>
      </c>
      <c r="L528" s="117">
        <v>-34</v>
      </c>
      <c r="M528" s="117">
        <v>-10</v>
      </c>
      <c r="N528" s="117">
        <v>-22</v>
      </c>
      <c r="O528" s="117">
        <v>20</v>
      </c>
      <c r="P528" s="117">
        <v>30</v>
      </c>
      <c r="Q528" s="117">
        <v>25</v>
      </c>
      <c r="R528" s="117">
        <v>40</v>
      </c>
      <c r="S528" s="117">
        <v>50</v>
      </c>
      <c r="T528" s="117">
        <v>45</v>
      </c>
      <c r="U528" s="117">
        <v>20</v>
      </c>
      <c r="V528" s="117">
        <v>30</v>
      </c>
      <c r="W528" s="117">
        <v>25</v>
      </c>
      <c r="X528" s="117">
        <v>30</v>
      </c>
      <c r="Y528" s="117">
        <v>35</v>
      </c>
      <c r="Z528" s="117">
        <v>32.5</v>
      </c>
      <c r="AA528" s="117">
        <v>0</v>
      </c>
      <c r="AB528" s="117">
        <v>25</v>
      </c>
      <c r="AC528" s="117">
        <v>12.5</v>
      </c>
      <c r="AD528" s="117">
        <v>0</v>
      </c>
      <c r="AE528" s="117">
        <v>10</v>
      </c>
      <c r="AF528" s="119">
        <v>5</v>
      </c>
    </row>
    <row r="529" spans="2:32" ht="15" customHeight="1" x14ac:dyDescent="0.25">
      <c r="B529" s="116">
        <v>42508</v>
      </c>
      <c r="C529" s="117">
        <v>13</v>
      </c>
      <c r="D529" s="117">
        <v>26</v>
      </c>
      <c r="E529" s="117">
        <v>19.5</v>
      </c>
      <c r="F529" s="117">
        <v>1</v>
      </c>
      <c r="G529" s="117">
        <v>5</v>
      </c>
      <c r="H529" s="117">
        <v>3</v>
      </c>
      <c r="I529" s="117">
        <v>0</v>
      </c>
      <c r="J529" s="117">
        <v>5</v>
      </c>
      <c r="K529" s="117">
        <v>2.5</v>
      </c>
      <c r="L529" s="117">
        <v>-34</v>
      </c>
      <c r="M529" s="117">
        <v>-10</v>
      </c>
      <c r="N529" s="117">
        <v>-22</v>
      </c>
      <c r="O529" s="117">
        <v>20</v>
      </c>
      <c r="P529" s="117">
        <v>30</v>
      </c>
      <c r="Q529" s="117">
        <v>25</v>
      </c>
      <c r="R529" s="117">
        <v>40</v>
      </c>
      <c r="S529" s="117">
        <v>50</v>
      </c>
      <c r="T529" s="117">
        <v>45</v>
      </c>
      <c r="U529" s="117">
        <v>20</v>
      </c>
      <c r="V529" s="117">
        <v>30</v>
      </c>
      <c r="W529" s="117">
        <v>25</v>
      </c>
      <c r="X529" s="117">
        <v>30</v>
      </c>
      <c r="Y529" s="117">
        <v>35</v>
      </c>
      <c r="Z529" s="117">
        <v>32.5</v>
      </c>
      <c r="AA529" s="117">
        <v>0</v>
      </c>
      <c r="AB529" s="117">
        <v>25</v>
      </c>
      <c r="AC529" s="117">
        <v>12.5</v>
      </c>
      <c r="AD529" s="117">
        <v>0</v>
      </c>
      <c r="AE529" s="117">
        <v>10</v>
      </c>
      <c r="AF529" s="119">
        <v>5</v>
      </c>
    </row>
    <row r="530" spans="2:32" ht="15" customHeight="1" x14ac:dyDescent="0.25">
      <c r="B530" s="116">
        <v>42501</v>
      </c>
      <c r="C530" s="117">
        <v>17</v>
      </c>
      <c r="D530" s="117">
        <v>30</v>
      </c>
      <c r="E530" s="117">
        <v>23.5</v>
      </c>
      <c r="F530" s="117">
        <v>5</v>
      </c>
      <c r="G530" s="117">
        <v>10</v>
      </c>
      <c r="H530" s="117">
        <v>7.5</v>
      </c>
      <c r="I530" s="117">
        <v>0</v>
      </c>
      <c r="J530" s="117">
        <v>5</v>
      </c>
      <c r="K530" s="117">
        <v>2.5</v>
      </c>
      <c r="L530" s="117">
        <v>-30</v>
      </c>
      <c r="M530" s="117">
        <v>-10</v>
      </c>
      <c r="N530" s="117">
        <v>-20</v>
      </c>
      <c r="O530" s="117">
        <v>20</v>
      </c>
      <c r="P530" s="117">
        <v>30</v>
      </c>
      <c r="Q530" s="117">
        <v>25</v>
      </c>
      <c r="R530" s="117">
        <v>40</v>
      </c>
      <c r="S530" s="117">
        <v>50</v>
      </c>
      <c r="T530" s="117">
        <v>45</v>
      </c>
      <c r="U530" s="117">
        <v>20</v>
      </c>
      <c r="V530" s="117">
        <v>30</v>
      </c>
      <c r="W530" s="117">
        <v>25</v>
      </c>
      <c r="X530" s="117">
        <v>30</v>
      </c>
      <c r="Y530" s="117">
        <v>35</v>
      </c>
      <c r="Z530" s="117">
        <v>32.5</v>
      </c>
      <c r="AA530" s="117">
        <v>0</v>
      </c>
      <c r="AB530" s="117">
        <v>25</v>
      </c>
      <c r="AC530" s="117">
        <v>12.5</v>
      </c>
      <c r="AD530" s="117">
        <v>0</v>
      </c>
      <c r="AE530" s="117">
        <v>10</v>
      </c>
      <c r="AF530" s="119">
        <v>5</v>
      </c>
    </row>
    <row r="531" spans="2:32" ht="15" customHeight="1" x14ac:dyDescent="0.25">
      <c r="B531" s="116">
        <v>42494</v>
      </c>
      <c r="C531" s="117">
        <v>17</v>
      </c>
      <c r="D531" s="117">
        <v>30</v>
      </c>
      <c r="E531" s="117">
        <v>23.5</v>
      </c>
      <c r="F531" s="117">
        <v>10</v>
      </c>
      <c r="G531" s="117">
        <v>15</v>
      </c>
      <c r="H531" s="117">
        <v>12.5</v>
      </c>
      <c r="I531" s="117">
        <v>0</v>
      </c>
      <c r="J531" s="117">
        <v>5</v>
      </c>
      <c r="K531" s="117">
        <v>2.5</v>
      </c>
      <c r="L531" s="117">
        <v>-30</v>
      </c>
      <c r="M531" s="117">
        <v>-10</v>
      </c>
      <c r="N531" s="117">
        <v>-20</v>
      </c>
      <c r="O531" s="117">
        <v>15</v>
      </c>
      <c r="P531" s="117">
        <v>25</v>
      </c>
      <c r="Q531" s="117">
        <v>20</v>
      </c>
      <c r="R531" s="117">
        <v>40</v>
      </c>
      <c r="S531" s="117">
        <v>50</v>
      </c>
      <c r="T531" s="117">
        <v>45</v>
      </c>
      <c r="U531" s="117">
        <v>26</v>
      </c>
      <c r="V531" s="117">
        <v>36</v>
      </c>
      <c r="W531" s="117">
        <v>31</v>
      </c>
      <c r="X531" s="117">
        <v>30</v>
      </c>
      <c r="Y531" s="117">
        <v>35</v>
      </c>
      <c r="Z531" s="117">
        <v>32.5</v>
      </c>
      <c r="AA531" s="117">
        <v>0</v>
      </c>
      <c r="AB531" s="117">
        <v>25</v>
      </c>
      <c r="AC531" s="117">
        <v>12.5</v>
      </c>
      <c r="AD531" s="117">
        <v>0</v>
      </c>
      <c r="AE531" s="117">
        <v>5</v>
      </c>
      <c r="AF531" s="119">
        <v>2.5</v>
      </c>
    </row>
    <row r="532" spans="2:32" ht="15" customHeight="1" x14ac:dyDescent="0.25">
      <c r="B532" s="116">
        <v>42487</v>
      </c>
      <c r="C532" s="117">
        <v>17</v>
      </c>
      <c r="D532" s="117">
        <v>30</v>
      </c>
      <c r="E532" s="117">
        <v>23.5</v>
      </c>
      <c r="F532" s="117">
        <v>10</v>
      </c>
      <c r="G532" s="117">
        <v>15</v>
      </c>
      <c r="H532" s="117">
        <v>12.5</v>
      </c>
      <c r="I532" s="117">
        <v>0</v>
      </c>
      <c r="J532" s="117">
        <v>15</v>
      </c>
      <c r="K532" s="117">
        <v>7.5</v>
      </c>
      <c r="L532" s="117">
        <v>-30</v>
      </c>
      <c r="M532" s="117">
        <v>0</v>
      </c>
      <c r="N532" s="117">
        <v>-15</v>
      </c>
      <c r="O532" s="117">
        <v>15</v>
      </c>
      <c r="P532" s="117">
        <v>25</v>
      </c>
      <c r="Q532" s="117">
        <v>20</v>
      </c>
      <c r="R532" s="117">
        <v>40</v>
      </c>
      <c r="S532" s="117">
        <v>50</v>
      </c>
      <c r="T532" s="117">
        <v>45</v>
      </c>
      <c r="U532" s="117">
        <v>26</v>
      </c>
      <c r="V532" s="117">
        <v>36</v>
      </c>
      <c r="W532" s="117">
        <v>31</v>
      </c>
      <c r="X532" s="117">
        <v>30</v>
      </c>
      <c r="Y532" s="117">
        <v>40</v>
      </c>
      <c r="Z532" s="117">
        <v>35</v>
      </c>
      <c r="AA532" s="117">
        <v>0</v>
      </c>
      <c r="AB532" s="117">
        <v>30</v>
      </c>
      <c r="AC532" s="117">
        <v>15</v>
      </c>
      <c r="AD532" s="117">
        <v>0</v>
      </c>
      <c r="AE532" s="117">
        <v>5</v>
      </c>
      <c r="AF532" s="119">
        <v>2.5</v>
      </c>
    </row>
    <row r="533" spans="2:32" ht="15" customHeight="1" x14ac:dyDescent="0.25">
      <c r="B533" s="116">
        <v>42480</v>
      </c>
      <c r="C533" s="117">
        <v>20</v>
      </c>
      <c r="D533" s="117">
        <v>33</v>
      </c>
      <c r="E533" s="117">
        <v>26.5</v>
      </c>
      <c r="F533" s="117">
        <v>10</v>
      </c>
      <c r="G533" s="117">
        <v>20</v>
      </c>
      <c r="H533" s="117">
        <v>15</v>
      </c>
      <c r="I533" s="117">
        <v>10</v>
      </c>
      <c r="J533" s="117">
        <v>30</v>
      </c>
      <c r="K533" s="117">
        <v>20</v>
      </c>
      <c r="L533" s="117">
        <v>-30</v>
      </c>
      <c r="M533" s="117">
        <v>0</v>
      </c>
      <c r="N533" s="117">
        <v>-15</v>
      </c>
      <c r="O533" s="117">
        <v>15</v>
      </c>
      <c r="P533" s="117">
        <v>25</v>
      </c>
      <c r="Q533" s="117">
        <v>20</v>
      </c>
      <c r="R533" s="117">
        <v>40</v>
      </c>
      <c r="S533" s="117">
        <v>50</v>
      </c>
      <c r="T533" s="117">
        <v>45</v>
      </c>
      <c r="U533" s="117">
        <v>26</v>
      </c>
      <c r="V533" s="117">
        <v>36</v>
      </c>
      <c r="W533" s="117">
        <v>31</v>
      </c>
      <c r="X533" s="117">
        <v>35</v>
      </c>
      <c r="Y533" s="117">
        <v>40</v>
      </c>
      <c r="Z533" s="117">
        <v>37.5</v>
      </c>
      <c r="AA533" s="117">
        <v>0</v>
      </c>
      <c r="AB533" s="117">
        <v>30</v>
      </c>
      <c r="AC533" s="117">
        <v>15</v>
      </c>
      <c r="AD533" s="117">
        <v>0</v>
      </c>
      <c r="AE533" s="117">
        <v>5</v>
      </c>
      <c r="AF533" s="119">
        <v>2.5</v>
      </c>
    </row>
    <row r="534" spans="2:32" ht="15" customHeight="1" x14ac:dyDescent="0.25">
      <c r="B534" s="116">
        <v>42473</v>
      </c>
      <c r="C534" s="117">
        <v>20</v>
      </c>
      <c r="D534" s="117">
        <v>33</v>
      </c>
      <c r="E534" s="117">
        <v>26.5</v>
      </c>
      <c r="F534" s="117">
        <v>10</v>
      </c>
      <c r="G534" s="117">
        <v>20</v>
      </c>
      <c r="H534" s="117">
        <v>15</v>
      </c>
      <c r="I534" s="117">
        <v>10</v>
      </c>
      <c r="J534" s="117">
        <v>30</v>
      </c>
      <c r="K534" s="117">
        <v>20</v>
      </c>
      <c r="L534" s="117">
        <v>-30</v>
      </c>
      <c r="M534" s="117">
        <v>0</v>
      </c>
      <c r="N534" s="117">
        <v>-15</v>
      </c>
      <c r="O534" s="117">
        <v>15</v>
      </c>
      <c r="P534" s="117">
        <v>25</v>
      </c>
      <c r="Q534" s="117">
        <v>20</v>
      </c>
      <c r="R534" s="117">
        <v>40</v>
      </c>
      <c r="S534" s="117">
        <v>50</v>
      </c>
      <c r="T534" s="117">
        <v>45</v>
      </c>
      <c r="U534" s="117">
        <v>26</v>
      </c>
      <c r="V534" s="117">
        <v>36</v>
      </c>
      <c r="W534" s="117">
        <v>31</v>
      </c>
      <c r="X534" s="117">
        <v>35</v>
      </c>
      <c r="Y534" s="117">
        <v>40</v>
      </c>
      <c r="Z534" s="117">
        <v>37.5</v>
      </c>
      <c r="AA534" s="117">
        <v>0</v>
      </c>
      <c r="AB534" s="117">
        <v>30</v>
      </c>
      <c r="AC534" s="117">
        <v>15</v>
      </c>
      <c r="AD534" s="117">
        <v>0</v>
      </c>
      <c r="AE534" s="117">
        <v>5</v>
      </c>
      <c r="AF534" s="119">
        <v>2.5</v>
      </c>
    </row>
    <row r="535" spans="2:32" ht="15" customHeight="1" x14ac:dyDescent="0.25">
      <c r="B535" s="116">
        <v>42466</v>
      </c>
      <c r="C535" s="117">
        <v>20</v>
      </c>
      <c r="D535" s="117">
        <v>33</v>
      </c>
      <c r="E535" s="117">
        <v>26.5</v>
      </c>
      <c r="F535" s="117">
        <v>10</v>
      </c>
      <c r="G535" s="117">
        <v>20</v>
      </c>
      <c r="H535" s="117">
        <v>15</v>
      </c>
      <c r="I535" s="117">
        <v>10</v>
      </c>
      <c r="J535" s="117">
        <v>30</v>
      </c>
      <c r="K535" s="117">
        <v>20</v>
      </c>
      <c r="L535" s="117">
        <v>-30</v>
      </c>
      <c r="M535" s="117">
        <v>0</v>
      </c>
      <c r="N535" s="117">
        <v>-15</v>
      </c>
      <c r="O535" s="117">
        <v>15</v>
      </c>
      <c r="P535" s="117">
        <v>25</v>
      </c>
      <c r="Q535" s="117">
        <v>20</v>
      </c>
      <c r="R535" s="117">
        <v>35</v>
      </c>
      <c r="S535" s="117">
        <v>50</v>
      </c>
      <c r="T535" s="117">
        <v>42.5</v>
      </c>
      <c r="U535" s="117">
        <v>33</v>
      </c>
      <c r="V535" s="117">
        <v>43</v>
      </c>
      <c r="W535" s="117">
        <v>38</v>
      </c>
      <c r="X535" s="117">
        <v>35</v>
      </c>
      <c r="Y535" s="117">
        <v>40</v>
      </c>
      <c r="Z535" s="117">
        <v>37.5</v>
      </c>
      <c r="AA535" s="117">
        <v>-5</v>
      </c>
      <c r="AB535" s="117">
        <v>30</v>
      </c>
      <c r="AC535" s="117">
        <v>12.5</v>
      </c>
      <c r="AD535" s="117">
        <v>-5</v>
      </c>
      <c r="AE535" s="117">
        <v>5</v>
      </c>
      <c r="AF535" s="119">
        <v>0</v>
      </c>
    </row>
    <row r="536" spans="2:32" ht="15" customHeight="1" x14ac:dyDescent="0.25">
      <c r="B536" s="116">
        <v>42459</v>
      </c>
      <c r="C536" s="117">
        <v>20</v>
      </c>
      <c r="D536" s="117">
        <v>33</v>
      </c>
      <c r="E536" s="117">
        <v>26.5</v>
      </c>
      <c r="F536" s="117">
        <v>10</v>
      </c>
      <c r="G536" s="117">
        <v>20</v>
      </c>
      <c r="H536" s="117">
        <v>15</v>
      </c>
      <c r="I536" s="117">
        <v>10</v>
      </c>
      <c r="J536" s="117">
        <v>30</v>
      </c>
      <c r="K536" s="117">
        <v>20</v>
      </c>
      <c r="L536" s="117">
        <v>-24</v>
      </c>
      <c r="M536" s="117">
        <v>0</v>
      </c>
      <c r="N536" s="117">
        <v>-12</v>
      </c>
      <c r="O536" s="117">
        <v>15</v>
      </c>
      <c r="P536" s="117">
        <v>25</v>
      </c>
      <c r="Q536" s="117">
        <v>20</v>
      </c>
      <c r="R536" s="117">
        <v>35</v>
      </c>
      <c r="S536" s="117">
        <v>50</v>
      </c>
      <c r="T536" s="117">
        <v>42.5</v>
      </c>
      <c r="U536" s="117">
        <v>33</v>
      </c>
      <c r="V536" s="117">
        <v>43</v>
      </c>
      <c r="W536" s="117">
        <v>38</v>
      </c>
      <c r="X536" s="117">
        <v>35</v>
      </c>
      <c r="Y536" s="117">
        <v>40</v>
      </c>
      <c r="Z536" s="117">
        <v>37.5</v>
      </c>
      <c r="AA536" s="117">
        <v>-5</v>
      </c>
      <c r="AB536" s="117">
        <v>30</v>
      </c>
      <c r="AC536" s="117">
        <v>12.5</v>
      </c>
      <c r="AD536" s="117">
        <v>-5</v>
      </c>
      <c r="AE536" s="117">
        <v>5</v>
      </c>
      <c r="AF536" s="119">
        <v>0</v>
      </c>
    </row>
    <row r="537" spans="2:32" ht="15" customHeight="1" x14ac:dyDescent="0.25">
      <c r="B537" s="116">
        <v>42452</v>
      </c>
      <c r="C537" s="117">
        <v>20</v>
      </c>
      <c r="D537" s="117">
        <v>33</v>
      </c>
      <c r="E537" s="117">
        <v>26.5</v>
      </c>
      <c r="F537" s="117">
        <v>10</v>
      </c>
      <c r="G537" s="117">
        <v>20</v>
      </c>
      <c r="H537" s="117">
        <v>15</v>
      </c>
      <c r="I537" s="117">
        <v>10</v>
      </c>
      <c r="J537" s="117">
        <v>30</v>
      </c>
      <c r="K537" s="117">
        <v>20</v>
      </c>
      <c r="L537" s="117">
        <v>-24</v>
      </c>
      <c r="M537" s="117">
        <v>0</v>
      </c>
      <c r="N537" s="117">
        <v>-12</v>
      </c>
      <c r="O537" s="117">
        <v>15</v>
      </c>
      <c r="P537" s="117">
        <v>25</v>
      </c>
      <c r="Q537" s="117">
        <v>20</v>
      </c>
      <c r="R537" s="117">
        <v>35</v>
      </c>
      <c r="S537" s="117">
        <v>50</v>
      </c>
      <c r="T537" s="117">
        <v>42.5</v>
      </c>
      <c r="U537" s="117">
        <v>33</v>
      </c>
      <c r="V537" s="117">
        <v>43</v>
      </c>
      <c r="W537" s="117">
        <v>38</v>
      </c>
      <c r="X537" s="117">
        <v>35</v>
      </c>
      <c r="Y537" s="117">
        <v>40</v>
      </c>
      <c r="Z537" s="117">
        <v>37.5</v>
      </c>
      <c r="AA537" s="117">
        <v>-5</v>
      </c>
      <c r="AB537" s="117">
        <v>30</v>
      </c>
      <c r="AC537" s="117">
        <v>12.5</v>
      </c>
      <c r="AD537" s="117">
        <v>-5</v>
      </c>
      <c r="AE537" s="117">
        <v>5</v>
      </c>
      <c r="AF537" s="119">
        <v>0</v>
      </c>
    </row>
    <row r="538" spans="2:32" ht="15" customHeight="1" x14ac:dyDescent="0.25">
      <c r="B538" s="116">
        <v>42445</v>
      </c>
      <c r="C538" s="117">
        <v>20</v>
      </c>
      <c r="D538" s="117">
        <v>33</v>
      </c>
      <c r="E538" s="117">
        <v>26.5</v>
      </c>
      <c r="F538" s="117">
        <v>10</v>
      </c>
      <c r="G538" s="117">
        <v>20</v>
      </c>
      <c r="H538" s="117">
        <v>15</v>
      </c>
      <c r="I538" s="117">
        <v>10</v>
      </c>
      <c r="J538" s="117">
        <v>30</v>
      </c>
      <c r="K538" s="117">
        <v>20</v>
      </c>
      <c r="L538" s="117">
        <v>-18</v>
      </c>
      <c r="M538" s="117">
        <v>0</v>
      </c>
      <c r="N538" s="117">
        <v>-9</v>
      </c>
      <c r="O538" s="117">
        <v>15</v>
      </c>
      <c r="P538" s="117">
        <v>25</v>
      </c>
      <c r="Q538" s="117">
        <v>20</v>
      </c>
      <c r="R538" s="117">
        <v>35</v>
      </c>
      <c r="S538" s="117">
        <v>45</v>
      </c>
      <c r="T538" s="117">
        <v>40</v>
      </c>
      <c r="U538" s="117">
        <v>33</v>
      </c>
      <c r="V538" s="117">
        <v>43</v>
      </c>
      <c r="W538" s="117">
        <v>38</v>
      </c>
      <c r="X538" s="117">
        <v>35</v>
      </c>
      <c r="Y538" s="117">
        <v>40</v>
      </c>
      <c r="Z538" s="117">
        <v>37.5</v>
      </c>
      <c r="AA538" s="117">
        <v>-5</v>
      </c>
      <c r="AB538" s="117">
        <v>30</v>
      </c>
      <c r="AC538" s="117">
        <v>12.5</v>
      </c>
      <c r="AD538" s="117">
        <v>-10</v>
      </c>
      <c r="AE538" s="117">
        <v>5</v>
      </c>
      <c r="AF538" s="119">
        <v>-2.5</v>
      </c>
    </row>
    <row r="539" spans="2:32" ht="15" customHeight="1" x14ac:dyDescent="0.25">
      <c r="B539" s="116">
        <v>42438</v>
      </c>
      <c r="C539" s="117">
        <v>20</v>
      </c>
      <c r="D539" s="117">
        <v>33</v>
      </c>
      <c r="E539" s="117">
        <v>26.5</v>
      </c>
      <c r="F539" s="117">
        <v>10</v>
      </c>
      <c r="G539" s="117">
        <v>20</v>
      </c>
      <c r="H539" s="117">
        <v>15</v>
      </c>
      <c r="I539" s="117">
        <v>10</v>
      </c>
      <c r="J539" s="117">
        <v>30</v>
      </c>
      <c r="K539" s="117">
        <v>20</v>
      </c>
      <c r="L539" s="117">
        <v>-18</v>
      </c>
      <c r="M539" s="117">
        <v>0</v>
      </c>
      <c r="N539" s="117">
        <v>-9</v>
      </c>
      <c r="O539" s="117">
        <v>15</v>
      </c>
      <c r="P539" s="117">
        <v>25</v>
      </c>
      <c r="Q539" s="117">
        <v>20</v>
      </c>
      <c r="R539" s="117">
        <v>35</v>
      </c>
      <c r="S539" s="117">
        <v>45</v>
      </c>
      <c r="T539" s="117">
        <v>40</v>
      </c>
      <c r="U539" s="117">
        <v>40</v>
      </c>
      <c r="V539" s="117">
        <v>50</v>
      </c>
      <c r="W539" s="117">
        <v>45</v>
      </c>
      <c r="X539" s="117">
        <v>35</v>
      </c>
      <c r="Y539" s="117">
        <v>40</v>
      </c>
      <c r="Z539" s="117">
        <v>37.5</v>
      </c>
      <c r="AA539" s="117">
        <v>-5</v>
      </c>
      <c r="AB539" s="117">
        <v>30</v>
      </c>
      <c r="AC539" s="117">
        <v>12.5</v>
      </c>
      <c r="AD539" s="117">
        <v>-10</v>
      </c>
      <c r="AE539" s="117">
        <v>5</v>
      </c>
      <c r="AF539" s="119">
        <v>-2.5</v>
      </c>
    </row>
    <row r="540" spans="2:32" ht="15" customHeight="1" x14ac:dyDescent="0.25">
      <c r="B540" s="116">
        <v>42431</v>
      </c>
      <c r="C540" s="117">
        <v>20</v>
      </c>
      <c r="D540" s="117">
        <v>33</v>
      </c>
      <c r="E540" s="117">
        <v>26.5</v>
      </c>
      <c r="F540" s="117">
        <v>25</v>
      </c>
      <c r="G540" s="117">
        <v>30</v>
      </c>
      <c r="H540" s="117">
        <v>27.5</v>
      </c>
      <c r="I540" s="117">
        <v>10</v>
      </c>
      <c r="J540" s="117">
        <v>30</v>
      </c>
      <c r="K540" s="117">
        <v>20</v>
      </c>
      <c r="L540" s="117">
        <v>-10</v>
      </c>
      <c r="M540" s="117">
        <v>0</v>
      </c>
      <c r="N540" s="117">
        <v>-5</v>
      </c>
      <c r="O540" s="117">
        <v>20</v>
      </c>
      <c r="P540" s="117">
        <v>25</v>
      </c>
      <c r="Q540" s="117">
        <v>22.5</v>
      </c>
      <c r="R540" s="117">
        <v>35</v>
      </c>
      <c r="S540" s="117">
        <v>45</v>
      </c>
      <c r="T540" s="117">
        <v>40</v>
      </c>
      <c r="U540" s="117">
        <v>40</v>
      </c>
      <c r="V540" s="117">
        <v>50</v>
      </c>
      <c r="W540" s="117">
        <v>45</v>
      </c>
      <c r="X540" s="117">
        <v>35</v>
      </c>
      <c r="Y540" s="117">
        <v>40</v>
      </c>
      <c r="Z540" s="117">
        <v>37.5</v>
      </c>
      <c r="AA540" s="117">
        <v>-5</v>
      </c>
      <c r="AB540" s="117">
        <v>30</v>
      </c>
      <c r="AC540" s="117">
        <v>12.5</v>
      </c>
      <c r="AD540" s="117">
        <v>-5</v>
      </c>
      <c r="AE540" s="117">
        <v>5</v>
      </c>
      <c r="AF540" s="119">
        <v>0</v>
      </c>
    </row>
    <row r="541" spans="2:32" ht="15" customHeight="1" x14ac:dyDescent="0.25">
      <c r="B541" s="116">
        <v>42424</v>
      </c>
      <c r="C541" s="117">
        <v>20</v>
      </c>
      <c r="D541" s="117">
        <v>30</v>
      </c>
      <c r="E541" s="117">
        <v>25</v>
      </c>
      <c r="F541" s="117">
        <v>25</v>
      </c>
      <c r="G541" s="117">
        <v>30</v>
      </c>
      <c r="H541" s="117">
        <v>27.5</v>
      </c>
      <c r="I541" s="117">
        <v>10</v>
      </c>
      <c r="J541" s="117">
        <v>30</v>
      </c>
      <c r="K541" s="117">
        <v>20</v>
      </c>
      <c r="L541" s="117">
        <v>-10</v>
      </c>
      <c r="M541" s="117">
        <v>0</v>
      </c>
      <c r="N541" s="117">
        <v>-5</v>
      </c>
      <c r="O541" s="117">
        <v>20</v>
      </c>
      <c r="P541" s="117">
        <v>25</v>
      </c>
      <c r="Q541" s="117">
        <v>22.5</v>
      </c>
      <c r="R541" s="117">
        <v>35</v>
      </c>
      <c r="S541" s="117">
        <v>45</v>
      </c>
      <c r="T541" s="117">
        <v>40</v>
      </c>
      <c r="U541" s="117">
        <v>40</v>
      </c>
      <c r="V541" s="117">
        <v>50</v>
      </c>
      <c r="W541" s="117">
        <v>45</v>
      </c>
      <c r="X541" s="117">
        <v>38</v>
      </c>
      <c r="Y541" s="117">
        <v>43</v>
      </c>
      <c r="Z541" s="117">
        <v>40.5</v>
      </c>
      <c r="AA541" s="117">
        <v>-5</v>
      </c>
      <c r="AB541" s="117">
        <v>5</v>
      </c>
      <c r="AC541" s="117">
        <v>0</v>
      </c>
      <c r="AD541" s="117">
        <v>-5</v>
      </c>
      <c r="AE541" s="117">
        <v>5</v>
      </c>
      <c r="AF541" s="119">
        <v>0</v>
      </c>
    </row>
    <row r="542" spans="2:32" ht="15" customHeight="1" x14ac:dyDescent="0.25">
      <c r="B542" s="116">
        <v>42417</v>
      </c>
      <c r="C542" s="117">
        <v>20</v>
      </c>
      <c r="D542" s="117">
        <v>30</v>
      </c>
      <c r="E542" s="117">
        <v>25</v>
      </c>
      <c r="F542" s="117">
        <v>25</v>
      </c>
      <c r="G542" s="117">
        <v>30</v>
      </c>
      <c r="H542" s="117">
        <v>27.5</v>
      </c>
      <c r="I542" s="117">
        <v>10</v>
      </c>
      <c r="J542" s="117">
        <v>30</v>
      </c>
      <c r="K542" s="117">
        <v>20</v>
      </c>
      <c r="L542" s="117">
        <v>-10</v>
      </c>
      <c r="M542" s="117">
        <v>0</v>
      </c>
      <c r="N542" s="117">
        <v>-5</v>
      </c>
      <c r="O542" s="117">
        <v>20</v>
      </c>
      <c r="P542" s="117">
        <v>25</v>
      </c>
      <c r="Q542" s="117">
        <v>22.5</v>
      </c>
      <c r="R542" s="117">
        <v>35</v>
      </c>
      <c r="S542" s="117">
        <v>45</v>
      </c>
      <c r="T542" s="117">
        <v>40</v>
      </c>
      <c r="U542" s="117">
        <v>40</v>
      </c>
      <c r="V542" s="117">
        <v>50</v>
      </c>
      <c r="W542" s="117">
        <v>45</v>
      </c>
      <c r="X542" s="117">
        <v>38</v>
      </c>
      <c r="Y542" s="117">
        <v>43</v>
      </c>
      <c r="Z542" s="117">
        <v>40.5</v>
      </c>
      <c r="AA542" s="117">
        <v>-5</v>
      </c>
      <c r="AB542" s="117">
        <v>5</v>
      </c>
      <c r="AC542" s="117">
        <v>0</v>
      </c>
      <c r="AD542" s="117">
        <v>-5</v>
      </c>
      <c r="AE542" s="117">
        <v>5</v>
      </c>
      <c r="AF542" s="119">
        <v>0</v>
      </c>
    </row>
    <row r="543" spans="2:32" ht="15" customHeight="1" x14ac:dyDescent="0.25">
      <c r="B543" s="116">
        <v>42410</v>
      </c>
      <c r="C543" s="117">
        <v>20</v>
      </c>
      <c r="D543" s="117">
        <v>35</v>
      </c>
      <c r="E543" s="117">
        <v>27.5</v>
      </c>
      <c r="F543" s="117">
        <v>25</v>
      </c>
      <c r="G543" s="117">
        <v>35</v>
      </c>
      <c r="H543" s="117">
        <v>30</v>
      </c>
      <c r="I543" s="117">
        <v>35</v>
      </c>
      <c r="J543" s="117">
        <v>45</v>
      </c>
      <c r="K543" s="117">
        <v>40</v>
      </c>
      <c r="L543" s="117">
        <v>-5</v>
      </c>
      <c r="M543" s="117">
        <v>5</v>
      </c>
      <c r="N543" s="117">
        <v>0</v>
      </c>
      <c r="O543" s="117">
        <v>20</v>
      </c>
      <c r="P543" s="117">
        <v>25</v>
      </c>
      <c r="Q543" s="117">
        <v>22.5</v>
      </c>
      <c r="R543" s="117">
        <v>35</v>
      </c>
      <c r="S543" s="117">
        <v>45</v>
      </c>
      <c r="T543" s="117">
        <v>40</v>
      </c>
      <c r="U543" s="117">
        <v>40</v>
      </c>
      <c r="V543" s="117">
        <v>50</v>
      </c>
      <c r="W543" s="117">
        <v>45</v>
      </c>
      <c r="X543" s="117">
        <v>38</v>
      </c>
      <c r="Y543" s="117">
        <v>43</v>
      </c>
      <c r="Z543" s="117">
        <v>40.5</v>
      </c>
      <c r="AA543" s="117">
        <v>-5</v>
      </c>
      <c r="AB543" s="117">
        <v>5</v>
      </c>
      <c r="AC543" s="117">
        <v>0</v>
      </c>
      <c r="AD543" s="117">
        <v>-5</v>
      </c>
      <c r="AE543" s="117">
        <v>5</v>
      </c>
      <c r="AF543" s="119">
        <v>0</v>
      </c>
    </row>
    <row r="544" spans="2:32" ht="15" customHeight="1" x14ac:dyDescent="0.25">
      <c r="B544" s="116">
        <v>42403</v>
      </c>
      <c r="C544" s="117">
        <v>25</v>
      </c>
      <c r="D544" s="117">
        <v>40</v>
      </c>
      <c r="E544" s="117">
        <v>32.5</v>
      </c>
      <c r="F544" s="117">
        <v>25</v>
      </c>
      <c r="G544" s="117">
        <v>35</v>
      </c>
      <c r="H544" s="117">
        <v>30</v>
      </c>
      <c r="I544" s="117">
        <v>35</v>
      </c>
      <c r="J544" s="117">
        <v>45</v>
      </c>
      <c r="K544" s="117">
        <v>40</v>
      </c>
      <c r="L544" s="117">
        <v>0</v>
      </c>
      <c r="M544" s="117">
        <v>10</v>
      </c>
      <c r="N544" s="117">
        <v>5</v>
      </c>
      <c r="O544" s="117">
        <v>25</v>
      </c>
      <c r="P544" s="117">
        <v>30</v>
      </c>
      <c r="Q544" s="117">
        <v>27.5</v>
      </c>
      <c r="R544" s="117">
        <v>35</v>
      </c>
      <c r="S544" s="117">
        <v>45</v>
      </c>
      <c r="T544" s="117">
        <v>40</v>
      </c>
      <c r="U544" s="117">
        <v>45</v>
      </c>
      <c r="V544" s="117">
        <v>55</v>
      </c>
      <c r="W544" s="117">
        <v>50</v>
      </c>
      <c r="X544" s="117">
        <v>38</v>
      </c>
      <c r="Y544" s="117">
        <v>43</v>
      </c>
      <c r="Z544" s="117">
        <v>40.5</v>
      </c>
      <c r="AA544" s="117">
        <v>0</v>
      </c>
      <c r="AB544" s="117">
        <v>10</v>
      </c>
      <c r="AC544" s="117">
        <v>5</v>
      </c>
      <c r="AD544" s="117">
        <v>0</v>
      </c>
      <c r="AE544" s="117">
        <v>8</v>
      </c>
      <c r="AF544" s="119">
        <v>4</v>
      </c>
    </row>
    <row r="545" spans="2:32" ht="15" customHeight="1" x14ac:dyDescent="0.25">
      <c r="B545" s="116">
        <v>42396</v>
      </c>
      <c r="C545" s="117">
        <v>25</v>
      </c>
      <c r="D545" s="117">
        <v>40</v>
      </c>
      <c r="E545" s="117">
        <v>32.5</v>
      </c>
      <c r="F545" s="117">
        <v>35</v>
      </c>
      <c r="G545" s="117">
        <v>45</v>
      </c>
      <c r="H545" s="117">
        <v>40</v>
      </c>
      <c r="I545" s="117">
        <v>35</v>
      </c>
      <c r="J545" s="117">
        <v>45</v>
      </c>
      <c r="K545" s="117">
        <v>40</v>
      </c>
      <c r="L545" s="117">
        <v>0</v>
      </c>
      <c r="M545" s="117">
        <v>10</v>
      </c>
      <c r="N545" s="117">
        <v>5</v>
      </c>
      <c r="O545" s="117">
        <v>25</v>
      </c>
      <c r="P545" s="117">
        <v>30</v>
      </c>
      <c r="Q545" s="117">
        <v>27.5</v>
      </c>
      <c r="R545" s="117">
        <v>35</v>
      </c>
      <c r="S545" s="117">
        <v>45</v>
      </c>
      <c r="T545" s="117">
        <v>40</v>
      </c>
      <c r="U545" s="117">
        <v>45</v>
      </c>
      <c r="V545" s="117">
        <v>55</v>
      </c>
      <c r="W545" s="117">
        <v>50</v>
      </c>
      <c r="X545" s="117">
        <v>38</v>
      </c>
      <c r="Y545" s="117">
        <v>43</v>
      </c>
      <c r="Z545" s="117">
        <v>40.5</v>
      </c>
      <c r="AA545" s="117">
        <v>0</v>
      </c>
      <c r="AB545" s="117">
        <v>10</v>
      </c>
      <c r="AC545" s="117">
        <v>5</v>
      </c>
      <c r="AD545" s="117">
        <v>0</v>
      </c>
      <c r="AE545" s="117">
        <v>8</v>
      </c>
      <c r="AF545" s="119">
        <v>4</v>
      </c>
    </row>
    <row r="546" spans="2:32" ht="15" customHeight="1" x14ac:dyDescent="0.25">
      <c r="B546" s="116">
        <v>42389</v>
      </c>
      <c r="C546" s="117">
        <v>25</v>
      </c>
      <c r="D546" s="117">
        <v>40</v>
      </c>
      <c r="E546" s="117">
        <v>32.5</v>
      </c>
      <c r="F546" s="117">
        <v>35</v>
      </c>
      <c r="G546" s="117">
        <v>45</v>
      </c>
      <c r="H546" s="117">
        <v>40</v>
      </c>
      <c r="I546" s="117">
        <v>35</v>
      </c>
      <c r="J546" s="117">
        <v>45</v>
      </c>
      <c r="K546" s="117">
        <v>40</v>
      </c>
      <c r="L546" s="117">
        <v>0</v>
      </c>
      <c r="M546" s="117">
        <v>10</v>
      </c>
      <c r="N546" s="117">
        <v>5</v>
      </c>
      <c r="O546" s="117">
        <v>25</v>
      </c>
      <c r="P546" s="117">
        <v>30</v>
      </c>
      <c r="Q546" s="117">
        <v>27.5</v>
      </c>
      <c r="R546" s="117">
        <v>35</v>
      </c>
      <c r="S546" s="117">
        <v>45</v>
      </c>
      <c r="T546" s="117">
        <v>40</v>
      </c>
      <c r="U546" s="117">
        <v>45</v>
      </c>
      <c r="V546" s="117">
        <v>55</v>
      </c>
      <c r="W546" s="117">
        <v>50</v>
      </c>
      <c r="X546" s="117">
        <v>40</v>
      </c>
      <c r="Y546" s="117">
        <v>45</v>
      </c>
      <c r="Z546" s="117">
        <v>42.5</v>
      </c>
      <c r="AA546" s="117">
        <v>0</v>
      </c>
      <c r="AB546" s="117">
        <v>10</v>
      </c>
      <c r="AC546" s="117">
        <v>5</v>
      </c>
      <c r="AD546" s="117">
        <v>0</v>
      </c>
      <c r="AE546" s="117">
        <v>10</v>
      </c>
      <c r="AF546" s="119">
        <v>5</v>
      </c>
    </row>
    <row r="547" spans="2:32" ht="15" customHeight="1" x14ac:dyDescent="0.25">
      <c r="B547" s="116">
        <v>42382</v>
      </c>
      <c r="C547" s="117">
        <v>25</v>
      </c>
      <c r="D547" s="117">
        <v>40</v>
      </c>
      <c r="E547" s="117">
        <v>32.5</v>
      </c>
      <c r="F547" s="117">
        <v>35</v>
      </c>
      <c r="G547" s="117">
        <v>45</v>
      </c>
      <c r="H547" s="117">
        <v>40</v>
      </c>
      <c r="I547" s="117">
        <v>35</v>
      </c>
      <c r="J547" s="117">
        <v>45</v>
      </c>
      <c r="K547" s="117">
        <v>40</v>
      </c>
      <c r="L547" s="117">
        <v>0</v>
      </c>
      <c r="M547" s="117">
        <v>10</v>
      </c>
      <c r="N547" s="117">
        <v>5</v>
      </c>
      <c r="O547" s="117">
        <v>25</v>
      </c>
      <c r="P547" s="117">
        <v>30</v>
      </c>
      <c r="Q547" s="117">
        <v>27.5</v>
      </c>
      <c r="R547" s="117">
        <v>35</v>
      </c>
      <c r="S547" s="117">
        <v>45</v>
      </c>
      <c r="T547" s="117">
        <v>40</v>
      </c>
      <c r="U547" s="117">
        <v>48</v>
      </c>
      <c r="V547" s="117">
        <v>58</v>
      </c>
      <c r="W547" s="117">
        <v>53</v>
      </c>
      <c r="X547" s="117">
        <v>40</v>
      </c>
      <c r="Y547" s="117">
        <v>50</v>
      </c>
      <c r="Z547" s="117">
        <v>45</v>
      </c>
      <c r="AA547" s="117">
        <v>0</v>
      </c>
      <c r="AB547" s="117">
        <v>10</v>
      </c>
      <c r="AC547" s="117">
        <v>5</v>
      </c>
      <c r="AD547" s="117">
        <v>0</v>
      </c>
      <c r="AE547" s="117">
        <v>10</v>
      </c>
      <c r="AF547" s="119">
        <v>5</v>
      </c>
    </row>
    <row r="548" spans="2:32" ht="15" customHeight="1" x14ac:dyDescent="0.25">
      <c r="B548" s="116">
        <v>42375</v>
      </c>
      <c r="C548" s="117">
        <v>25</v>
      </c>
      <c r="D548" s="117">
        <v>40</v>
      </c>
      <c r="E548" s="117">
        <v>32.5</v>
      </c>
      <c r="F548" s="117">
        <v>35</v>
      </c>
      <c r="G548" s="117">
        <v>45</v>
      </c>
      <c r="H548" s="117">
        <v>40</v>
      </c>
      <c r="I548" s="117">
        <v>35</v>
      </c>
      <c r="J548" s="117">
        <v>45</v>
      </c>
      <c r="K548" s="117">
        <v>40</v>
      </c>
      <c r="L548" s="117">
        <v>0</v>
      </c>
      <c r="M548" s="117">
        <v>10</v>
      </c>
      <c r="N548" s="117">
        <v>5</v>
      </c>
      <c r="O548" s="117">
        <v>25</v>
      </c>
      <c r="P548" s="117">
        <v>30</v>
      </c>
      <c r="Q548" s="117">
        <v>27.5</v>
      </c>
      <c r="R548" s="117">
        <v>35</v>
      </c>
      <c r="S548" s="117">
        <v>45</v>
      </c>
      <c r="T548" s="117">
        <v>40</v>
      </c>
      <c r="U548" s="117">
        <v>48</v>
      </c>
      <c r="V548" s="117">
        <v>58</v>
      </c>
      <c r="W548" s="117">
        <v>53</v>
      </c>
      <c r="X548" s="117">
        <v>40</v>
      </c>
      <c r="Y548" s="117">
        <v>50</v>
      </c>
      <c r="Z548" s="117">
        <v>45</v>
      </c>
      <c r="AA548" s="117">
        <v>0</v>
      </c>
      <c r="AB548" s="117">
        <v>10</v>
      </c>
      <c r="AC548" s="117">
        <v>5</v>
      </c>
      <c r="AD548" s="117">
        <v>0</v>
      </c>
      <c r="AE548" s="117">
        <v>10</v>
      </c>
      <c r="AF548" s="119">
        <v>5</v>
      </c>
    </row>
    <row r="549" spans="2:32" ht="15" customHeight="1" x14ac:dyDescent="0.25">
      <c r="B549" s="116">
        <v>42361</v>
      </c>
      <c r="C549" s="117">
        <v>25</v>
      </c>
      <c r="D549" s="117">
        <v>40</v>
      </c>
      <c r="E549" s="117">
        <v>32.5</v>
      </c>
      <c r="F549" s="117">
        <v>35</v>
      </c>
      <c r="G549" s="117">
        <v>45</v>
      </c>
      <c r="H549" s="117">
        <v>40</v>
      </c>
      <c r="I549" s="117">
        <v>35</v>
      </c>
      <c r="J549" s="117">
        <v>45</v>
      </c>
      <c r="K549" s="117">
        <v>40</v>
      </c>
      <c r="L549" s="117">
        <v>0</v>
      </c>
      <c r="M549" s="117">
        <v>10</v>
      </c>
      <c r="N549" s="117">
        <v>5</v>
      </c>
      <c r="O549" s="117">
        <v>25</v>
      </c>
      <c r="P549" s="117">
        <v>30</v>
      </c>
      <c r="Q549" s="117">
        <v>27.5</v>
      </c>
      <c r="R549" s="117">
        <v>35</v>
      </c>
      <c r="S549" s="117">
        <v>45</v>
      </c>
      <c r="T549" s="117">
        <v>40</v>
      </c>
      <c r="U549" s="117">
        <v>48</v>
      </c>
      <c r="V549" s="117">
        <v>58</v>
      </c>
      <c r="W549" s="117">
        <v>53</v>
      </c>
      <c r="X549" s="117">
        <v>40</v>
      </c>
      <c r="Y549" s="117">
        <v>50</v>
      </c>
      <c r="Z549" s="117">
        <v>45</v>
      </c>
      <c r="AA549" s="117">
        <v>0</v>
      </c>
      <c r="AB549" s="117">
        <v>10</v>
      </c>
      <c r="AC549" s="117">
        <v>5</v>
      </c>
      <c r="AD549" s="117">
        <v>0</v>
      </c>
      <c r="AE549" s="117">
        <v>10</v>
      </c>
      <c r="AF549" s="119">
        <v>5</v>
      </c>
    </row>
    <row r="550" spans="2:32" ht="15" customHeight="1" x14ac:dyDescent="0.25">
      <c r="B550" s="116">
        <v>42354</v>
      </c>
      <c r="C550" s="117">
        <v>25</v>
      </c>
      <c r="D550" s="117">
        <v>40</v>
      </c>
      <c r="E550" s="117">
        <v>32.5</v>
      </c>
      <c r="F550" s="117">
        <v>40</v>
      </c>
      <c r="G550" s="117">
        <v>50</v>
      </c>
      <c r="H550" s="117">
        <v>45</v>
      </c>
      <c r="I550" s="117">
        <v>35</v>
      </c>
      <c r="J550" s="117">
        <v>45</v>
      </c>
      <c r="K550" s="117">
        <v>40</v>
      </c>
      <c r="L550" s="117">
        <v>0</v>
      </c>
      <c r="M550" s="117">
        <v>10</v>
      </c>
      <c r="N550" s="117">
        <v>5</v>
      </c>
      <c r="O550" s="117">
        <v>25</v>
      </c>
      <c r="P550" s="117">
        <v>30</v>
      </c>
      <c r="Q550" s="117">
        <v>27.5</v>
      </c>
      <c r="R550" s="117">
        <v>35</v>
      </c>
      <c r="S550" s="117">
        <v>45</v>
      </c>
      <c r="T550" s="117">
        <v>40</v>
      </c>
      <c r="U550" s="117">
        <v>48</v>
      </c>
      <c r="V550" s="117">
        <v>58</v>
      </c>
      <c r="W550" s="117">
        <v>53</v>
      </c>
      <c r="X550" s="117">
        <v>40</v>
      </c>
      <c r="Y550" s="117">
        <v>50</v>
      </c>
      <c r="Z550" s="117">
        <v>45</v>
      </c>
      <c r="AA550" s="117">
        <v>0</v>
      </c>
      <c r="AB550" s="117">
        <v>10</v>
      </c>
      <c r="AC550" s="117">
        <v>5</v>
      </c>
      <c r="AD550" s="117">
        <v>0</v>
      </c>
      <c r="AE550" s="117">
        <v>10</v>
      </c>
      <c r="AF550" s="119">
        <v>5</v>
      </c>
    </row>
    <row r="551" spans="2:32" ht="15" customHeight="1" x14ac:dyDescent="0.25">
      <c r="B551" s="116">
        <v>42347</v>
      </c>
      <c r="C551" s="117">
        <v>25</v>
      </c>
      <c r="D551" s="117">
        <v>40</v>
      </c>
      <c r="E551" s="117">
        <v>32.5</v>
      </c>
      <c r="F551" s="117">
        <v>40</v>
      </c>
      <c r="G551" s="117">
        <v>50</v>
      </c>
      <c r="H551" s="117">
        <v>45</v>
      </c>
      <c r="I551" s="117">
        <v>35</v>
      </c>
      <c r="J551" s="117">
        <v>45</v>
      </c>
      <c r="K551" s="117">
        <v>40</v>
      </c>
      <c r="L551" s="117">
        <v>5</v>
      </c>
      <c r="M551" s="117">
        <v>10</v>
      </c>
      <c r="N551" s="117">
        <v>7.5</v>
      </c>
      <c r="O551" s="117">
        <v>25</v>
      </c>
      <c r="P551" s="117">
        <v>30</v>
      </c>
      <c r="Q551" s="117">
        <v>27.5</v>
      </c>
      <c r="R551" s="117">
        <v>35</v>
      </c>
      <c r="S551" s="117">
        <v>45</v>
      </c>
      <c r="T551" s="117">
        <v>40</v>
      </c>
      <c r="U551" s="117">
        <v>48</v>
      </c>
      <c r="V551" s="117">
        <v>58</v>
      </c>
      <c r="W551" s="117">
        <v>53</v>
      </c>
      <c r="X551" s="117">
        <v>40</v>
      </c>
      <c r="Y551" s="117">
        <v>50</v>
      </c>
      <c r="Z551" s="117">
        <v>45</v>
      </c>
      <c r="AA551" s="117">
        <v>0</v>
      </c>
      <c r="AB551" s="117">
        <v>10</v>
      </c>
      <c r="AC551" s="117">
        <v>5</v>
      </c>
      <c r="AD551" s="117">
        <v>0</v>
      </c>
      <c r="AE551" s="117">
        <v>10</v>
      </c>
      <c r="AF551" s="119">
        <v>5</v>
      </c>
    </row>
    <row r="552" spans="2:32" ht="15" customHeight="1" x14ac:dyDescent="0.25">
      <c r="B552" s="116">
        <v>42340</v>
      </c>
      <c r="C552" s="117">
        <v>25</v>
      </c>
      <c r="D552" s="117">
        <v>40</v>
      </c>
      <c r="E552" s="117">
        <v>32.5</v>
      </c>
      <c r="F552" s="117">
        <v>40</v>
      </c>
      <c r="G552" s="117">
        <v>50</v>
      </c>
      <c r="H552" s="117">
        <v>45</v>
      </c>
      <c r="I552" s="117">
        <v>35</v>
      </c>
      <c r="J552" s="117">
        <v>45</v>
      </c>
      <c r="K552" s="117">
        <v>40</v>
      </c>
      <c r="L552" s="117">
        <v>5</v>
      </c>
      <c r="M552" s="117">
        <v>10</v>
      </c>
      <c r="N552" s="117">
        <v>7.5</v>
      </c>
      <c r="O552" s="117">
        <v>25</v>
      </c>
      <c r="P552" s="117">
        <v>30</v>
      </c>
      <c r="Q552" s="117">
        <v>27.5</v>
      </c>
      <c r="R552" s="117">
        <v>35</v>
      </c>
      <c r="S552" s="117">
        <v>45</v>
      </c>
      <c r="T552" s="117">
        <v>40</v>
      </c>
      <c r="U552" s="117">
        <v>55</v>
      </c>
      <c r="V552" s="117">
        <v>60</v>
      </c>
      <c r="W552" s="117">
        <v>57.5</v>
      </c>
      <c r="X552" s="117">
        <v>40</v>
      </c>
      <c r="Y552" s="117">
        <v>50</v>
      </c>
      <c r="Z552" s="117">
        <v>45</v>
      </c>
      <c r="AA552" s="117">
        <v>0</v>
      </c>
      <c r="AB552" s="117">
        <v>10</v>
      </c>
      <c r="AC552" s="117">
        <v>5</v>
      </c>
      <c r="AD552" s="117">
        <v>0</v>
      </c>
      <c r="AE552" s="117">
        <v>10</v>
      </c>
      <c r="AF552" s="119">
        <v>5</v>
      </c>
    </row>
    <row r="553" spans="2:32" ht="15" customHeight="1" x14ac:dyDescent="0.25">
      <c r="B553" s="116">
        <v>42333</v>
      </c>
      <c r="C553" s="117">
        <v>25</v>
      </c>
      <c r="D553" s="117">
        <v>40</v>
      </c>
      <c r="E553" s="117">
        <v>32.5</v>
      </c>
      <c r="F553" s="117">
        <v>40</v>
      </c>
      <c r="G553" s="117">
        <v>50</v>
      </c>
      <c r="H553" s="117">
        <v>45</v>
      </c>
      <c r="I553" s="117">
        <v>35</v>
      </c>
      <c r="J553" s="117">
        <v>45</v>
      </c>
      <c r="K553" s="117">
        <v>40</v>
      </c>
      <c r="L553" s="117">
        <v>5</v>
      </c>
      <c r="M553" s="117">
        <v>10</v>
      </c>
      <c r="N553" s="117">
        <v>7.5</v>
      </c>
      <c r="O553" s="117">
        <v>25</v>
      </c>
      <c r="P553" s="117">
        <v>30</v>
      </c>
      <c r="Q553" s="117">
        <v>27.5</v>
      </c>
      <c r="R553" s="117">
        <v>35</v>
      </c>
      <c r="S553" s="117">
        <v>45</v>
      </c>
      <c r="T553" s="117">
        <v>40</v>
      </c>
      <c r="U553" s="117">
        <v>55</v>
      </c>
      <c r="V553" s="117">
        <v>60</v>
      </c>
      <c r="W553" s="117">
        <v>57.5</v>
      </c>
      <c r="X553" s="117">
        <v>40</v>
      </c>
      <c r="Y553" s="117">
        <v>50</v>
      </c>
      <c r="Z553" s="117">
        <v>45</v>
      </c>
      <c r="AA553" s="117">
        <v>0</v>
      </c>
      <c r="AB553" s="117">
        <v>10</v>
      </c>
      <c r="AC553" s="117">
        <v>5</v>
      </c>
      <c r="AD553" s="117">
        <v>0</v>
      </c>
      <c r="AE553" s="117">
        <v>10</v>
      </c>
      <c r="AF553" s="119">
        <v>5</v>
      </c>
    </row>
    <row r="554" spans="2:32" ht="15" customHeight="1" x14ac:dyDescent="0.25">
      <c r="B554" s="116">
        <v>42326</v>
      </c>
      <c r="C554" s="117">
        <v>25</v>
      </c>
      <c r="D554" s="117">
        <v>40</v>
      </c>
      <c r="E554" s="117">
        <v>32.5</v>
      </c>
      <c r="F554" s="117">
        <v>40</v>
      </c>
      <c r="G554" s="117">
        <v>50</v>
      </c>
      <c r="H554" s="117">
        <v>45</v>
      </c>
      <c r="I554" s="117">
        <v>35</v>
      </c>
      <c r="J554" s="117">
        <v>45</v>
      </c>
      <c r="K554" s="117">
        <v>40</v>
      </c>
      <c r="L554" s="117">
        <v>5</v>
      </c>
      <c r="M554" s="117">
        <v>10</v>
      </c>
      <c r="N554" s="117">
        <v>7.5</v>
      </c>
      <c r="O554" s="117">
        <v>25</v>
      </c>
      <c r="P554" s="117">
        <v>35</v>
      </c>
      <c r="Q554" s="117">
        <v>30</v>
      </c>
      <c r="R554" s="117">
        <v>40</v>
      </c>
      <c r="S554" s="117">
        <v>50</v>
      </c>
      <c r="T554" s="117">
        <v>45</v>
      </c>
      <c r="U554" s="117">
        <v>55</v>
      </c>
      <c r="V554" s="117">
        <v>60</v>
      </c>
      <c r="W554" s="117">
        <v>57.5</v>
      </c>
      <c r="X554" s="117">
        <v>40</v>
      </c>
      <c r="Y554" s="117">
        <v>50</v>
      </c>
      <c r="Z554" s="117">
        <v>45</v>
      </c>
      <c r="AA554" s="117">
        <v>0</v>
      </c>
      <c r="AB554" s="117">
        <v>10</v>
      </c>
      <c r="AC554" s="117">
        <v>5</v>
      </c>
      <c r="AD554" s="117">
        <v>0</v>
      </c>
      <c r="AE554" s="117">
        <v>10</v>
      </c>
      <c r="AF554" s="119">
        <v>5</v>
      </c>
    </row>
    <row r="555" spans="2:32" ht="15" customHeight="1" x14ac:dyDescent="0.25">
      <c r="B555" s="116">
        <v>42319</v>
      </c>
      <c r="C555" s="117">
        <v>30</v>
      </c>
      <c r="D555" s="117">
        <v>45</v>
      </c>
      <c r="E555" s="117">
        <v>37.5</v>
      </c>
      <c r="F555" s="117">
        <v>45</v>
      </c>
      <c r="G555" s="117">
        <v>55</v>
      </c>
      <c r="H555" s="117">
        <v>50</v>
      </c>
      <c r="I555" s="117">
        <v>35</v>
      </c>
      <c r="J555" s="117">
        <v>45</v>
      </c>
      <c r="K555" s="117">
        <v>40</v>
      </c>
      <c r="L555" s="117">
        <v>10</v>
      </c>
      <c r="M555" s="117">
        <v>15</v>
      </c>
      <c r="N555" s="117">
        <v>12.5</v>
      </c>
      <c r="O555" s="117">
        <v>25</v>
      </c>
      <c r="P555" s="117">
        <v>35</v>
      </c>
      <c r="Q555" s="117">
        <v>30</v>
      </c>
      <c r="R555" s="117">
        <v>40</v>
      </c>
      <c r="S555" s="117">
        <v>50</v>
      </c>
      <c r="T555" s="117">
        <v>45</v>
      </c>
      <c r="U555" s="117">
        <v>60</v>
      </c>
      <c r="V555" s="117">
        <v>65</v>
      </c>
      <c r="W555" s="117">
        <v>62.5</v>
      </c>
      <c r="X555" s="117">
        <v>50</v>
      </c>
      <c r="Y555" s="117">
        <v>60</v>
      </c>
      <c r="Z555" s="117">
        <v>55</v>
      </c>
      <c r="AA555" s="117">
        <v>10</v>
      </c>
      <c r="AB555" s="117">
        <v>15</v>
      </c>
      <c r="AC555" s="117">
        <v>12.5</v>
      </c>
      <c r="AD555" s="117">
        <v>3</v>
      </c>
      <c r="AE555" s="117">
        <v>10</v>
      </c>
      <c r="AF555" s="119">
        <v>6.5</v>
      </c>
    </row>
    <row r="556" spans="2:32" ht="15" customHeight="1" x14ac:dyDescent="0.25">
      <c r="B556" s="116">
        <v>42312</v>
      </c>
      <c r="C556" s="117">
        <v>30</v>
      </c>
      <c r="D556" s="117">
        <v>45</v>
      </c>
      <c r="E556" s="117">
        <v>37.5</v>
      </c>
      <c r="F556" s="117">
        <v>45</v>
      </c>
      <c r="G556" s="117">
        <v>55</v>
      </c>
      <c r="H556" s="117">
        <v>50</v>
      </c>
      <c r="I556" s="117">
        <v>30</v>
      </c>
      <c r="J556" s="117">
        <v>40</v>
      </c>
      <c r="K556" s="117">
        <v>35</v>
      </c>
      <c r="L556" s="117">
        <v>10</v>
      </c>
      <c r="M556" s="117">
        <v>15</v>
      </c>
      <c r="N556" s="117">
        <v>12.5</v>
      </c>
      <c r="O556" s="117">
        <v>25</v>
      </c>
      <c r="P556" s="117">
        <v>35</v>
      </c>
      <c r="Q556" s="117">
        <v>30</v>
      </c>
      <c r="R556" s="117">
        <v>40</v>
      </c>
      <c r="S556" s="117">
        <v>50</v>
      </c>
      <c r="T556" s="117">
        <v>45</v>
      </c>
      <c r="U556" s="117">
        <v>60</v>
      </c>
      <c r="V556" s="117">
        <v>65</v>
      </c>
      <c r="W556" s="117">
        <v>62.5</v>
      </c>
      <c r="X556" s="117">
        <v>50</v>
      </c>
      <c r="Y556" s="117">
        <v>60</v>
      </c>
      <c r="Z556" s="117">
        <v>55</v>
      </c>
      <c r="AA556" s="117">
        <v>10</v>
      </c>
      <c r="AB556" s="117">
        <v>15</v>
      </c>
      <c r="AC556" s="117">
        <v>12.5</v>
      </c>
      <c r="AD556" s="117">
        <v>3</v>
      </c>
      <c r="AE556" s="117">
        <v>10</v>
      </c>
      <c r="AF556" s="119">
        <v>6.5</v>
      </c>
    </row>
    <row r="557" spans="2:32" ht="15" customHeight="1" x14ac:dyDescent="0.25">
      <c r="B557" s="116">
        <v>42305</v>
      </c>
      <c r="C557" s="117">
        <v>30</v>
      </c>
      <c r="D557" s="117">
        <v>45</v>
      </c>
      <c r="E557" s="117">
        <v>37.5</v>
      </c>
      <c r="F557" s="117">
        <v>45</v>
      </c>
      <c r="G557" s="117">
        <v>55</v>
      </c>
      <c r="H557" s="117">
        <v>50</v>
      </c>
      <c r="I557" s="117">
        <v>30</v>
      </c>
      <c r="J557" s="117">
        <v>40</v>
      </c>
      <c r="K557" s="117">
        <v>35</v>
      </c>
      <c r="L557" s="117">
        <v>10</v>
      </c>
      <c r="M557" s="117">
        <v>15</v>
      </c>
      <c r="N557" s="117">
        <v>12.5</v>
      </c>
      <c r="O557" s="117">
        <v>25</v>
      </c>
      <c r="P557" s="117">
        <v>35</v>
      </c>
      <c r="Q557" s="117">
        <v>30</v>
      </c>
      <c r="R557" s="117">
        <v>40</v>
      </c>
      <c r="S557" s="117">
        <v>50</v>
      </c>
      <c r="T557" s="117">
        <v>45</v>
      </c>
      <c r="U557" s="117">
        <v>60</v>
      </c>
      <c r="V557" s="117">
        <v>65</v>
      </c>
      <c r="W557" s="117">
        <v>62.5</v>
      </c>
      <c r="X557" s="117">
        <v>50</v>
      </c>
      <c r="Y557" s="117">
        <v>60</v>
      </c>
      <c r="Z557" s="117">
        <v>55</v>
      </c>
      <c r="AA557" s="117">
        <v>10</v>
      </c>
      <c r="AB557" s="117">
        <v>15</v>
      </c>
      <c r="AC557" s="117">
        <v>12.5</v>
      </c>
      <c r="AD557" s="117">
        <v>3</v>
      </c>
      <c r="AE557" s="117">
        <v>10</v>
      </c>
      <c r="AF557" s="119">
        <v>6.5</v>
      </c>
    </row>
    <row r="558" spans="2:32" ht="15" customHeight="1" x14ac:dyDescent="0.25">
      <c r="B558" s="116">
        <v>42298</v>
      </c>
      <c r="C558" s="117">
        <v>30</v>
      </c>
      <c r="D558" s="117">
        <v>50</v>
      </c>
      <c r="E558" s="117">
        <v>40</v>
      </c>
      <c r="F558" s="117">
        <v>50</v>
      </c>
      <c r="G558" s="117">
        <v>60</v>
      </c>
      <c r="H558" s="117">
        <v>55</v>
      </c>
      <c r="I558" s="117">
        <v>30</v>
      </c>
      <c r="J558" s="117">
        <v>40</v>
      </c>
      <c r="K558" s="117">
        <v>35</v>
      </c>
      <c r="L558" s="117">
        <v>10</v>
      </c>
      <c r="M558" s="117">
        <v>15</v>
      </c>
      <c r="N558" s="117">
        <v>12.5</v>
      </c>
      <c r="O558" s="117">
        <v>30</v>
      </c>
      <c r="P558" s="117">
        <v>40</v>
      </c>
      <c r="Q558" s="117">
        <v>35</v>
      </c>
      <c r="R558" s="117">
        <v>50</v>
      </c>
      <c r="S558" s="117">
        <v>55</v>
      </c>
      <c r="T558" s="117">
        <v>52.5</v>
      </c>
      <c r="U558" s="117">
        <v>60</v>
      </c>
      <c r="V558" s="117">
        <v>65</v>
      </c>
      <c r="W558" s="117">
        <v>62.5</v>
      </c>
      <c r="X558" s="117">
        <v>50</v>
      </c>
      <c r="Y558" s="117">
        <v>60</v>
      </c>
      <c r="Z558" s="117">
        <v>55</v>
      </c>
      <c r="AA558" s="117">
        <v>10</v>
      </c>
      <c r="AB558" s="117">
        <v>20</v>
      </c>
      <c r="AC558" s="117">
        <v>15</v>
      </c>
      <c r="AD558" s="117">
        <v>5</v>
      </c>
      <c r="AE558" s="117">
        <v>15</v>
      </c>
      <c r="AF558" s="119">
        <v>10</v>
      </c>
    </row>
    <row r="559" spans="2:32" ht="15" customHeight="1" x14ac:dyDescent="0.25">
      <c r="B559" s="116">
        <v>42291</v>
      </c>
      <c r="C559" s="117">
        <v>35</v>
      </c>
      <c r="D559" s="117">
        <v>50</v>
      </c>
      <c r="E559" s="117">
        <v>42.5</v>
      </c>
      <c r="F559" s="117">
        <v>50</v>
      </c>
      <c r="G559" s="117">
        <v>60</v>
      </c>
      <c r="H559" s="117">
        <v>55</v>
      </c>
      <c r="I559" s="117">
        <v>30</v>
      </c>
      <c r="J559" s="117">
        <v>40</v>
      </c>
      <c r="K559" s="117">
        <v>35</v>
      </c>
      <c r="L559" s="117">
        <v>15</v>
      </c>
      <c r="M559" s="117">
        <v>20</v>
      </c>
      <c r="N559" s="117">
        <v>17.5</v>
      </c>
      <c r="O559" s="117">
        <v>30</v>
      </c>
      <c r="P559" s="117">
        <v>40</v>
      </c>
      <c r="Q559" s="117">
        <v>35</v>
      </c>
      <c r="R559" s="117">
        <v>50</v>
      </c>
      <c r="S559" s="117">
        <v>55</v>
      </c>
      <c r="T559" s="117">
        <v>52.5</v>
      </c>
      <c r="U559" s="117">
        <v>60</v>
      </c>
      <c r="V559" s="117">
        <v>65</v>
      </c>
      <c r="W559" s="117">
        <v>62.5</v>
      </c>
      <c r="X559" s="117">
        <v>50</v>
      </c>
      <c r="Y559" s="117">
        <v>60</v>
      </c>
      <c r="Z559" s="117">
        <v>55</v>
      </c>
      <c r="AA559" s="117">
        <v>10</v>
      </c>
      <c r="AB559" s="117">
        <v>20</v>
      </c>
      <c r="AC559" s="117">
        <v>15</v>
      </c>
      <c r="AD559" s="117">
        <v>5</v>
      </c>
      <c r="AE559" s="117">
        <v>15</v>
      </c>
      <c r="AF559" s="119">
        <v>10</v>
      </c>
    </row>
    <row r="560" spans="2:32" ht="15" customHeight="1" x14ac:dyDescent="0.25">
      <c r="B560" s="116">
        <v>42284</v>
      </c>
      <c r="C560" s="117">
        <v>35</v>
      </c>
      <c r="D560" s="117">
        <v>50</v>
      </c>
      <c r="E560" s="117">
        <v>42.5</v>
      </c>
      <c r="F560" s="117">
        <v>50</v>
      </c>
      <c r="G560" s="117">
        <v>60</v>
      </c>
      <c r="H560" s="117">
        <v>55</v>
      </c>
      <c r="I560" s="117">
        <v>30</v>
      </c>
      <c r="J560" s="117">
        <v>40</v>
      </c>
      <c r="K560" s="117">
        <v>35</v>
      </c>
      <c r="L560" s="117">
        <v>15</v>
      </c>
      <c r="M560" s="117">
        <v>20</v>
      </c>
      <c r="N560" s="117">
        <v>17.5</v>
      </c>
      <c r="O560" s="117">
        <v>30</v>
      </c>
      <c r="P560" s="117">
        <v>40</v>
      </c>
      <c r="Q560" s="117">
        <v>35</v>
      </c>
      <c r="R560" s="117">
        <v>50</v>
      </c>
      <c r="S560" s="117">
        <v>55</v>
      </c>
      <c r="T560" s="117">
        <v>52.5</v>
      </c>
      <c r="U560" s="117">
        <v>60</v>
      </c>
      <c r="V560" s="117">
        <v>65</v>
      </c>
      <c r="W560" s="117">
        <v>62.5</v>
      </c>
      <c r="X560" s="117">
        <v>55</v>
      </c>
      <c r="Y560" s="117">
        <v>60</v>
      </c>
      <c r="Z560" s="117">
        <v>57.5</v>
      </c>
      <c r="AA560" s="117">
        <v>10</v>
      </c>
      <c r="AB560" s="117">
        <v>20</v>
      </c>
      <c r="AC560" s="117">
        <v>15</v>
      </c>
      <c r="AD560" s="117">
        <v>5</v>
      </c>
      <c r="AE560" s="117">
        <v>15</v>
      </c>
      <c r="AF560" s="119">
        <v>10</v>
      </c>
    </row>
    <row r="561" spans="2:32" ht="15" customHeight="1" x14ac:dyDescent="0.25">
      <c r="B561" s="116">
        <v>42277</v>
      </c>
      <c r="C561" s="117">
        <v>35</v>
      </c>
      <c r="D561" s="117">
        <v>50</v>
      </c>
      <c r="E561" s="117">
        <v>42.5</v>
      </c>
      <c r="F561" s="117">
        <v>50</v>
      </c>
      <c r="G561" s="117">
        <v>60</v>
      </c>
      <c r="H561" s="117">
        <v>55</v>
      </c>
      <c r="I561" s="117">
        <v>30</v>
      </c>
      <c r="J561" s="117">
        <v>40</v>
      </c>
      <c r="K561" s="117">
        <v>35</v>
      </c>
      <c r="L561" s="117">
        <v>15</v>
      </c>
      <c r="M561" s="117">
        <v>20</v>
      </c>
      <c r="N561" s="117">
        <v>17.5</v>
      </c>
      <c r="O561" s="117">
        <v>30</v>
      </c>
      <c r="P561" s="117">
        <v>40</v>
      </c>
      <c r="Q561" s="117">
        <v>35</v>
      </c>
      <c r="R561" s="117">
        <v>50</v>
      </c>
      <c r="S561" s="117">
        <v>55</v>
      </c>
      <c r="T561" s="117">
        <v>52.5</v>
      </c>
      <c r="U561" s="117">
        <v>60</v>
      </c>
      <c r="V561" s="117">
        <v>65</v>
      </c>
      <c r="W561" s="117">
        <v>62.5</v>
      </c>
      <c r="X561" s="117">
        <v>55</v>
      </c>
      <c r="Y561" s="117">
        <v>60</v>
      </c>
      <c r="Z561" s="117">
        <v>57.5</v>
      </c>
      <c r="AA561" s="117">
        <v>10</v>
      </c>
      <c r="AB561" s="117">
        <v>20</v>
      </c>
      <c r="AC561" s="117">
        <v>15</v>
      </c>
      <c r="AD561" s="117">
        <v>5</v>
      </c>
      <c r="AE561" s="117">
        <v>15</v>
      </c>
      <c r="AF561" s="119">
        <v>10</v>
      </c>
    </row>
    <row r="562" spans="2:32" ht="15" customHeight="1" x14ac:dyDescent="0.25">
      <c r="B562" s="116">
        <v>42270</v>
      </c>
      <c r="C562" s="117">
        <v>35</v>
      </c>
      <c r="D562" s="117">
        <v>50</v>
      </c>
      <c r="E562" s="117">
        <v>42.5</v>
      </c>
      <c r="F562" s="117">
        <v>50</v>
      </c>
      <c r="G562" s="117">
        <v>60</v>
      </c>
      <c r="H562" s="117">
        <v>55</v>
      </c>
      <c r="I562" s="117">
        <v>30</v>
      </c>
      <c r="J562" s="117">
        <v>40</v>
      </c>
      <c r="K562" s="117">
        <v>35</v>
      </c>
      <c r="L562" s="117">
        <v>15</v>
      </c>
      <c r="M562" s="117">
        <v>20</v>
      </c>
      <c r="N562" s="117">
        <v>17.5</v>
      </c>
      <c r="O562" s="117">
        <v>35</v>
      </c>
      <c r="P562" s="117">
        <v>45</v>
      </c>
      <c r="Q562" s="117">
        <v>40</v>
      </c>
      <c r="R562" s="117">
        <v>50</v>
      </c>
      <c r="S562" s="117">
        <v>55</v>
      </c>
      <c r="T562" s="117">
        <v>52.5</v>
      </c>
      <c r="U562" s="117">
        <v>60</v>
      </c>
      <c r="V562" s="117">
        <v>70</v>
      </c>
      <c r="W562" s="117">
        <v>65</v>
      </c>
      <c r="X562" s="117">
        <v>60</v>
      </c>
      <c r="Y562" s="117">
        <v>65</v>
      </c>
      <c r="Z562" s="117">
        <v>62.5</v>
      </c>
      <c r="AA562" s="117">
        <v>10</v>
      </c>
      <c r="AB562" s="117">
        <v>20</v>
      </c>
      <c r="AC562" s="117">
        <v>15</v>
      </c>
      <c r="AD562" s="117">
        <v>5</v>
      </c>
      <c r="AE562" s="117">
        <v>15</v>
      </c>
      <c r="AF562" s="119">
        <v>10</v>
      </c>
    </row>
    <row r="563" spans="2:32" ht="15" customHeight="1" x14ac:dyDescent="0.25">
      <c r="B563" s="116">
        <v>42263</v>
      </c>
      <c r="C563" s="117">
        <v>35</v>
      </c>
      <c r="D563" s="117">
        <v>50</v>
      </c>
      <c r="E563" s="117">
        <v>42.5</v>
      </c>
      <c r="F563" s="117">
        <v>50</v>
      </c>
      <c r="G563" s="117">
        <v>55</v>
      </c>
      <c r="H563" s="117">
        <v>52.5</v>
      </c>
      <c r="I563" s="117">
        <v>30</v>
      </c>
      <c r="J563" s="117">
        <v>40</v>
      </c>
      <c r="K563" s="117">
        <v>35</v>
      </c>
      <c r="L563" s="117">
        <v>15</v>
      </c>
      <c r="M563" s="117">
        <v>20</v>
      </c>
      <c r="N563" s="117">
        <v>17.5</v>
      </c>
      <c r="O563" s="117">
        <v>40</v>
      </c>
      <c r="P563" s="117">
        <v>45</v>
      </c>
      <c r="Q563" s="117">
        <v>42.5</v>
      </c>
      <c r="R563" s="117">
        <v>60</v>
      </c>
      <c r="S563" s="117">
        <v>65</v>
      </c>
      <c r="T563" s="117">
        <v>62.5</v>
      </c>
      <c r="U563" s="117">
        <v>65</v>
      </c>
      <c r="V563" s="117">
        <v>70</v>
      </c>
      <c r="W563" s="117">
        <v>67.5</v>
      </c>
      <c r="X563" s="117">
        <v>60</v>
      </c>
      <c r="Y563" s="117">
        <v>65</v>
      </c>
      <c r="Z563" s="117">
        <v>62.5</v>
      </c>
      <c r="AA563" s="117">
        <v>10</v>
      </c>
      <c r="AB563" s="117">
        <v>20</v>
      </c>
      <c r="AC563" s="117">
        <v>15</v>
      </c>
      <c r="AD563" s="117">
        <v>10</v>
      </c>
      <c r="AE563" s="117">
        <v>20</v>
      </c>
      <c r="AF563" s="119">
        <v>15</v>
      </c>
    </row>
    <row r="564" spans="2:32" ht="15" customHeight="1" x14ac:dyDescent="0.25">
      <c r="B564" s="116">
        <v>42256</v>
      </c>
      <c r="C564" s="117">
        <v>35</v>
      </c>
      <c r="D564" s="117">
        <v>50</v>
      </c>
      <c r="E564" s="117">
        <v>42.5</v>
      </c>
      <c r="F564" s="117">
        <v>45</v>
      </c>
      <c r="G564" s="117">
        <v>50</v>
      </c>
      <c r="H564" s="117">
        <v>47.5</v>
      </c>
      <c r="I564" s="117">
        <v>30</v>
      </c>
      <c r="J564" s="117">
        <v>45</v>
      </c>
      <c r="K564" s="117">
        <v>37.5</v>
      </c>
      <c r="L564" s="117">
        <v>10</v>
      </c>
      <c r="M564" s="117">
        <v>15</v>
      </c>
      <c r="N564" s="117">
        <v>12.5</v>
      </c>
      <c r="O564" s="117">
        <v>40</v>
      </c>
      <c r="P564" s="117">
        <v>45</v>
      </c>
      <c r="Q564" s="117">
        <v>42.5</v>
      </c>
      <c r="R564" s="117">
        <v>60</v>
      </c>
      <c r="S564" s="117">
        <v>70</v>
      </c>
      <c r="T564" s="117">
        <v>65</v>
      </c>
      <c r="U564" s="117">
        <v>65</v>
      </c>
      <c r="V564" s="117">
        <v>70</v>
      </c>
      <c r="W564" s="117">
        <v>67.5</v>
      </c>
      <c r="X564" s="117">
        <v>60</v>
      </c>
      <c r="Y564" s="117">
        <v>65</v>
      </c>
      <c r="Z564" s="117">
        <v>62.5</v>
      </c>
      <c r="AA564" s="117">
        <v>20</v>
      </c>
      <c r="AB564" s="117">
        <v>25</v>
      </c>
      <c r="AC564" s="117">
        <v>22.5</v>
      </c>
      <c r="AD564" s="117">
        <v>20</v>
      </c>
      <c r="AE564" s="117">
        <v>25</v>
      </c>
      <c r="AF564" s="119">
        <v>22.5</v>
      </c>
    </row>
    <row r="565" spans="2:32" ht="15" customHeight="1" x14ac:dyDescent="0.25">
      <c r="B565" s="116">
        <v>42249</v>
      </c>
      <c r="C565" s="117">
        <v>35</v>
      </c>
      <c r="D565" s="117">
        <v>50</v>
      </c>
      <c r="E565" s="117">
        <v>42.5</v>
      </c>
      <c r="F565" s="117">
        <v>45</v>
      </c>
      <c r="G565" s="117">
        <v>50</v>
      </c>
      <c r="H565" s="117">
        <v>47.5</v>
      </c>
      <c r="I565" s="117">
        <v>30</v>
      </c>
      <c r="J565" s="117">
        <v>45</v>
      </c>
      <c r="K565" s="117">
        <v>37.5</v>
      </c>
      <c r="L565" s="117">
        <v>10</v>
      </c>
      <c r="M565" s="117">
        <v>15</v>
      </c>
      <c r="N565" s="117">
        <v>12.5</v>
      </c>
      <c r="O565" s="117">
        <v>40</v>
      </c>
      <c r="P565" s="117">
        <v>45</v>
      </c>
      <c r="Q565" s="117">
        <v>42.5</v>
      </c>
      <c r="R565" s="117">
        <v>60</v>
      </c>
      <c r="S565" s="117">
        <v>70</v>
      </c>
      <c r="T565" s="117">
        <v>65</v>
      </c>
      <c r="U565" s="117">
        <v>65</v>
      </c>
      <c r="V565" s="117">
        <v>70</v>
      </c>
      <c r="W565" s="117">
        <v>67.5</v>
      </c>
      <c r="X565" s="117">
        <v>60</v>
      </c>
      <c r="Y565" s="117">
        <v>65</v>
      </c>
      <c r="Z565" s="117">
        <v>62.5</v>
      </c>
      <c r="AA565" s="117">
        <v>20</v>
      </c>
      <c r="AB565" s="117">
        <v>25</v>
      </c>
      <c r="AC565" s="117">
        <v>22.5</v>
      </c>
      <c r="AD565" s="117">
        <v>20</v>
      </c>
      <c r="AE565" s="117">
        <v>25</v>
      </c>
      <c r="AF565" s="119">
        <v>22.5</v>
      </c>
    </row>
    <row r="566" spans="2:32" ht="15" customHeight="1" x14ac:dyDescent="0.25">
      <c r="B566" s="116">
        <v>42242</v>
      </c>
      <c r="C566" s="117">
        <v>35</v>
      </c>
      <c r="D566" s="117">
        <v>50</v>
      </c>
      <c r="E566" s="117">
        <v>42.5</v>
      </c>
      <c r="F566" s="117">
        <v>50</v>
      </c>
      <c r="G566" s="117">
        <v>55</v>
      </c>
      <c r="H566" s="117">
        <v>52.5</v>
      </c>
      <c r="I566" s="117">
        <v>30</v>
      </c>
      <c r="J566" s="117">
        <v>45</v>
      </c>
      <c r="K566" s="117">
        <v>37.5</v>
      </c>
      <c r="L566" s="117">
        <v>10</v>
      </c>
      <c r="M566" s="117">
        <v>15</v>
      </c>
      <c r="N566" s="117">
        <v>12.5</v>
      </c>
      <c r="O566" s="117">
        <v>45</v>
      </c>
      <c r="P566" s="117">
        <v>50</v>
      </c>
      <c r="Q566" s="117">
        <v>47.5</v>
      </c>
      <c r="R566" s="117">
        <v>70</v>
      </c>
      <c r="S566" s="117">
        <v>80</v>
      </c>
      <c r="T566" s="117">
        <v>75</v>
      </c>
      <c r="U566" s="117">
        <v>65</v>
      </c>
      <c r="V566" s="117">
        <v>70</v>
      </c>
      <c r="W566" s="117">
        <v>67.5</v>
      </c>
      <c r="X566" s="117">
        <v>65</v>
      </c>
      <c r="Y566" s="117">
        <v>70</v>
      </c>
      <c r="Z566" s="117">
        <v>67.5</v>
      </c>
      <c r="AA566" s="117">
        <v>20</v>
      </c>
      <c r="AB566" s="117">
        <v>52</v>
      </c>
      <c r="AC566" s="117">
        <v>36</v>
      </c>
      <c r="AD566" s="117">
        <v>25</v>
      </c>
      <c r="AE566" s="117">
        <v>30</v>
      </c>
      <c r="AF566" s="119">
        <v>27.5</v>
      </c>
    </row>
    <row r="567" spans="2:32" ht="15" customHeight="1" x14ac:dyDescent="0.25">
      <c r="B567" s="116">
        <v>42235</v>
      </c>
      <c r="C567" s="117">
        <v>35</v>
      </c>
      <c r="D567" s="117">
        <v>50</v>
      </c>
      <c r="E567" s="117">
        <v>42.5</v>
      </c>
      <c r="F567" s="117">
        <v>50</v>
      </c>
      <c r="G567" s="117">
        <v>55</v>
      </c>
      <c r="H567" s="117">
        <v>52.5</v>
      </c>
      <c r="I567" s="117">
        <v>30</v>
      </c>
      <c r="J567" s="117">
        <v>45</v>
      </c>
      <c r="K567" s="117">
        <v>37.5</v>
      </c>
      <c r="L567" s="117">
        <v>10</v>
      </c>
      <c r="M567" s="117">
        <v>15</v>
      </c>
      <c r="N567" s="117">
        <v>12.5</v>
      </c>
      <c r="O567" s="117">
        <v>45</v>
      </c>
      <c r="P567" s="117">
        <v>50</v>
      </c>
      <c r="Q567" s="117">
        <v>47.5</v>
      </c>
      <c r="R567" s="117">
        <v>70</v>
      </c>
      <c r="S567" s="117">
        <v>80</v>
      </c>
      <c r="T567" s="117">
        <v>75</v>
      </c>
      <c r="U567" s="117">
        <v>65</v>
      </c>
      <c r="V567" s="117">
        <v>70</v>
      </c>
      <c r="W567" s="117">
        <v>67.5</v>
      </c>
      <c r="X567" s="117">
        <v>65</v>
      </c>
      <c r="Y567" s="117">
        <v>70</v>
      </c>
      <c r="Z567" s="117">
        <v>67.5</v>
      </c>
      <c r="AA567" s="117">
        <v>20</v>
      </c>
      <c r="AB567" s="117">
        <v>52</v>
      </c>
      <c r="AC567" s="117">
        <v>36</v>
      </c>
      <c r="AD567" s="117">
        <v>25</v>
      </c>
      <c r="AE567" s="117">
        <v>30</v>
      </c>
      <c r="AF567" s="119">
        <v>27.5</v>
      </c>
    </row>
    <row r="568" spans="2:32" ht="15" customHeight="1" x14ac:dyDescent="0.25">
      <c r="B568" s="116">
        <v>42228</v>
      </c>
      <c r="C568" s="117">
        <v>35</v>
      </c>
      <c r="D568" s="117">
        <v>50</v>
      </c>
      <c r="E568" s="117">
        <v>42.5</v>
      </c>
      <c r="F568" s="117">
        <v>50</v>
      </c>
      <c r="G568" s="117">
        <v>55</v>
      </c>
      <c r="H568" s="117">
        <v>52.5</v>
      </c>
      <c r="I568" s="117">
        <v>30</v>
      </c>
      <c r="J568" s="117">
        <v>45</v>
      </c>
      <c r="K568" s="117">
        <v>37.5</v>
      </c>
      <c r="L568" s="117">
        <v>10</v>
      </c>
      <c r="M568" s="117">
        <v>15</v>
      </c>
      <c r="N568" s="117">
        <v>12.5</v>
      </c>
      <c r="O568" s="117">
        <v>45</v>
      </c>
      <c r="P568" s="117">
        <v>50</v>
      </c>
      <c r="Q568" s="117">
        <v>47.5</v>
      </c>
      <c r="R568" s="117">
        <v>70</v>
      </c>
      <c r="S568" s="117">
        <v>80</v>
      </c>
      <c r="T568" s="117">
        <v>75</v>
      </c>
      <c r="U568" s="117">
        <v>70</v>
      </c>
      <c r="V568" s="117">
        <v>75</v>
      </c>
      <c r="W568" s="117">
        <v>72.5</v>
      </c>
      <c r="X568" s="117">
        <v>65</v>
      </c>
      <c r="Y568" s="117">
        <v>75</v>
      </c>
      <c r="Z568" s="117">
        <v>70</v>
      </c>
      <c r="AA568" s="117">
        <v>20</v>
      </c>
      <c r="AB568" s="117">
        <v>52</v>
      </c>
      <c r="AC568" s="117">
        <v>36</v>
      </c>
      <c r="AD568" s="117">
        <v>25</v>
      </c>
      <c r="AE568" s="117">
        <v>30</v>
      </c>
      <c r="AF568" s="119">
        <v>27.5</v>
      </c>
    </row>
    <row r="569" spans="2:32" ht="15" customHeight="1" x14ac:dyDescent="0.25">
      <c r="B569" s="116">
        <v>42221</v>
      </c>
      <c r="C569" s="117">
        <v>35</v>
      </c>
      <c r="D569" s="117">
        <v>50</v>
      </c>
      <c r="E569" s="117">
        <v>42.5</v>
      </c>
      <c r="F569" s="117">
        <v>50</v>
      </c>
      <c r="G569" s="117">
        <v>55</v>
      </c>
      <c r="H569" s="117">
        <v>52.5</v>
      </c>
      <c r="I569" s="117">
        <v>30</v>
      </c>
      <c r="J569" s="117">
        <v>45</v>
      </c>
      <c r="K569" s="117">
        <v>37.5</v>
      </c>
      <c r="L569" s="117">
        <v>10</v>
      </c>
      <c r="M569" s="117">
        <v>15</v>
      </c>
      <c r="N569" s="117">
        <v>12.5</v>
      </c>
      <c r="O569" s="117">
        <v>50</v>
      </c>
      <c r="P569" s="117">
        <v>55</v>
      </c>
      <c r="Q569" s="117">
        <v>52.5</v>
      </c>
      <c r="R569" s="117">
        <v>70</v>
      </c>
      <c r="S569" s="117">
        <v>80</v>
      </c>
      <c r="T569" s="117">
        <v>75</v>
      </c>
      <c r="U569" s="117">
        <v>70</v>
      </c>
      <c r="V569" s="117">
        <v>75</v>
      </c>
      <c r="W569" s="117">
        <v>72.5</v>
      </c>
      <c r="X569" s="117">
        <v>65</v>
      </c>
      <c r="Y569" s="117">
        <v>75</v>
      </c>
      <c r="Z569" s="117">
        <v>70</v>
      </c>
      <c r="AA569" s="117">
        <v>20</v>
      </c>
      <c r="AB569" s="117">
        <v>52</v>
      </c>
      <c r="AC569" s="117">
        <v>36</v>
      </c>
      <c r="AD569" s="117">
        <v>25</v>
      </c>
      <c r="AE569" s="117">
        <v>30</v>
      </c>
      <c r="AF569" s="119">
        <v>27.5</v>
      </c>
    </row>
    <row r="570" spans="2:32" ht="15" customHeight="1" x14ac:dyDescent="0.25">
      <c r="B570" s="116">
        <v>42214</v>
      </c>
      <c r="C570" s="117">
        <v>35</v>
      </c>
      <c r="D570" s="117">
        <v>50</v>
      </c>
      <c r="E570" s="117">
        <v>42.5</v>
      </c>
      <c r="F570" s="117">
        <v>50</v>
      </c>
      <c r="G570" s="117">
        <v>55</v>
      </c>
      <c r="H570" s="117">
        <v>52.5</v>
      </c>
      <c r="I570" s="117">
        <v>30</v>
      </c>
      <c r="J570" s="117">
        <v>45</v>
      </c>
      <c r="K570" s="117">
        <v>37.5</v>
      </c>
      <c r="L570" s="117">
        <v>10</v>
      </c>
      <c r="M570" s="117">
        <v>15</v>
      </c>
      <c r="N570" s="117">
        <v>12.5</v>
      </c>
      <c r="O570" s="117">
        <v>50</v>
      </c>
      <c r="P570" s="117">
        <v>55</v>
      </c>
      <c r="Q570" s="117">
        <v>52.5</v>
      </c>
      <c r="R570" s="117">
        <v>70</v>
      </c>
      <c r="S570" s="117">
        <v>80</v>
      </c>
      <c r="T570" s="117">
        <v>75</v>
      </c>
      <c r="U570" s="117">
        <v>70</v>
      </c>
      <c r="V570" s="117">
        <v>75</v>
      </c>
      <c r="W570" s="117">
        <v>72.5</v>
      </c>
      <c r="X570" s="117">
        <v>65</v>
      </c>
      <c r="Y570" s="117">
        <v>75</v>
      </c>
      <c r="Z570" s="117">
        <v>70</v>
      </c>
      <c r="AA570" s="117">
        <v>20</v>
      </c>
      <c r="AB570" s="117">
        <v>52</v>
      </c>
      <c r="AC570" s="117">
        <v>36</v>
      </c>
      <c r="AD570" s="117">
        <v>25</v>
      </c>
      <c r="AE570" s="117">
        <v>30</v>
      </c>
      <c r="AF570" s="119">
        <v>27.5</v>
      </c>
    </row>
    <row r="571" spans="2:32" ht="15" customHeight="1" x14ac:dyDescent="0.25">
      <c r="B571" s="116">
        <v>42207</v>
      </c>
      <c r="C571" s="117">
        <v>37</v>
      </c>
      <c r="D571" s="117">
        <v>55</v>
      </c>
      <c r="E571" s="117">
        <v>46</v>
      </c>
      <c r="F571" s="117">
        <v>50</v>
      </c>
      <c r="G571" s="117">
        <v>55</v>
      </c>
      <c r="H571" s="117">
        <v>52.5</v>
      </c>
      <c r="I571" s="117">
        <v>30</v>
      </c>
      <c r="J571" s="117">
        <v>45</v>
      </c>
      <c r="K571" s="117">
        <v>37.5</v>
      </c>
      <c r="L571" s="117">
        <v>15</v>
      </c>
      <c r="M571" s="117">
        <v>25</v>
      </c>
      <c r="N571" s="117">
        <v>20</v>
      </c>
      <c r="O571" s="117">
        <v>55</v>
      </c>
      <c r="P571" s="117">
        <v>60</v>
      </c>
      <c r="Q571" s="117">
        <v>57.5</v>
      </c>
      <c r="R571" s="117">
        <v>80</v>
      </c>
      <c r="S571" s="117">
        <v>90</v>
      </c>
      <c r="T571" s="117">
        <v>85</v>
      </c>
      <c r="U571" s="117">
        <v>70</v>
      </c>
      <c r="V571" s="117">
        <v>80</v>
      </c>
      <c r="W571" s="117">
        <v>75</v>
      </c>
      <c r="X571" s="117">
        <v>70</v>
      </c>
      <c r="Y571" s="117">
        <v>80</v>
      </c>
      <c r="Z571" s="117">
        <v>75</v>
      </c>
      <c r="AA571" s="117">
        <v>20</v>
      </c>
      <c r="AB571" s="117">
        <v>52</v>
      </c>
      <c r="AC571" s="117">
        <v>36</v>
      </c>
      <c r="AD571" s="117">
        <v>30</v>
      </c>
      <c r="AE571" s="117">
        <v>35</v>
      </c>
      <c r="AF571" s="119">
        <v>32.5</v>
      </c>
    </row>
    <row r="572" spans="2:32" ht="15" customHeight="1" x14ac:dyDescent="0.25">
      <c r="B572" s="116">
        <v>42200</v>
      </c>
      <c r="C572" s="117">
        <v>37</v>
      </c>
      <c r="D572" s="117">
        <v>55</v>
      </c>
      <c r="E572" s="117">
        <v>46</v>
      </c>
      <c r="F572" s="117">
        <v>50</v>
      </c>
      <c r="G572" s="117">
        <v>55</v>
      </c>
      <c r="H572" s="117">
        <v>52.5</v>
      </c>
      <c r="I572" s="117">
        <v>30</v>
      </c>
      <c r="J572" s="117">
        <v>45</v>
      </c>
      <c r="K572" s="117">
        <v>37.5</v>
      </c>
      <c r="L572" s="117">
        <v>15</v>
      </c>
      <c r="M572" s="117">
        <v>25</v>
      </c>
      <c r="N572" s="117">
        <v>20</v>
      </c>
      <c r="O572" s="117">
        <v>55</v>
      </c>
      <c r="P572" s="117">
        <v>60</v>
      </c>
      <c r="Q572" s="117">
        <v>57.5</v>
      </c>
      <c r="R572" s="117">
        <v>80</v>
      </c>
      <c r="S572" s="117">
        <v>90</v>
      </c>
      <c r="T572" s="117">
        <v>85</v>
      </c>
      <c r="U572" s="117">
        <v>70</v>
      </c>
      <c r="V572" s="117">
        <v>80</v>
      </c>
      <c r="W572" s="117">
        <v>75</v>
      </c>
      <c r="X572" s="117">
        <v>70</v>
      </c>
      <c r="Y572" s="117">
        <v>80</v>
      </c>
      <c r="Z572" s="117">
        <v>75</v>
      </c>
      <c r="AA572" s="117">
        <v>20</v>
      </c>
      <c r="AB572" s="117">
        <v>52</v>
      </c>
      <c r="AC572" s="117">
        <v>36</v>
      </c>
      <c r="AD572" s="117">
        <v>30</v>
      </c>
      <c r="AE572" s="117">
        <v>35</v>
      </c>
      <c r="AF572" s="119">
        <v>32.5</v>
      </c>
    </row>
    <row r="573" spans="2:32" ht="15" customHeight="1" x14ac:dyDescent="0.25">
      <c r="B573" s="116">
        <v>42193</v>
      </c>
      <c r="C573" s="117">
        <v>37</v>
      </c>
      <c r="D573" s="117">
        <v>55</v>
      </c>
      <c r="E573" s="117">
        <v>46</v>
      </c>
      <c r="F573" s="117">
        <v>50</v>
      </c>
      <c r="G573" s="117">
        <v>60</v>
      </c>
      <c r="H573" s="117">
        <v>55</v>
      </c>
      <c r="I573" s="117">
        <v>30</v>
      </c>
      <c r="J573" s="117">
        <v>45</v>
      </c>
      <c r="K573" s="117">
        <v>37.5</v>
      </c>
      <c r="L573" s="117">
        <v>20</v>
      </c>
      <c r="M573" s="117">
        <v>27</v>
      </c>
      <c r="N573" s="117">
        <v>23.5</v>
      </c>
      <c r="O573" s="117">
        <v>55</v>
      </c>
      <c r="P573" s="117">
        <v>60</v>
      </c>
      <c r="Q573" s="117">
        <v>57.5</v>
      </c>
      <c r="R573" s="117">
        <v>85</v>
      </c>
      <c r="S573" s="117">
        <v>90</v>
      </c>
      <c r="T573" s="117">
        <v>87.5</v>
      </c>
      <c r="U573" s="117">
        <v>70</v>
      </c>
      <c r="V573" s="117">
        <v>80</v>
      </c>
      <c r="W573" s="117">
        <v>75</v>
      </c>
      <c r="X573" s="117">
        <v>75</v>
      </c>
      <c r="Y573" s="117">
        <v>80</v>
      </c>
      <c r="Z573" s="117">
        <v>77.5</v>
      </c>
      <c r="AA573" s="117">
        <v>20</v>
      </c>
      <c r="AB573" s="117">
        <v>52</v>
      </c>
      <c r="AC573" s="117">
        <v>36</v>
      </c>
      <c r="AD573" s="117">
        <v>30</v>
      </c>
      <c r="AE573" s="117">
        <v>35</v>
      </c>
      <c r="AF573" s="119">
        <v>32.5</v>
      </c>
    </row>
    <row r="574" spans="2:32" ht="15" customHeight="1" x14ac:dyDescent="0.25">
      <c r="B574" s="116">
        <v>42186</v>
      </c>
      <c r="C574" s="117">
        <v>37</v>
      </c>
      <c r="D574" s="117">
        <v>55</v>
      </c>
      <c r="E574" s="117">
        <v>46</v>
      </c>
      <c r="F574" s="117">
        <v>50</v>
      </c>
      <c r="G574" s="117">
        <v>60</v>
      </c>
      <c r="H574" s="117">
        <v>55</v>
      </c>
      <c r="I574" s="117">
        <v>30</v>
      </c>
      <c r="J574" s="117">
        <v>45</v>
      </c>
      <c r="K574" s="117">
        <v>37.5</v>
      </c>
      <c r="L574" s="117">
        <v>20</v>
      </c>
      <c r="M574" s="117">
        <v>27</v>
      </c>
      <c r="N574" s="117">
        <v>23.5</v>
      </c>
      <c r="O574" s="117">
        <v>55</v>
      </c>
      <c r="P574" s="117">
        <v>60</v>
      </c>
      <c r="Q574" s="117">
        <v>57.5</v>
      </c>
      <c r="R574" s="117">
        <v>85</v>
      </c>
      <c r="S574" s="117">
        <v>90</v>
      </c>
      <c r="T574" s="117">
        <v>87.5</v>
      </c>
      <c r="U574" s="117">
        <v>75</v>
      </c>
      <c r="V574" s="117">
        <v>85</v>
      </c>
      <c r="W574" s="117">
        <v>80</v>
      </c>
      <c r="X574" s="117">
        <v>75</v>
      </c>
      <c r="Y574" s="117">
        <v>80</v>
      </c>
      <c r="Z574" s="117">
        <v>77.5</v>
      </c>
      <c r="AA574" s="117">
        <v>20</v>
      </c>
      <c r="AB574" s="117">
        <v>52</v>
      </c>
      <c r="AC574" s="117">
        <v>36</v>
      </c>
      <c r="AD574" s="117">
        <v>30</v>
      </c>
      <c r="AE574" s="117">
        <v>35</v>
      </c>
      <c r="AF574" s="119">
        <v>32.5</v>
      </c>
    </row>
    <row r="575" spans="2:32" ht="15" customHeight="1" x14ac:dyDescent="0.25">
      <c r="B575" s="116">
        <v>42179</v>
      </c>
      <c r="C575" s="117">
        <v>37</v>
      </c>
      <c r="D575" s="117">
        <v>55</v>
      </c>
      <c r="E575" s="117">
        <v>46</v>
      </c>
      <c r="F575" s="117">
        <v>50</v>
      </c>
      <c r="G575" s="117">
        <v>60</v>
      </c>
      <c r="H575" s="117">
        <v>55</v>
      </c>
      <c r="I575" s="117">
        <v>30</v>
      </c>
      <c r="J575" s="117">
        <v>45</v>
      </c>
      <c r="K575" s="117">
        <v>37.5</v>
      </c>
      <c r="L575" s="117">
        <v>20</v>
      </c>
      <c r="M575" s="117">
        <v>27</v>
      </c>
      <c r="N575" s="117">
        <v>23.5</v>
      </c>
      <c r="O575" s="117">
        <v>55</v>
      </c>
      <c r="P575" s="117">
        <v>60</v>
      </c>
      <c r="Q575" s="117">
        <v>57.5</v>
      </c>
      <c r="R575" s="117">
        <v>85</v>
      </c>
      <c r="S575" s="117">
        <v>90</v>
      </c>
      <c r="T575" s="117">
        <v>87.5</v>
      </c>
      <c r="U575" s="117">
        <v>75</v>
      </c>
      <c r="V575" s="117">
        <v>85</v>
      </c>
      <c r="W575" s="117">
        <v>80</v>
      </c>
      <c r="X575" s="117">
        <v>75</v>
      </c>
      <c r="Y575" s="117">
        <v>80</v>
      </c>
      <c r="Z575" s="117">
        <v>77.5</v>
      </c>
      <c r="AA575" s="117">
        <v>20</v>
      </c>
      <c r="AB575" s="117">
        <v>52</v>
      </c>
      <c r="AC575" s="117">
        <v>36</v>
      </c>
      <c r="AD575" s="117">
        <v>30</v>
      </c>
      <c r="AE575" s="117">
        <v>35</v>
      </c>
      <c r="AF575" s="119">
        <v>32.5</v>
      </c>
    </row>
    <row r="576" spans="2:32" ht="15" customHeight="1" x14ac:dyDescent="0.25">
      <c r="B576" s="116">
        <v>42172</v>
      </c>
      <c r="C576" s="117">
        <v>37</v>
      </c>
      <c r="D576" s="117">
        <v>57</v>
      </c>
      <c r="E576" s="117">
        <v>47</v>
      </c>
      <c r="F576" s="117">
        <v>50</v>
      </c>
      <c r="G576" s="117">
        <v>60</v>
      </c>
      <c r="H576" s="117">
        <v>55</v>
      </c>
      <c r="I576" s="117">
        <v>30</v>
      </c>
      <c r="J576" s="117">
        <v>45</v>
      </c>
      <c r="K576" s="117">
        <v>37.5</v>
      </c>
      <c r="L576" s="117">
        <v>20</v>
      </c>
      <c r="M576" s="117">
        <v>27</v>
      </c>
      <c r="N576" s="117">
        <v>23.5</v>
      </c>
      <c r="O576" s="117">
        <v>55</v>
      </c>
      <c r="P576" s="117">
        <v>60</v>
      </c>
      <c r="Q576" s="117">
        <v>57.5</v>
      </c>
      <c r="R576" s="117">
        <v>85</v>
      </c>
      <c r="S576" s="117">
        <v>90</v>
      </c>
      <c r="T576" s="117">
        <v>87.5</v>
      </c>
      <c r="U576" s="117">
        <v>75</v>
      </c>
      <c r="V576" s="117">
        <v>85</v>
      </c>
      <c r="W576" s="117">
        <v>80</v>
      </c>
      <c r="X576" s="117">
        <v>75</v>
      </c>
      <c r="Y576" s="117">
        <v>85</v>
      </c>
      <c r="Z576" s="117">
        <v>80</v>
      </c>
      <c r="AA576" s="117">
        <v>20</v>
      </c>
      <c r="AB576" s="117">
        <v>52</v>
      </c>
      <c r="AC576" s="117">
        <v>36</v>
      </c>
      <c r="AD576" s="117">
        <v>30</v>
      </c>
      <c r="AE576" s="117">
        <v>35</v>
      </c>
      <c r="AF576" s="119">
        <v>32.5</v>
      </c>
    </row>
    <row r="577" spans="2:32" ht="15" customHeight="1" x14ac:dyDescent="0.25">
      <c r="B577" s="116">
        <v>42165</v>
      </c>
      <c r="C577" s="117">
        <v>37</v>
      </c>
      <c r="D577" s="117">
        <v>57</v>
      </c>
      <c r="E577" s="117">
        <v>47</v>
      </c>
      <c r="F577" s="117">
        <v>50</v>
      </c>
      <c r="G577" s="117">
        <v>70</v>
      </c>
      <c r="H577" s="117">
        <v>60</v>
      </c>
      <c r="I577" s="117">
        <v>30</v>
      </c>
      <c r="J577" s="117">
        <v>45</v>
      </c>
      <c r="K577" s="117">
        <v>37.5</v>
      </c>
      <c r="L577" s="117">
        <v>20</v>
      </c>
      <c r="M577" s="117">
        <v>27</v>
      </c>
      <c r="N577" s="117">
        <v>23.5</v>
      </c>
      <c r="O577" s="117">
        <v>55</v>
      </c>
      <c r="P577" s="117">
        <v>60</v>
      </c>
      <c r="Q577" s="117">
        <v>57.5</v>
      </c>
      <c r="R577" s="117">
        <v>85</v>
      </c>
      <c r="S577" s="117">
        <v>90</v>
      </c>
      <c r="T577" s="117">
        <v>87.5</v>
      </c>
      <c r="U577" s="117">
        <v>80</v>
      </c>
      <c r="V577" s="117">
        <v>85</v>
      </c>
      <c r="W577" s="117">
        <v>82.5</v>
      </c>
      <c r="X577" s="117">
        <v>80</v>
      </c>
      <c r="Y577" s="117">
        <v>85</v>
      </c>
      <c r="Z577" s="117">
        <v>82.5</v>
      </c>
      <c r="AA577" s="117">
        <v>20</v>
      </c>
      <c r="AB577" s="117">
        <v>52</v>
      </c>
      <c r="AC577" s="117">
        <v>36</v>
      </c>
      <c r="AD577" s="117">
        <v>30</v>
      </c>
      <c r="AE577" s="117">
        <v>40</v>
      </c>
      <c r="AF577" s="119">
        <v>35</v>
      </c>
    </row>
    <row r="578" spans="2:32" ht="15" customHeight="1" x14ac:dyDescent="0.25">
      <c r="B578" s="116">
        <v>42158</v>
      </c>
      <c r="C578" s="117">
        <v>37</v>
      </c>
      <c r="D578" s="117">
        <v>57</v>
      </c>
      <c r="E578" s="117">
        <v>47</v>
      </c>
      <c r="F578" s="117">
        <v>50</v>
      </c>
      <c r="G578" s="117">
        <v>70</v>
      </c>
      <c r="H578" s="117">
        <v>60</v>
      </c>
      <c r="I578" s="117">
        <v>30</v>
      </c>
      <c r="J578" s="117">
        <v>45</v>
      </c>
      <c r="K578" s="117">
        <v>37.5</v>
      </c>
      <c r="L578" s="117">
        <v>20</v>
      </c>
      <c r="M578" s="117">
        <v>27</v>
      </c>
      <c r="N578" s="117">
        <v>23.5</v>
      </c>
      <c r="O578" s="117">
        <v>55</v>
      </c>
      <c r="P578" s="117">
        <v>60</v>
      </c>
      <c r="Q578" s="117">
        <v>57.5</v>
      </c>
      <c r="R578" s="117">
        <v>85</v>
      </c>
      <c r="S578" s="117">
        <v>95</v>
      </c>
      <c r="T578" s="117">
        <v>90</v>
      </c>
      <c r="U578" s="117">
        <v>80</v>
      </c>
      <c r="V578" s="117">
        <v>85</v>
      </c>
      <c r="W578" s="117">
        <v>82.5</v>
      </c>
      <c r="X578" s="117">
        <v>80</v>
      </c>
      <c r="Y578" s="117">
        <v>85</v>
      </c>
      <c r="Z578" s="117">
        <v>82.5</v>
      </c>
      <c r="AA578" s="117">
        <v>20</v>
      </c>
      <c r="AB578" s="117">
        <v>52</v>
      </c>
      <c r="AC578" s="117">
        <v>36</v>
      </c>
      <c r="AD578" s="117">
        <v>30</v>
      </c>
      <c r="AE578" s="117">
        <v>40</v>
      </c>
      <c r="AF578" s="119">
        <v>35</v>
      </c>
    </row>
    <row r="579" spans="2:32" ht="15" customHeight="1" x14ac:dyDescent="0.25">
      <c r="B579" s="116">
        <v>42151</v>
      </c>
      <c r="C579" s="117">
        <v>37</v>
      </c>
      <c r="D579" s="117">
        <v>57</v>
      </c>
      <c r="E579" s="117">
        <v>47</v>
      </c>
      <c r="F579" s="117">
        <v>55</v>
      </c>
      <c r="G579" s="117">
        <v>75</v>
      </c>
      <c r="H579" s="117">
        <v>65</v>
      </c>
      <c r="I579" s="117">
        <v>30</v>
      </c>
      <c r="J579" s="117">
        <v>45</v>
      </c>
      <c r="K579" s="117">
        <v>37.5</v>
      </c>
      <c r="L579" s="117">
        <v>20</v>
      </c>
      <c r="M579" s="117">
        <v>32</v>
      </c>
      <c r="N579" s="117">
        <v>26</v>
      </c>
      <c r="O579" s="117">
        <v>55</v>
      </c>
      <c r="P579" s="117">
        <v>60</v>
      </c>
      <c r="Q579" s="117">
        <v>57.5</v>
      </c>
      <c r="R579" s="117">
        <v>80</v>
      </c>
      <c r="S579" s="117">
        <v>90</v>
      </c>
      <c r="T579" s="117">
        <v>85</v>
      </c>
      <c r="U579" s="117">
        <v>80</v>
      </c>
      <c r="V579" s="117">
        <v>85</v>
      </c>
      <c r="W579" s="117">
        <v>82.5</v>
      </c>
      <c r="X579" s="117">
        <v>80</v>
      </c>
      <c r="Y579" s="117">
        <v>85</v>
      </c>
      <c r="Z579" s="117">
        <v>82.5</v>
      </c>
      <c r="AA579" s="117">
        <v>20</v>
      </c>
      <c r="AB579" s="117">
        <v>52</v>
      </c>
      <c r="AC579" s="117">
        <v>36</v>
      </c>
      <c r="AD579" s="117">
        <v>30</v>
      </c>
      <c r="AE579" s="117">
        <v>40</v>
      </c>
      <c r="AF579" s="119">
        <v>35</v>
      </c>
    </row>
    <row r="580" spans="2:32" ht="15" customHeight="1" x14ac:dyDescent="0.25">
      <c r="B580" s="116">
        <v>42144</v>
      </c>
      <c r="C580" s="117">
        <v>37</v>
      </c>
      <c r="D580" s="117">
        <v>57</v>
      </c>
      <c r="E580" s="117">
        <v>47</v>
      </c>
      <c r="F580" s="117">
        <v>57</v>
      </c>
      <c r="G580" s="117">
        <v>75</v>
      </c>
      <c r="H580" s="117">
        <v>66</v>
      </c>
      <c r="I580" s="117">
        <v>30</v>
      </c>
      <c r="J580" s="117">
        <v>45</v>
      </c>
      <c r="K580" s="117">
        <v>37.5</v>
      </c>
      <c r="L580" s="117">
        <v>20</v>
      </c>
      <c r="M580" s="117">
        <v>32</v>
      </c>
      <c r="N580" s="117">
        <v>26</v>
      </c>
      <c r="O580" s="117">
        <v>55</v>
      </c>
      <c r="P580" s="117">
        <v>60</v>
      </c>
      <c r="Q580" s="117">
        <v>57.5</v>
      </c>
      <c r="R580" s="117">
        <v>80</v>
      </c>
      <c r="S580" s="117">
        <v>90</v>
      </c>
      <c r="T580" s="117">
        <v>85</v>
      </c>
      <c r="U580" s="117">
        <v>80</v>
      </c>
      <c r="V580" s="117">
        <v>85</v>
      </c>
      <c r="W580" s="117">
        <v>82.5</v>
      </c>
      <c r="X580" s="117">
        <v>80</v>
      </c>
      <c r="Y580" s="117">
        <v>85</v>
      </c>
      <c r="Z580" s="117">
        <v>82.5</v>
      </c>
      <c r="AA580" s="117">
        <v>20</v>
      </c>
      <c r="AB580" s="117">
        <v>52</v>
      </c>
      <c r="AC580" s="117">
        <v>36</v>
      </c>
      <c r="AD580" s="117">
        <v>30</v>
      </c>
      <c r="AE580" s="117">
        <v>40</v>
      </c>
      <c r="AF580" s="119">
        <v>35</v>
      </c>
    </row>
    <row r="581" spans="2:32" ht="15" customHeight="1" x14ac:dyDescent="0.25">
      <c r="B581" s="116">
        <v>42137</v>
      </c>
      <c r="C581" s="117">
        <v>37</v>
      </c>
      <c r="D581" s="117">
        <v>57</v>
      </c>
      <c r="E581" s="117">
        <v>47</v>
      </c>
      <c r="F581" s="117">
        <v>57</v>
      </c>
      <c r="G581" s="117">
        <v>78</v>
      </c>
      <c r="H581" s="117">
        <v>67.5</v>
      </c>
      <c r="I581" s="117">
        <v>30</v>
      </c>
      <c r="J581" s="117">
        <v>45</v>
      </c>
      <c r="K581" s="117">
        <v>37.5</v>
      </c>
      <c r="L581" s="117">
        <v>20</v>
      </c>
      <c r="M581" s="117">
        <v>32</v>
      </c>
      <c r="N581" s="117">
        <v>26</v>
      </c>
      <c r="O581" s="117">
        <v>55</v>
      </c>
      <c r="P581" s="117">
        <v>60</v>
      </c>
      <c r="Q581" s="117">
        <v>57.5</v>
      </c>
      <c r="R581" s="117">
        <v>80</v>
      </c>
      <c r="S581" s="117">
        <v>90</v>
      </c>
      <c r="T581" s="117">
        <v>85</v>
      </c>
      <c r="U581" s="117">
        <v>80</v>
      </c>
      <c r="V581" s="117">
        <v>85</v>
      </c>
      <c r="W581" s="117">
        <v>82.5</v>
      </c>
      <c r="X581" s="117">
        <v>80</v>
      </c>
      <c r="Y581" s="117">
        <v>85</v>
      </c>
      <c r="Z581" s="117">
        <v>82.5</v>
      </c>
      <c r="AA581" s="117">
        <v>20</v>
      </c>
      <c r="AB581" s="117">
        <v>52</v>
      </c>
      <c r="AC581" s="117">
        <v>36</v>
      </c>
      <c r="AD581" s="117">
        <v>30</v>
      </c>
      <c r="AE581" s="117">
        <v>40</v>
      </c>
      <c r="AF581" s="119">
        <v>35</v>
      </c>
    </row>
    <row r="582" spans="2:32" ht="15" customHeight="1" x14ac:dyDescent="0.25">
      <c r="B582" s="116">
        <v>42130</v>
      </c>
      <c r="C582" s="117">
        <v>37</v>
      </c>
      <c r="D582" s="117">
        <v>57</v>
      </c>
      <c r="E582" s="117">
        <v>47</v>
      </c>
      <c r="F582" s="117">
        <v>57</v>
      </c>
      <c r="G582" s="117">
        <v>78</v>
      </c>
      <c r="H582" s="117">
        <v>67.5</v>
      </c>
      <c r="I582" s="117">
        <v>30</v>
      </c>
      <c r="J582" s="117">
        <v>45</v>
      </c>
      <c r="K582" s="117">
        <v>37.5</v>
      </c>
      <c r="L582" s="117">
        <v>20</v>
      </c>
      <c r="M582" s="117">
        <v>25</v>
      </c>
      <c r="N582" s="117">
        <v>22.5</v>
      </c>
      <c r="O582" s="117">
        <v>55</v>
      </c>
      <c r="P582" s="117">
        <v>60</v>
      </c>
      <c r="Q582" s="117">
        <v>57.5</v>
      </c>
      <c r="R582" s="117">
        <v>85</v>
      </c>
      <c r="S582" s="117">
        <v>95</v>
      </c>
      <c r="T582" s="117">
        <v>90</v>
      </c>
      <c r="U582" s="117">
        <v>80</v>
      </c>
      <c r="V582" s="117">
        <v>90</v>
      </c>
      <c r="W582" s="117">
        <v>85</v>
      </c>
      <c r="X582" s="117">
        <v>80</v>
      </c>
      <c r="Y582" s="117">
        <v>85</v>
      </c>
      <c r="Z582" s="117">
        <v>82.5</v>
      </c>
      <c r="AA582" s="117">
        <v>20</v>
      </c>
      <c r="AB582" s="117">
        <v>52</v>
      </c>
      <c r="AC582" s="117">
        <v>36</v>
      </c>
      <c r="AD582" s="117">
        <v>35</v>
      </c>
      <c r="AE582" s="117">
        <v>40</v>
      </c>
      <c r="AF582" s="119">
        <v>37.5</v>
      </c>
    </row>
    <row r="583" spans="2:32" ht="15" customHeight="1" x14ac:dyDescent="0.25">
      <c r="B583" s="116">
        <v>42123</v>
      </c>
      <c r="C583" s="117">
        <v>37</v>
      </c>
      <c r="D583" s="117">
        <v>57</v>
      </c>
      <c r="E583" s="117">
        <v>47</v>
      </c>
      <c r="F583" s="117">
        <v>57</v>
      </c>
      <c r="G583" s="117">
        <v>78</v>
      </c>
      <c r="H583" s="117">
        <v>67.5</v>
      </c>
      <c r="I583" s="117">
        <v>30</v>
      </c>
      <c r="J583" s="117">
        <v>45</v>
      </c>
      <c r="K583" s="117">
        <v>37.5</v>
      </c>
      <c r="L583" s="117">
        <v>20</v>
      </c>
      <c r="M583" s="117">
        <v>25</v>
      </c>
      <c r="N583" s="117">
        <v>22.5</v>
      </c>
      <c r="O583" s="117">
        <v>55</v>
      </c>
      <c r="P583" s="117">
        <v>60</v>
      </c>
      <c r="Q583" s="117">
        <v>57.5</v>
      </c>
      <c r="R583" s="117">
        <v>85</v>
      </c>
      <c r="S583" s="117">
        <v>95</v>
      </c>
      <c r="T583" s="117">
        <v>90</v>
      </c>
      <c r="U583" s="117">
        <v>80</v>
      </c>
      <c r="V583" s="117">
        <v>90</v>
      </c>
      <c r="W583" s="117">
        <v>85</v>
      </c>
      <c r="X583" s="117">
        <v>75</v>
      </c>
      <c r="Y583" s="117">
        <v>80</v>
      </c>
      <c r="Z583" s="117">
        <v>77.5</v>
      </c>
      <c r="AA583" s="117">
        <v>20</v>
      </c>
      <c r="AB583" s="117">
        <v>52</v>
      </c>
      <c r="AC583" s="117">
        <v>36</v>
      </c>
      <c r="AD583" s="117">
        <v>35</v>
      </c>
      <c r="AE583" s="117">
        <v>40</v>
      </c>
      <c r="AF583" s="119">
        <v>37.5</v>
      </c>
    </row>
    <row r="584" spans="2:32" ht="15" customHeight="1" x14ac:dyDescent="0.25">
      <c r="B584" s="116">
        <v>42116</v>
      </c>
      <c r="C584" s="117">
        <v>37</v>
      </c>
      <c r="D584" s="117">
        <v>57</v>
      </c>
      <c r="E584" s="117">
        <v>47</v>
      </c>
      <c r="F584" s="117">
        <v>57</v>
      </c>
      <c r="G584" s="117">
        <v>78</v>
      </c>
      <c r="H584" s="117">
        <v>67.5</v>
      </c>
      <c r="I584" s="117">
        <v>30</v>
      </c>
      <c r="J584" s="117">
        <v>45</v>
      </c>
      <c r="K584" s="117">
        <v>37.5</v>
      </c>
      <c r="L584" s="117">
        <v>20</v>
      </c>
      <c r="M584" s="117">
        <v>25</v>
      </c>
      <c r="N584" s="117">
        <v>22.5</v>
      </c>
      <c r="O584" s="117">
        <v>55</v>
      </c>
      <c r="P584" s="117">
        <v>60</v>
      </c>
      <c r="Q584" s="117">
        <v>57.5</v>
      </c>
      <c r="R584" s="117">
        <v>85</v>
      </c>
      <c r="S584" s="117">
        <v>95</v>
      </c>
      <c r="T584" s="117">
        <v>90</v>
      </c>
      <c r="U584" s="117">
        <v>80</v>
      </c>
      <c r="V584" s="117">
        <v>90</v>
      </c>
      <c r="W584" s="117">
        <v>85</v>
      </c>
      <c r="X584" s="117">
        <v>75</v>
      </c>
      <c r="Y584" s="117">
        <v>80</v>
      </c>
      <c r="Z584" s="117">
        <v>77.5</v>
      </c>
      <c r="AA584" s="117">
        <v>20</v>
      </c>
      <c r="AB584" s="117">
        <v>52</v>
      </c>
      <c r="AC584" s="117">
        <v>36</v>
      </c>
      <c r="AD584" s="117">
        <v>35</v>
      </c>
      <c r="AE584" s="117">
        <v>40</v>
      </c>
      <c r="AF584" s="119">
        <v>37.5</v>
      </c>
    </row>
    <row r="585" spans="2:32" ht="15" customHeight="1" x14ac:dyDescent="0.25">
      <c r="B585" s="116">
        <v>42109</v>
      </c>
      <c r="C585" s="117">
        <v>32</v>
      </c>
      <c r="D585" s="117">
        <v>57</v>
      </c>
      <c r="E585" s="117">
        <v>44.5</v>
      </c>
      <c r="F585" s="117">
        <v>52</v>
      </c>
      <c r="G585" s="117">
        <v>78</v>
      </c>
      <c r="H585" s="117">
        <v>65</v>
      </c>
      <c r="I585" s="117">
        <v>25</v>
      </c>
      <c r="J585" s="117">
        <v>45</v>
      </c>
      <c r="K585" s="117">
        <v>35</v>
      </c>
      <c r="L585" s="117">
        <v>15</v>
      </c>
      <c r="M585" s="117">
        <v>20</v>
      </c>
      <c r="N585" s="117">
        <v>17.5</v>
      </c>
      <c r="O585" s="117">
        <v>55</v>
      </c>
      <c r="P585" s="117">
        <v>60</v>
      </c>
      <c r="Q585" s="117">
        <v>57.5</v>
      </c>
      <c r="R585" s="117">
        <v>85</v>
      </c>
      <c r="S585" s="117">
        <v>95</v>
      </c>
      <c r="T585" s="117">
        <v>90</v>
      </c>
      <c r="U585" s="117">
        <v>80</v>
      </c>
      <c r="V585" s="117">
        <v>90</v>
      </c>
      <c r="W585" s="117">
        <v>85</v>
      </c>
      <c r="X585" s="117">
        <v>75</v>
      </c>
      <c r="Y585" s="117">
        <v>80</v>
      </c>
      <c r="Z585" s="117">
        <v>77.5</v>
      </c>
      <c r="AA585" s="117">
        <v>20</v>
      </c>
      <c r="AB585" s="117">
        <v>52</v>
      </c>
      <c r="AC585" s="117">
        <v>36</v>
      </c>
      <c r="AD585" s="117">
        <v>35</v>
      </c>
      <c r="AE585" s="117">
        <v>40</v>
      </c>
      <c r="AF585" s="119">
        <v>37.5</v>
      </c>
    </row>
    <row r="586" spans="2:32" ht="15" customHeight="1" x14ac:dyDescent="0.25">
      <c r="B586" s="116">
        <v>42102</v>
      </c>
      <c r="C586" s="117">
        <v>32</v>
      </c>
      <c r="D586" s="117">
        <v>57</v>
      </c>
      <c r="E586" s="117">
        <v>44.5</v>
      </c>
      <c r="F586" s="117">
        <v>52</v>
      </c>
      <c r="G586" s="117">
        <v>78</v>
      </c>
      <c r="H586" s="117">
        <v>65</v>
      </c>
      <c r="I586" s="117">
        <v>25</v>
      </c>
      <c r="J586" s="117">
        <v>45</v>
      </c>
      <c r="K586" s="117">
        <v>35</v>
      </c>
      <c r="L586" s="117">
        <v>15</v>
      </c>
      <c r="M586" s="117">
        <v>20</v>
      </c>
      <c r="N586" s="117">
        <v>17.5</v>
      </c>
      <c r="O586" s="117">
        <v>55</v>
      </c>
      <c r="P586" s="117">
        <v>60</v>
      </c>
      <c r="Q586" s="117">
        <v>57.5</v>
      </c>
      <c r="R586" s="117">
        <v>80</v>
      </c>
      <c r="S586" s="117">
        <v>90</v>
      </c>
      <c r="T586" s="117">
        <v>85</v>
      </c>
      <c r="U586" s="117">
        <v>80</v>
      </c>
      <c r="V586" s="117">
        <v>90</v>
      </c>
      <c r="W586" s="117">
        <v>85</v>
      </c>
      <c r="X586" s="117">
        <v>75</v>
      </c>
      <c r="Y586" s="117">
        <v>80</v>
      </c>
      <c r="Z586" s="117">
        <v>77.5</v>
      </c>
      <c r="AA586" s="117">
        <v>20</v>
      </c>
      <c r="AB586" s="117">
        <v>52</v>
      </c>
      <c r="AC586" s="117">
        <v>36</v>
      </c>
      <c r="AD586" s="117">
        <v>30</v>
      </c>
      <c r="AE586" s="117">
        <v>35</v>
      </c>
      <c r="AF586" s="119">
        <v>32.5</v>
      </c>
    </row>
    <row r="587" spans="2:32" ht="15" customHeight="1" x14ac:dyDescent="0.25">
      <c r="B587" s="116">
        <v>42095</v>
      </c>
      <c r="C587" s="117">
        <v>32</v>
      </c>
      <c r="D587" s="117">
        <v>57</v>
      </c>
      <c r="E587" s="117">
        <v>44.5</v>
      </c>
      <c r="F587" s="117">
        <v>52</v>
      </c>
      <c r="G587" s="117">
        <v>78</v>
      </c>
      <c r="H587" s="117">
        <v>65</v>
      </c>
      <c r="I587" s="117">
        <v>25</v>
      </c>
      <c r="J587" s="117">
        <v>45</v>
      </c>
      <c r="K587" s="117">
        <v>35</v>
      </c>
      <c r="L587" s="117">
        <v>15</v>
      </c>
      <c r="M587" s="117">
        <v>20</v>
      </c>
      <c r="N587" s="117">
        <v>17.5</v>
      </c>
      <c r="O587" s="117">
        <v>55</v>
      </c>
      <c r="P587" s="117">
        <v>60</v>
      </c>
      <c r="Q587" s="117">
        <v>57.5</v>
      </c>
      <c r="R587" s="117">
        <v>80</v>
      </c>
      <c r="S587" s="117">
        <v>90</v>
      </c>
      <c r="T587" s="117">
        <v>85</v>
      </c>
      <c r="U587" s="117">
        <v>80</v>
      </c>
      <c r="V587" s="117">
        <v>90</v>
      </c>
      <c r="W587" s="117">
        <v>85</v>
      </c>
      <c r="X587" s="117">
        <v>74</v>
      </c>
      <c r="Y587" s="117">
        <v>76</v>
      </c>
      <c r="Z587" s="117">
        <v>75</v>
      </c>
      <c r="AA587" s="117">
        <v>20</v>
      </c>
      <c r="AB587" s="117">
        <v>52</v>
      </c>
      <c r="AC587" s="117">
        <v>36</v>
      </c>
      <c r="AD587" s="117">
        <v>30</v>
      </c>
      <c r="AE587" s="117">
        <v>35</v>
      </c>
      <c r="AF587" s="119">
        <v>32.5</v>
      </c>
    </row>
    <row r="588" spans="2:32" ht="15" customHeight="1" x14ac:dyDescent="0.25">
      <c r="B588" s="116">
        <v>42088</v>
      </c>
      <c r="C588" s="117">
        <v>32</v>
      </c>
      <c r="D588" s="117">
        <v>57</v>
      </c>
      <c r="E588" s="117">
        <v>44.5</v>
      </c>
      <c r="F588" s="117">
        <v>52</v>
      </c>
      <c r="G588" s="117">
        <v>78</v>
      </c>
      <c r="H588" s="117">
        <v>65</v>
      </c>
      <c r="I588" s="117">
        <v>25</v>
      </c>
      <c r="J588" s="117">
        <v>45</v>
      </c>
      <c r="K588" s="117">
        <v>35</v>
      </c>
      <c r="L588" s="117">
        <v>15</v>
      </c>
      <c r="M588" s="117">
        <v>20</v>
      </c>
      <c r="N588" s="117">
        <v>17.5</v>
      </c>
      <c r="O588" s="117">
        <v>55</v>
      </c>
      <c r="P588" s="117">
        <v>60</v>
      </c>
      <c r="Q588" s="117">
        <v>57.5</v>
      </c>
      <c r="R588" s="117">
        <v>80</v>
      </c>
      <c r="S588" s="117">
        <v>90</v>
      </c>
      <c r="T588" s="117">
        <v>85</v>
      </c>
      <c r="U588" s="117">
        <v>80</v>
      </c>
      <c r="V588" s="117">
        <v>90</v>
      </c>
      <c r="W588" s="117">
        <v>85</v>
      </c>
      <c r="X588" s="117">
        <v>74</v>
      </c>
      <c r="Y588" s="117">
        <v>76</v>
      </c>
      <c r="Z588" s="117">
        <v>75</v>
      </c>
      <c r="AA588" s="117">
        <v>20</v>
      </c>
      <c r="AB588" s="117">
        <v>52</v>
      </c>
      <c r="AC588" s="117">
        <v>36</v>
      </c>
      <c r="AD588" s="117">
        <v>30</v>
      </c>
      <c r="AE588" s="117">
        <v>35</v>
      </c>
      <c r="AF588" s="119">
        <v>32.5</v>
      </c>
    </row>
    <row r="589" spans="2:32" ht="15" customHeight="1" x14ac:dyDescent="0.25">
      <c r="B589" s="116">
        <v>42081</v>
      </c>
      <c r="C589" s="117">
        <v>32</v>
      </c>
      <c r="D589" s="117">
        <v>57</v>
      </c>
      <c r="E589" s="117">
        <v>44.5</v>
      </c>
      <c r="F589" s="117">
        <v>52</v>
      </c>
      <c r="G589" s="117">
        <v>62</v>
      </c>
      <c r="H589" s="117">
        <v>57</v>
      </c>
      <c r="I589" s="117">
        <v>20</v>
      </c>
      <c r="J589" s="117">
        <v>40</v>
      </c>
      <c r="K589" s="117">
        <v>30</v>
      </c>
      <c r="L589" s="117">
        <v>15</v>
      </c>
      <c r="M589" s="117">
        <v>20</v>
      </c>
      <c r="N589" s="117">
        <v>17.5</v>
      </c>
      <c r="O589" s="117">
        <v>55</v>
      </c>
      <c r="P589" s="117">
        <v>60</v>
      </c>
      <c r="Q589" s="117">
        <v>57.5</v>
      </c>
      <c r="R589" s="117">
        <v>80</v>
      </c>
      <c r="S589" s="117">
        <v>85</v>
      </c>
      <c r="T589" s="117">
        <v>82.5</v>
      </c>
      <c r="U589" s="117">
        <v>80</v>
      </c>
      <c r="V589" s="117">
        <v>90</v>
      </c>
      <c r="W589" s="117">
        <v>85</v>
      </c>
      <c r="X589" s="117">
        <v>74</v>
      </c>
      <c r="Y589" s="117">
        <v>76</v>
      </c>
      <c r="Z589" s="117">
        <v>75</v>
      </c>
      <c r="AA589" s="117">
        <v>20</v>
      </c>
      <c r="AB589" s="117">
        <v>52</v>
      </c>
      <c r="AC589" s="117">
        <v>36</v>
      </c>
      <c r="AD589" s="117">
        <v>30</v>
      </c>
      <c r="AE589" s="117">
        <v>35</v>
      </c>
      <c r="AF589" s="119">
        <v>32.5</v>
      </c>
    </row>
    <row r="590" spans="2:32" ht="15" customHeight="1" x14ac:dyDescent="0.25">
      <c r="B590" s="116">
        <v>42074</v>
      </c>
      <c r="C590" s="117">
        <v>32</v>
      </c>
      <c r="D590" s="117">
        <v>57</v>
      </c>
      <c r="E590" s="117">
        <v>44.5</v>
      </c>
      <c r="F590" s="117">
        <v>52</v>
      </c>
      <c r="G590" s="117">
        <v>62</v>
      </c>
      <c r="H590" s="117">
        <v>57</v>
      </c>
      <c r="I590" s="117">
        <v>20</v>
      </c>
      <c r="J590" s="117">
        <v>40</v>
      </c>
      <c r="K590" s="117">
        <v>30</v>
      </c>
      <c r="L590" s="117">
        <v>15</v>
      </c>
      <c r="M590" s="117">
        <v>20</v>
      </c>
      <c r="N590" s="117">
        <v>17.5</v>
      </c>
      <c r="O590" s="117">
        <v>55</v>
      </c>
      <c r="P590" s="117">
        <v>60</v>
      </c>
      <c r="Q590" s="117">
        <v>57.5</v>
      </c>
      <c r="R590" s="117">
        <v>80</v>
      </c>
      <c r="S590" s="117">
        <v>85</v>
      </c>
      <c r="T590" s="117">
        <v>82.5</v>
      </c>
      <c r="U590" s="117">
        <v>80</v>
      </c>
      <c r="V590" s="117">
        <v>90</v>
      </c>
      <c r="W590" s="117">
        <v>85</v>
      </c>
      <c r="X590" s="117">
        <v>74</v>
      </c>
      <c r="Y590" s="117">
        <v>76</v>
      </c>
      <c r="Z590" s="117">
        <v>75</v>
      </c>
      <c r="AA590" s="117">
        <v>20</v>
      </c>
      <c r="AB590" s="117">
        <v>52</v>
      </c>
      <c r="AC590" s="117">
        <v>36</v>
      </c>
      <c r="AD590" s="117">
        <v>30</v>
      </c>
      <c r="AE590" s="117">
        <v>35</v>
      </c>
      <c r="AF590" s="119">
        <v>32.5</v>
      </c>
    </row>
    <row r="591" spans="2:32" ht="15" customHeight="1" x14ac:dyDescent="0.25">
      <c r="B591" s="116">
        <v>42067</v>
      </c>
      <c r="C591" s="117">
        <v>30</v>
      </c>
      <c r="D591" s="117">
        <v>55</v>
      </c>
      <c r="E591" s="117">
        <v>42.5</v>
      </c>
      <c r="F591" s="117">
        <v>50</v>
      </c>
      <c r="G591" s="117">
        <v>60</v>
      </c>
      <c r="H591" s="117">
        <v>55</v>
      </c>
      <c r="I591" s="117">
        <v>20</v>
      </c>
      <c r="J591" s="117">
        <v>40</v>
      </c>
      <c r="K591" s="117">
        <v>30</v>
      </c>
      <c r="L591" s="117">
        <v>13</v>
      </c>
      <c r="M591" s="117">
        <v>18</v>
      </c>
      <c r="N591" s="117">
        <v>15.5</v>
      </c>
      <c r="O591" s="117">
        <v>55</v>
      </c>
      <c r="P591" s="117">
        <v>60</v>
      </c>
      <c r="Q591" s="117">
        <v>57.5</v>
      </c>
      <c r="R591" s="117">
        <v>80</v>
      </c>
      <c r="S591" s="117">
        <v>85</v>
      </c>
      <c r="T591" s="117">
        <v>82.5</v>
      </c>
      <c r="U591" s="117">
        <v>80</v>
      </c>
      <c r="V591" s="117">
        <v>90</v>
      </c>
      <c r="W591" s="117">
        <v>85</v>
      </c>
      <c r="X591" s="117">
        <v>74</v>
      </c>
      <c r="Y591" s="117">
        <v>76</v>
      </c>
      <c r="Z591" s="117">
        <v>75</v>
      </c>
      <c r="AA591" s="117">
        <v>20</v>
      </c>
      <c r="AB591" s="117">
        <v>52</v>
      </c>
      <c r="AC591" s="117">
        <v>36</v>
      </c>
      <c r="AD591" s="117">
        <v>30</v>
      </c>
      <c r="AE591" s="117">
        <v>35</v>
      </c>
      <c r="AF591" s="119">
        <v>32.5</v>
      </c>
    </row>
    <row r="592" spans="2:32" ht="15" customHeight="1" x14ac:dyDescent="0.25">
      <c r="B592" s="116">
        <v>42060</v>
      </c>
      <c r="C592" s="117">
        <v>30</v>
      </c>
      <c r="D592" s="117">
        <v>55</v>
      </c>
      <c r="E592" s="117">
        <v>42.5</v>
      </c>
      <c r="F592" s="117">
        <v>50</v>
      </c>
      <c r="G592" s="117">
        <v>60</v>
      </c>
      <c r="H592" s="117">
        <v>55</v>
      </c>
      <c r="I592" s="117">
        <v>20</v>
      </c>
      <c r="J592" s="117">
        <v>40</v>
      </c>
      <c r="K592" s="117">
        <v>30</v>
      </c>
      <c r="L592" s="117">
        <v>13</v>
      </c>
      <c r="M592" s="117">
        <v>18</v>
      </c>
      <c r="N592" s="117">
        <v>15.5</v>
      </c>
      <c r="O592" s="117">
        <v>55</v>
      </c>
      <c r="P592" s="117">
        <v>60</v>
      </c>
      <c r="Q592" s="117">
        <v>57.5</v>
      </c>
      <c r="R592" s="117">
        <v>80</v>
      </c>
      <c r="S592" s="117">
        <v>85</v>
      </c>
      <c r="T592" s="117">
        <v>82.5</v>
      </c>
      <c r="U592" s="117">
        <v>80</v>
      </c>
      <c r="V592" s="117">
        <v>90</v>
      </c>
      <c r="W592" s="117">
        <v>85</v>
      </c>
      <c r="X592" s="117">
        <v>74</v>
      </c>
      <c r="Y592" s="117">
        <v>76</v>
      </c>
      <c r="Z592" s="117">
        <v>75</v>
      </c>
      <c r="AA592" s="117">
        <v>20</v>
      </c>
      <c r="AB592" s="117">
        <v>52</v>
      </c>
      <c r="AC592" s="117">
        <v>36</v>
      </c>
      <c r="AD592" s="117">
        <v>30</v>
      </c>
      <c r="AE592" s="117">
        <v>35</v>
      </c>
      <c r="AF592" s="119">
        <v>32.5</v>
      </c>
    </row>
    <row r="593" spans="2:32" ht="15" customHeight="1" x14ac:dyDescent="0.25">
      <c r="B593" s="116">
        <v>42053</v>
      </c>
      <c r="C593" s="117">
        <v>30</v>
      </c>
      <c r="D593" s="117">
        <v>55</v>
      </c>
      <c r="E593" s="117">
        <v>42.5</v>
      </c>
      <c r="F593" s="117">
        <v>50</v>
      </c>
      <c r="G593" s="117">
        <v>60</v>
      </c>
      <c r="H593" s="117">
        <v>55</v>
      </c>
      <c r="I593" s="117">
        <v>20</v>
      </c>
      <c r="J593" s="117">
        <v>40</v>
      </c>
      <c r="K593" s="117">
        <v>30</v>
      </c>
      <c r="L593" s="117">
        <v>13</v>
      </c>
      <c r="M593" s="117">
        <v>18</v>
      </c>
      <c r="N593" s="117">
        <v>15.5</v>
      </c>
      <c r="O593" s="117">
        <v>55</v>
      </c>
      <c r="P593" s="117">
        <v>60</v>
      </c>
      <c r="Q593" s="117">
        <v>57.5</v>
      </c>
      <c r="R593" s="117">
        <v>80</v>
      </c>
      <c r="S593" s="117">
        <v>85</v>
      </c>
      <c r="T593" s="117">
        <v>82.5</v>
      </c>
      <c r="U593" s="117">
        <v>80</v>
      </c>
      <c r="V593" s="117">
        <v>90</v>
      </c>
      <c r="W593" s="117">
        <v>85</v>
      </c>
      <c r="X593" s="117">
        <v>74</v>
      </c>
      <c r="Y593" s="117">
        <v>76</v>
      </c>
      <c r="Z593" s="117">
        <v>75</v>
      </c>
      <c r="AA593" s="117">
        <v>20</v>
      </c>
      <c r="AB593" s="117">
        <v>52</v>
      </c>
      <c r="AC593" s="117">
        <v>36</v>
      </c>
      <c r="AD593" s="117">
        <v>30</v>
      </c>
      <c r="AE593" s="117">
        <v>35</v>
      </c>
      <c r="AF593" s="119">
        <v>32.5</v>
      </c>
    </row>
    <row r="594" spans="2:32" ht="15" customHeight="1" x14ac:dyDescent="0.25">
      <c r="B594" s="116">
        <v>42046</v>
      </c>
      <c r="C594" s="117">
        <v>30</v>
      </c>
      <c r="D594" s="117">
        <v>55</v>
      </c>
      <c r="E594" s="117">
        <v>42.5</v>
      </c>
      <c r="F594" s="117">
        <v>50</v>
      </c>
      <c r="G594" s="117">
        <v>60</v>
      </c>
      <c r="H594" s="117">
        <v>55</v>
      </c>
      <c r="I594" s="117">
        <v>20</v>
      </c>
      <c r="J594" s="117">
        <v>40</v>
      </c>
      <c r="K594" s="117">
        <v>30</v>
      </c>
      <c r="L594" s="117">
        <v>13</v>
      </c>
      <c r="M594" s="117">
        <v>18</v>
      </c>
      <c r="N594" s="117">
        <v>15.5</v>
      </c>
      <c r="O594" s="117">
        <v>55</v>
      </c>
      <c r="P594" s="117">
        <v>60</v>
      </c>
      <c r="Q594" s="117">
        <v>57.5</v>
      </c>
      <c r="R594" s="117">
        <v>80</v>
      </c>
      <c r="S594" s="117">
        <v>85</v>
      </c>
      <c r="T594" s="117">
        <v>82.5</v>
      </c>
      <c r="U594" s="117">
        <v>80</v>
      </c>
      <c r="V594" s="117">
        <v>90</v>
      </c>
      <c r="W594" s="117">
        <v>85</v>
      </c>
      <c r="X594" s="117">
        <v>74</v>
      </c>
      <c r="Y594" s="117">
        <v>76</v>
      </c>
      <c r="Z594" s="117">
        <v>75</v>
      </c>
      <c r="AA594" s="117">
        <v>20</v>
      </c>
      <c r="AB594" s="117">
        <v>52</v>
      </c>
      <c r="AC594" s="117">
        <v>36</v>
      </c>
      <c r="AD594" s="117">
        <v>30</v>
      </c>
      <c r="AE594" s="117">
        <v>35</v>
      </c>
      <c r="AF594" s="119">
        <v>32.5</v>
      </c>
    </row>
    <row r="595" spans="2:32" ht="15" customHeight="1" x14ac:dyDescent="0.25">
      <c r="B595" s="116">
        <v>42039</v>
      </c>
      <c r="C595" s="117">
        <v>30</v>
      </c>
      <c r="D595" s="117">
        <v>55</v>
      </c>
      <c r="E595" s="117">
        <v>42.5</v>
      </c>
      <c r="F595" s="117">
        <v>50</v>
      </c>
      <c r="G595" s="117">
        <v>60</v>
      </c>
      <c r="H595" s="117">
        <v>55</v>
      </c>
      <c r="I595" s="117">
        <v>20</v>
      </c>
      <c r="J595" s="117">
        <v>40</v>
      </c>
      <c r="K595" s="117">
        <v>30</v>
      </c>
      <c r="L595" s="117">
        <v>13</v>
      </c>
      <c r="M595" s="117">
        <v>18</v>
      </c>
      <c r="N595" s="117">
        <v>15.5</v>
      </c>
      <c r="O595" s="117">
        <v>55</v>
      </c>
      <c r="P595" s="117">
        <v>60</v>
      </c>
      <c r="Q595" s="117">
        <v>57.5</v>
      </c>
      <c r="R595" s="117">
        <v>80</v>
      </c>
      <c r="S595" s="117">
        <v>85</v>
      </c>
      <c r="T595" s="117">
        <v>82.5</v>
      </c>
      <c r="U595" s="117">
        <v>80</v>
      </c>
      <c r="V595" s="117">
        <v>90</v>
      </c>
      <c r="W595" s="117">
        <v>85</v>
      </c>
      <c r="X595" s="117">
        <v>74</v>
      </c>
      <c r="Y595" s="117">
        <v>76</v>
      </c>
      <c r="Z595" s="117">
        <v>75</v>
      </c>
      <c r="AA595" s="117">
        <v>20</v>
      </c>
      <c r="AB595" s="117">
        <v>52</v>
      </c>
      <c r="AC595" s="117">
        <v>36</v>
      </c>
      <c r="AD595" s="117">
        <v>30</v>
      </c>
      <c r="AE595" s="117">
        <v>35</v>
      </c>
      <c r="AF595" s="119">
        <v>32.5</v>
      </c>
    </row>
    <row r="596" spans="2:32" ht="15" customHeight="1" x14ac:dyDescent="0.25">
      <c r="B596" s="116">
        <v>42032</v>
      </c>
      <c r="C596" s="117">
        <v>30</v>
      </c>
      <c r="D596" s="117">
        <v>55</v>
      </c>
      <c r="E596" s="117">
        <v>42.5</v>
      </c>
      <c r="F596" s="117">
        <v>50</v>
      </c>
      <c r="G596" s="117">
        <v>60</v>
      </c>
      <c r="H596" s="117">
        <v>55</v>
      </c>
      <c r="I596" s="117">
        <v>20</v>
      </c>
      <c r="J596" s="117">
        <v>40</v>
      </c>
      <c r="K596" s="117">
        <v>30</v>
      </c>
      <c r="L596" s="117"/>
      <c r="M596" s="117"/>
      <c r="N596" s="117"/>
      <c r="O596" s="117">
        <v>55</v>
      </c>
      <c r="P596" s="117">
        <v>60</v>
      </c>
      <c r="Q596" s="117">
        <v>57.5</v>
      </c>
      <c r="R596" s="117">
        <v>80</v>
      </c>
      <c r="S596" s="117">
        <v>85</v>
      </c>
      <c r="T596" s="117">
        <v>82.5</v>
      </c>
      <c r="U596" s="117">
        <v>80</v>
      </c>
      <c r="V596" s="117">
        <v>90</v>
      </c>
      <c r="W596" s="117">
        <v>85</v>
      </c>
      <c r="X596" s="117">
        <v>74</v>
      </c>
      <c r="Y596" s="117">
        <v>76</v>
      </c>
      <c r="Z596" s="117">
        <v>75</v>
      </c>
      <c r="AA596" s="117">
        <v>20</v>
      </c>
      <c r="AB596" s="117">
        <v>52</v>
      </c>
      <c r="AC596" s="117">
        <v>36</v>
      </c>
      <c r="AD596" s="117">
        <v>30</v>
      </c>
      <c r="AE596" s="117">
        <v>35</v>
      </c>
      <c r="AF596" s="119">
        <v>32.5</v>
      </c>
    </row>
    <row r="597" spans="2:32" ht="15" customHeight="1" x14ac:dyDescent="0.25">
      <c r="B597" s="116">
        <v>42025</v>
      </c>
      <c r="C597" s="117">
        <v>30</v>
      </c>
      <c r="D597" s="117">
        <v>55</v>
      </c>
      <c r="E597" s="117">
        <v>42.5</v>
      </c>
      <c r="F597" s="117">
        <v>45</v>
      </c>
      <c r="G597" s="117">
        <v>60</v>
      </c>
      <c r="H597" s="117">
        <v>52.5</v>
      </c>
      <c r="I597" s="117">
        <v>20</v>
      </c>
      <c r="J597" s="117">
        <v>40</v>
      </c>
      <c r="K597" s="117">
        <v>30</v>
      </c>
      <c r="L597" s="117"/>
      <c r="M597" s="117"/>
      <c r="N597" s="117"/>
      <c r="O597" s="117">
        <v>55</v>
      </c>
      <c r="P597" s="117">
        <v>60</v>
      </c>
      <c r="Q597" s="117">
        <v>57.5</v>
      </c>
      <c r="R597" s="117">
        <v>80</v>
      </c>
      <c r="S597" s="117">
        <v>85</v>
      </c>
      <c r="T597" s="117">
        <v>82.5</v>
      </c>
      <c r="U597" s="117">
        <v>80</v>
      </c>
      <c r="V597" s="117">
        <v>90</v>
      </c>
      <c r="W597" s="117">
        <v>85</v>
      </c>
      <c r="X597" s="117">
        <v>74</v>
      </c>
      <c r="Y597" s="117">
        <v>76</v>
      </c>
      <c r="Z597" s="117">
        <v>75</v>
      </c>
      <c r="AA597" s="117">
        <v>20</v>
      </c>
      <c r="AB597" s="117">
        <v>52</v>
      </c>
      <c r="AC597" s="117">
        <v>36</v>
      </c>
      <c r="AD597" s="117">
        <v>30</v>
      </c>
      <c r="AE597" s="117">
        <v>35</v>
      </c>
      <c r="AF597" s="119">
        <v>32.5</v>
      </c>
    </row>
    <row r="598" spans="2:32" ht="15" customHeight="1" x14ac:dyDescent="0.25">
      <c r="B598" s="116">
        <v>42018</v>
      </c>
      <c r="C598" s="117">
        <v>30</v>
      </c>
      <c r="D598" s="117">
        <v>55</v>
      </c>
      <c r="E598" s="117">
        <v>42.5</v>
      </c>
      <c r="F598" s="117">
        <v>40</v>
      </c>
      <c r="G598" s="117">
        <v>55</v>
      </c>
      <c r="H598" s="117">
        <v>47.5</v>
      </c>
      <c r="I598" s="117">
        <v>20</v>
      </c>
      <c r="J598" s="117">
        <v>40</v>
      </c>
      <c r="K598" s="117">
        <v>30</v>
      </c>
      <c r="L598" s="117"/>
      <c r="M598" s="117"/>
      <c r="N598" s="117"/>
      <c r="O598" s="117">
        <v>55</v>
      </c>
      <c r="P598" s="117">
        <v>60</v>
      </c>
      <c r="Q598" s="117">
        <v>57.5</v>
      </c>
      <c r="R598" s="117">
        <v>80</v>
      </c>
      <c r="S598" s="117">
        <v>85</v>
      </c>
      <c r="T598" s="117">
        <v>82.5</v>
      </c>
      <c r="U598" s="117">
        <v>80</v>
      </c>
      <c r="V598" s="117">
        <v>90</v>
      </c>
      <c r="W598" s="117">
        <v>85</v>
      </c>
      <c r="X598" s="117">
        <v>74</v>
      </c>
      <c r="Y598" s="117">
        <v>76</v>
      </c>
      <c r="Z598" s="117">
        <v>75</v>
      </c>
      <c r="AA598" s="117">
        <v>20</v>
      </c>
      <c r="AB598" s="117">
        <v>48</v>
      </c>
      <c r="AC598" s="117">
        <v>34</v>
      </c>
      <c r="AD598" s="117">
        <v>30</v>
      </c>
      <c r="AE598" s="117">
        <v>35</v>
      </c>
      <c r="AF598" s="119">
        <v>32.5</v>
      </c>
    </row>
    <row r="599" spans="2:32" ht="15" customHeight="1" x14ac:dyDescent="0.25">
      <c r="B599" s="116">
        <v>42011</v>
      </c>
      <c r="C599" s="117">
        <v>30</v>
      </c>
      <c r="D599" s="117">
        <v>55</v>
      </c>
      <c r="E599" s="117">
        <v>42.5</v>
      </c>
      <c r="F599" s="117">
        <v>40</v>
      </c>
      <c r="G599" s="117">
        <v>55</v>
      </c>
      <c r="H599" s="117">
        <v>47.5</v>
      </c>
      <c r="I599" s="117">
        <v>20</v>
      </c>
      <c r="J599" s="117">
        <v>40</v>
      </c>
      <c r="K599" s="117">
        <v>30</v>
      </c>
      <c r="L599" s="117"/>
      <c r="M599" s="117"/>
      <c r="N599" s="117"/>
      <c r="O599" s="117">
        <v>55</v>
      </c>
      <c r="P599" s="117">
        <v>60</v>
      </c>
      <c r="Q599" s="117">
        <v>57.5</v>
      </c>
      <c r="R599" s="117">
        <v>80</v>
      </c>
      <c r="S599" s="117">
        <v>85</v>
      </c>
      <c r="T599" s="117">
        <v>82.5</v>
      </c>
      <c r="U599" s="117">
        <v>80</v>
      </c>
      <c r="V599" s="117">
        <v>90</v>
      </c>
      <c r="W599" s="117">
        <v>85</v>
      </c>
      <c r="X599" s="117">
        <v>74</v>
      </c>
      <c r="Y599" s="117">
        <v>76</v>
      </c>
      <c r="Z599" s="117">
        <v>75</v>
      </c>
      <c r="AA599" s="117">
        <v>20</v>
      </c>
      <c r="AB599" s="117">
        <v>48</v>
      </c>
      <c r="AC599" s="117">
        <v>34</v>
      </c>
      <c r="AD599" s="117">
        <v>30</v>
      </c>
      <c r="AE599" s="117">
        <v>35</v>
      </c>
      <c r="AF599" s="119">
        <v>32.5</v>
      </c>
    </row>
    <row r="600" spans="2:32" ht="15" customHeight="1" x14ac:dyDescent="0.25">
      <c r="B600" s="116">
        <v>41997</v>
      </c>
      <c r="C600" s="117">
        <v>30</v>
      </c>
      <c r="D600" s="117">
        <v>55</v>
      </c>
      <c r="E600" s="117">
        <v>42.5</v>
      </c>
      <c r="F600" s="117">
        <v>40</v>
      </c>
      <c r="G600" s="117">
        <v>55</v>
      </c>
      <c r="H600" s="117">
        <v>47.5</v>
      </c>
      <c r="I600" s="117">
        <v>20</v>
      </c>
      <c r="J600" s="117">
        <v>40</v>
      </c>
      <c r="K600" s="117">
        <v>30</v>
      </c>
      <c r="L600" s="117"/>
      <c r="M600" s="117"/>
      <c r="N600" s="117"/>
      <c r="O600" s="117">
        <v>55</v>
      </c>
      <c r="P600" s="117">
        <v>60</v>
      </c>
      <c r="Q600" s="117">
        <v>57.5</v>
      </c>
      <c r="R600" s="117">
        <v>80</v>
      </c>
      <c r="S600" s="117">
        <v>85</v>
      </c>
      <c r="T600" s="117">
        <v>82.5</v>
      </c>
      <c r="U600" s="117">
        <v>80</v>
      </c>
      <c r="V600" s="117">
        <v>90</v>
      </c>
      <c r="W600" s="117">
        <v>85</v>
      </c>
      <c r="X600" s="117">
        <v>74</v>
      </c>
      <c r="Y600" s="117">
        <v>76</v>
      </c>
      <c r="Z600" s="117">
        <v>75</v>
      </c>
      <c r="AA600" s="117">
        <v>20</v>
      </c>
      <c r="AB600" s="117">
        <v>48</v>
      </c>
      <c r="AC600" s="117">
        <v>34</v>
      </c>
      <c r="AD600" s="117">
        <v>30</v>
      </c>
      <c r="AE600" s="117">
        <v>35</v>
      </c>
      <c r="AF600" s="119">
        <v>32.5</v>
      </c>
    </row>
    <row r="601" spans="2:32" ht="15" customHeight="1" x14ac:dyDescent="0.25">
      <c r="B601" s="116">
        <v>41990</v>
      </c>
      <c r="C601" s="117">
        <v>30</v>
      </c>
      <c r="D601" s="117">
        <v>55</v>
      </c>
      <c r="E601" s="117">
        <v>42.5</v>
      </c>
      <c r="F601" s="117">
        <v>40</v>
      </c>
      <c r="G601" s="117">
        <v>55</v>
      </c>
      <c r="H601" s="117">
        <v>47.5</v>
      </c>
      <c r="I601" s="117">
        <v>20</v>
      </c>
      <c r="J601" s="117">
        <v>40</v>
      </c>
      <c r="K601" s="117">
        <v>30</v>
      </c>
      <c r="L601" s="117"/>
      <c r="M601" s="117"/>
      <c r="N601" s="117"/>
      <c r="O601" s="117">
        <v>55</v>
      </c>
      <c r="P601" s="117">
        <v>60</v>
      </c>
      <c r="Q601" s="117">
        <v>57.5</v>
      </c>
      <c r="R601" s="117">
        <v>80</v>
      </c>
      <c r="S601" s="117">
        <v>85</v>
      </c>
      <c r="T601" s="117">
        <v>82.5</v>
      </c>
      <c r="U601" s="117">
        <v>80</v>
      </c>
      <c r="V601" s="117">
        <v>90</v>
      </c>
      <c r="W601" s="117">
        <v>85</v>
      </c>
      <c r="X601" s="117">
        <v>74</v>
      </c>
      <c r="Y601" s="117">
        <v>76</v>
      </c>
      <c r="Z601" s="117">
        <v>75</v>
      </c>
      <c r="AA601" s="117">
        <v>20</v>
      </c>
      <c r="AB601" s="117">
        <v>58</v>
      </c>
      <c r="AC601" s="117">
        <v>39</v>
      </c>
      <c r="AD601" s="117">
        <v>30</v>
      </c>
      <c r="AE601" s="117">
        <v>35</v>
      </c>
      <c r="AF601" s="119">
        <v>32.5</v>
      </c>
    </row>
    <row r="602" spans="2:32" ht="15" customHeight="1" x14ac:dyDescent="0.25">
      <c r="B602" s="116">
        <v>41983</v>
      </c>
      <c r="C602" s="117">
        <v>30</v>
      </c>
      <c r="D602" s="117">
        <v>55</v>
      </c>
      <c r="E602" s="117">
        <v>42.5</v>
      </c>
      <c r="F602" s="117">
        <v>40</v>
      </c>
      <c r="G602" s="117">
        <v>55</v>
      </c>
      <c r="H602" s="117">
        <v>47.5</v>
      </c>
      <c r="I602" s="117">
        <v>20</v>
      </c>
      <c r="J602" s="117">
        <v>40</v>
      </c>
      <c r="K602" s="117">
        <v>30</v>
      </c>
      <c r="L602" s="117"/>
      <c r="M602" s="117"/>
      <c r="N602" s="117"/>
      <c r="O602" s="117">
        <v>55</v>
      </c>
      <c r="P602" s="117">
        <v>60</v>
      </c>
      <c r="Q602" s="117">
        <v>57.5</v>
      </c>
      <c r="R602" s="117">
        <v>80</v>
      </c>
      <c r="S602" s="117">
        <v>85</v>
      </c>
      <c r="T602" s="117">
        <v>82.5</v>
      </c>
      <c r="U602" s="117">
        <v>80</v>
      </c>
      <c r="V602" s="117">
        <v>90</v>
      </c>
      <c r="W602" s="117">
        <v>85</v>
      </c>
      <c r="X602" s="117">
        <v>75</v>
      </c>
      <c r="Y602" s="117">
        <v>80</v>
      </c>
      <c r="Z602" s="117">
        <v>77.5</v>
      </c>
      <c r="AA602" s="117">
        <v>20</v>
      </c>
      <c r="AB602" s="117">
        <v>58</v>
      </c>
      <c r="AC602" s="117">
        <v>39</v>
      </c>
      <c r="AD602" s="117">
        <v>30</v>
      </c>
      <c r="AE602" s="117">
        <v>35</v>
      </c>
      <c r="AF602" s="119">
        <v>32.5</v>
      </c>
    </row>
    <row r="603" spans="2:32" ht="15" customHeight="1" x14ac:dyDescent="0.25">
      <c r="B603" s="116">
        <v>41976</v>
      </c>
      <c r="C603" s="117">
        <v>30</v>
      </c>
      <c r="D603" s="117">
        <v>60</v>
      </c>
      <c r="E603" s="117">
        <v>45</v>
      </c>
      <c r="F603" s="117">
        <v>40</v>
      </c>
      <c r="G603" s="117">
        <v>55</v>
      </c>
      <c r="H603" s="117">
        <v>47.5</v>
      </c>
      <c r="I603" s="117">
        <v>20</v>
      </c>
      <c r="J603" s="117">
        <v>40</v>
      </c>
      <c r="K603" s="117">
        <v>30</v>
      </c>
      <c r="L603" s="117"/>
      <c r="M603" s="117"/>
      <c r="N603" s="117"/>
      <c r="O603" s="117">
        <v>55</v>
      </c>
      <c r="P603" s="117">
        <v>60</v>
      </c>
      <c r="Q603" s="117">
        <v>57.5</v>
      </c>
      <c r="R603" s="117">
        <v>90</v>
      </c>
      <c r="S603" s="117">
        <v>100</v>
      </c>
      <c r="T603" s="117">
        <v>95</v>
      </c>
      <c r="U603" s="117">
        <v>80</v>
      </c>
      <c r="V603" s="117">
        <v>90</v>
      </c>
      <c r="W603" s="117">
        <v>85</v>
      </c>
      <c r="X603" s="117">
        <v>75</v>
      </c>
      <c r="Y603" s="117">
        <v>80</v>
      </c>
      <c r="Z603" s="117">
        <v>77.5</v>
      </c>
      <c r="AA603" s="117">
        <v>20</v>
      </c>
      <c r="AB603" s="117">
        <v>58</v>
      </c>
      <c r="AC603" s="117">
        <v>39</v>
      </c>
      <c r="AD603" s="117">
        <v>30</v>
      </c>
      <c r="AE603" s="117">
        <v>40</v>
      </c>
      <c r="AF603" s="119">
        <v>35</v>
      </c>
    </row>
    <row r="604" spans="2:32" ht="15" customHeight="1" x14ac:dyDescent="0.25">
      <c r="B604" s="116">
        <v>41969</v>
      </c>
      <c r="C604" s="117">
        <v>30</v>
      </c>
      <c r="D604" s="117">
        <v>60</v>
      </c>
      <c r="E604" s="117">
        <v>45</v>
      </c>
      <c r="F604" s="117">
        <v>40</v>
      </c>
      <c r="G604" s="117">
        <v>50</v>
      </c>
      <c r="H604" s="117">
        <v>45</v>
      </c>
      <c r="I604" s="117">
        <v>20</v>
      </c>
      <c r="J604" s="117">
        <v>40</v>
      </c>
      <c r="K604" s="117">
        <v>30</v>
      </c>
      <c r="L604" s="117"/>
      <c r="M604" s="117"/>
      <c r="N604" s="117"/>
      <c r="O604" s="117">
        <v>55</v>
      </c>
      <c r="P604" s="117">
        <v>60</v>
      </c>
      <c r="Q604" s="117">
        <v>57.5</v>
      </c>
      <c r="R604" s="117">
        <v>90</v>
      </c>
      <c r="S604" s="117">
        <v>100</v>
      </c>
      <c r="T604" s="117">
        <v>95</v>
      </c>
      <c r="U604" s="117">
        <v>80</v>
      </c>
      <c r="V604" s="117">
        <v>90</v>
      </c>
      <c r="W604" s="117">
        <v>85</v>
      </c>
      <c r="X604" s="117">
        <v>75</v>
      </c>
      <c r="Y604" s="117">
        <v>80</v>
      </c>
      <c r="Z604" s="117">
        <v>77.5</v>
      </c>
      <c r="AA604" s="117">
        <v>20</v>
      </c>
      <c r="AB604" s="117">
        <v>58</v>
      </c>
      <c r="AC604" s="117">
        <v>39</v>
      </c>
      <c r="AD604" s="117">
        <v>30</v>
      </c>
      <c r="AE604" s="117">
        <v>40</v>
      </c>
      <c r="AF604" s="119">
        <v>35</v>
      </c>
    </row>
    <row r="605" spans="2:32" ht="15" customHeight="1" x14ac:dyDescent="0.25">
      <c r="B605" s="116">
        <v>41962</v>
      </c>
      <c r="C605" s="117">
        <v>30</v>
      </c>
      <c r="D605" s="117">
        <v>60</v>
      </c>
      <c r="E605" s="117">
        <v>45</v>
      </c>
      <c r="F605" s="117">
        <v>40</v>
      </c>
      <c r="G605" s="117">
        <v>50</v>
      </c>
      <c r="H605" s="117">
        <v>45</v>
      </c>
      <c r="I605" s="117">
        <v>20</v>
      </c>
      <c r="J605" s="117">
        <v>40</v>
      </c>
      <c r="K605" s="117">
        <v>30</v>
      </c>
      <c r="L605" s="117"/>
      <c r="M605" s="117"/>
      <c r="N605" s="117"/>
      <c r="O605" s="117">
        <v>55</v>
      </c>
      <c r="P605" s="117">
        <v>60</v>
      </c>
      <c r="Q605" s="117">
        <v>57.5</v>
      </c>
      <c r="R605" s="117">
        <v>90</v>
      </c>
      <c r="S605" s="117">
        <v>100</v>
      </c>
      <c r="T605" s="117">
        <v>95</v>
      </c>
      <c r="U605" s="117">
        <v>80</v>
      </c>
      <c r="V605" s="117">
        <v>90</v>
      </c>
      <c r="W605" s="117">
        <v>85</v>
      </c>
      <c r="X605" s="117">
        <v>75</v>
      </c>
      <c r="Y605" s="117">
        <v>80</v>
      </c>
      <c r="Z605" s="117">
        <v>77.5</v>
      </c>
      <c r="AA605" s="117">
        <v>20</v>
      </c>
      <c r="AB605" s="117">
        <v>58</v>
      </c>
      <c r="AC605" s="117">
        <v>39</v>
      </c>
      <c r="AD605" s="117">
        <v>30</v>
      </c>
      <c r="AE605" s="117">
        <v>40</v>
      </c>
      <c r="AF605" s="119">
        <v>35</v>
      </c>
    </row>
    <row r="606" spans="2:32" ht="15" customHeight="1" x14ac:dyDescent="0.25">
      <c r="B606" s="116">
        <v>41955</v>
      </c>
      <c r="C606" s="117">
        <v>30</v>
      </c>
      <c r="D606" s="117">
        <v>60</v>
      </c>
      <c r="E606" s="117">
        <v>45</v>
      </c>
      <c r="F606" s="117">
        <v>40</v>
      </c>
      <c r="G606" s="117">
        <v>50</v>
      </c>
      <c r="H606" s="117">
        <v>45</v>
      </c>
      <c r="I606" s="117">
        <v>20</v>
      </c>
      <c r="J606" s="117">
        <v>40</v>
      </c>
      <c r="K606" s="117">
        <v>30</v>
      </c>
      <c r="L606" s="117"/>
      <c r="M606" s="117"/>
      <c r="N606" s="117"/>
      <c r="O606" s="117">
        <v>55</v>
      </c>
      <c r="P606" s="117">
        <v>60</v>
      </c>
      <c r="Q606" s="117">
        <v>57.5</v>
      </c>
      <c r="R606" s="117">
        <v>90</v>
      </c>
      <c r="S606" s="117">
        <v>100</v>
      </c>
      <c r="T606" s="117">
        <v>95</v>
      </c>
      <c r="U606" s="117">
        <v>80</v>
      </c>
      <c r="V606" s="117">
        <v>90</v>
      </c>
      <c r="W606" s="117">
        <v>85</v>
      </c>
      <c r="X606" s="117">
        <v>75</v>
      </c>
      <c r="Y606" s="117">
        <v>80</v>
      </c>
      <c r="Z606" s="117">
        <v>77.5</v>
      </c>
      <c r="AA606" s="117">
        <v>20</v>
      </c>
      <c r="AB606" s="117">
        <v>58</v>
      </c>
      <c r="AC606" s="117">
        <v>39</v>
      </c>
      <c r="AD606" s="117">
        <v>30</v>
      </c>
      <c r="AE606" s="117">
        <v>40</v>
      </c>
      <c r="AF606" s="119">
        <v>35</v>
      </c>
    </row>
    <row r="607" spans="2:32" ht="15" customHeight="1" x14ac:dyDescent="0.25">
      <c r="B607" s="116">
        <v>41948</v>
      </c>
      <c r="C607" s="117">
        <v>30</v>
      </c>
      <c r="D607" s="117">
        <v>60</v>
      </c>
      <c r="E607" s="117">
        <v>45</v>
      </c>
      <c r="F607" s="117">
        <v>40</v>
      </c>
      <c r="G607" s="117">
        <v>50</v>
      </c>
      <c r="H607" s="117">
        <v>45</v>
      </c>
      <c r="I607" s="117">
        <v>20</v>
      </c>
      <c r="J607" s="117">
        <v>40</v>
      </c>
      <c r="K607" s="117">
        <v>30</v>
      </c>
      <c r="L607" s="117"/>
      <c r="M607" s="117"/>
      <c r="N607" s="117"/>
      <c r="O607" s="117">
        <v>55</v>
      </c>
      <c r="P607" s="117">
        <v>60</v>
      </c>
      <c r="Q607" s="117">
        <v>57.5</v>
      </c>
      <c r="R607" s="117">
        <v>90</v>
      </c>
      <c r="S607" s="117">
        <v>100</v>
      </c>
      <c r="T607" s="117">
        <v>95</v>
      </c>
      <c r="U607" s="117">
        <v>80</v>
      </c>
      <c r="V607" s="117">
        <v>90</v>
      </c>
      <c r="W607" s="117">
        <v>85</v>
      </c>
      <c r="X607" s="117">
        <v>75</v>
      </c>
      <c r="Y607" s="117">
        <v>80</v>
      </c>
      <c r="Z607" s="117">
        <v>77.5</v>
      </c>
      <c r="AA607" s="117">
        <v>20</v>
      </c>
      <c r="AB607" s="117">
        <v>58</v>
      </c>
      <c r="AC607" s="117">
        <v>39</v>
      </c>
      <c r="AD607" s="117">
        <v>30</v>
      </c>
      <c r="AE607" s="117">
        <v>40</v>
      </c>
      <c r="AF607" s="119">
        <v>35</v>
      </c>
    </row>
    <row r="608" spans="2:32" ht="15" customHeight="1" x14ac:dyDescent="0.25">
      <c r="B608" s="116">
        <v>41941</v>
      </c>
      <c r="C608" s="117">
        <v>30</v>
      </c>
      <c r="D608" s="117">
        <v>60</v>
      </c>
      <c r="E608" s="117">
        <v>45</v>
      </c>
      <c r="F608" s="117">
        <v>35</v>
      </c>
      <c r="G608" s="117">
        <v>45</v>
      </c>
      <c r="H608" s="117">
        <v>40</v>
      </c>
      <c r="I608" s="117">
        <v>20</v>
      </c>
      <c r="J608" s="117">
        <v>40</v>
      </c>
      <c r="K608" s="117">
        <v>30</v>
      </c>
      <c r="L608" s="117"/>
      <c r="M608" s="117"/>
      <c r="N608" s="117"/>
      <c r="O608" s="117">
        <v>55</v>
      </c>
      <c r="P608" s="117">
        <v>60</v>
      </c>
      <c r="Q608" s="117">
        <v>57.5</v>
      </c>
      <c r="R608" s="117">
        <v>85</v>
      </c>
      <c r="S608" s="117">
        <v>90</v>
      </c>
      <c r="T608" s="117">
        <v>87.5</v>
      </c>
      <c r="U608" s="117">
        <v>80</v>
      </c>
      <c r="V608" s="117">
        <v>90</v>
      </c>
      <c r="W608" s="117">
        <v>85</v>
      </c>
      <c r="X608" s="117">
        <v>70</v>
      </c>
      <c r="Y608" s="117">
        <v>73</v>
      </c>
      <c r="Z608" s="117">
        <v>71.5</v>
      </c>
      <c r="AA608" s="117">
        <v>20</v>
      </c>
      <c r="AB608" s="117">
        <v>58</v>
      </c>
      <c r="AC608" s="117">
        <v>39</v>
      </c>
      <c r="AD608" s="117">
        <v>25</v>
      </c>
      <c r="AE608" s="117">
        <v>35</v>
      </c>
      <c r="AF608" s="119">
        <v>30</v>
      </c>
    </row>
    <row r="609" spans="2:32" ht="15" customHeight="1" x14ac:dyDescent="0.25">
      <c r="B609" s="116">
        <v>41934</v>
      </c>
      <c r="C609" s="117">
        <v>30</v>
      </c>
      <c r="D609" s="117">
        <v>60</v>
      </c>
      <c r="E609" s="117">
        <v>45</v>
      </c>
      <c r="F609" s="117">
        <v>35</v>
      </c>
      <c r="G609" s="117">
        <v>45</v>
      </c>
      <c r="H609" s="117">
        <v>40</v>
      </c>
      <c r="I609" s="117">
        <v>20</v>
      </c>
      <c r="J609" s="117">
        <v>40</v>
      </c>
      <c r="K609" s="117">
        <v>30</v>
      </c>
      <c r="L609" s="117"/>
      <c r="M609" s="117"/>
      <c r="N609" s="117"/>
      <c r="O609" s="117">
        <v>55</v>
      </c>
      <c r="P609" s="117">
        <v>60</v>
      </c>
      <c r="Q609" s="117">
        <v>57.5</v>
      </c>
      <c r="R609" s="117">
        <v>85</v>
      </c>
      <c r="S609" s="117">
        <v>90</v>
      </c>
      <c r="T609" s="117">
        <v>87.5</v>
      </c>
      <c r="U609" s="117">
        <v>80</v>
      </c>
      <c r="V609" s="117">
        <v>90</v>
      </c>
      <c r="W609" s="117">
        <v>85</v>
      </c>
      <c r="X609" s="117">
        <v>70</v>
      </c>
      <c r="Y609" s="117">
        <v>73</v>
      </c>
      <c r="Z609" s="117">
        <v>71.5</v>
      </c>
      <c r="AA609" s="117">
        <v>20</v>
      </c>
      <c r="AB609" s="117">
        <v>58</v>
      </c>
      <c r="AC609" s="117">
        <v>39</v>
      </c>
      <c r="AD609" s="117">
        <v>25</v>
      </c>
      <c r="AE609" s="117">
        <v>35</v>
      </c>
      <c r="AF609" s="119">
        <v>30</v>
      </c>
    </row>
    <row r="610" spans="2:32" ht="15" customHeight="1" x14ac:dyDescent="0.25">
      <c r="B610" s="116">
        <v>41927</v>
      </c>
      <c r="C610" s="117">
        <v>30</v>
      </c>
      <c r="D610" s="117">
        <v>60</v>
      </c>
      <c r="E610" s="117">
        <v>45</v>
      </c>
      <c r="F610" s="117">
        <v>35</v>
      </c>
      <c r="G610" s="117">
        <v>45</v>
      </c>
      <c r="H610" s="117">
        <v>40</v>
      </c>
      <c r="I610" s="117">
        <v>20</v>
      </c>
      <c r="J610" s="117">
        <v>40</v>
      </c>
      <c r="K610" s="117">
        <v>30</v>
      </c>
      <c r="L610" s="117"/>
      <c r="M610" s="117"/>
      <c r="N610" s="117"/>
      <c r="O610" s="117">
        <v>55</v>
      </c>
      <c r="P610" s="117">
        <v>60</v>
      </c>
      <c r="Q610" s="117">
        <v>57.5</v>
      </c>
      <c r="R610" s="117">
        <v>80</v>
      </c>
      <c r="S610" s="117">
        <v>85</v>
      </c>
      <c r="T610" s="117">
        <v>82.5</v>
      </c>
      <c r="U610" s="117">
        <v>80</v>
      </c>
      <c r="V610" s="117">
        <v>90</v>
      </c>
      <c r="W610" s="117">
        <v>85</v>
      </c>
      <c r="X610" s="117">
        <v>70</v>
      </c>
      <c r="Y610" s="117">
        <v>73</v>
      </c>
      <c r="Z610" s="117">
        <v>71.5</v>
      </c>
      <c r="AA610" s="117">
        <v>20</v>
      </c>
      <c r="AB610" s="117">
        <v>58</v>
      </c>
      <c r="AC610" s="117">
        <v>39</v>
      </c>
      <c r="AD610" s="117">
        <v>20</v>
      </c>
      <c r="AE610" s="117">
        <v>30</v>
      </c>
      <c r="AF610" s="119">
        <v>25</v>
      </c>
    </row>
    <row r="611" spans="2:32" ht="15" customHeight="1" x14ac:dyDescent="0.25">
      <c r="B611" s="116">
        <v>41920</v>
      </c>
      <c r="C611" s="117">
        <v>30</v>
      </c>
      <c r="D611" s="117">
        <v>45</v>
      </c>
      <c r="E611" s="117">
        <v>37.5</v>
      </c>
      <c r="F611" s="117">
        <v>35</v>
      </c>
      <c r="G611" s="117">
        <v>45</v>
      </c>
      <c r="H611" s="117">
        <v>40</v>
      </c>
      <c r="I611" s="117">
        <v>20</v>
      </c>
      <c r="J611" s="117">
        <v>25</v>
      </c>
      <c r="K611" s="117">
        <v>22.5</v>
      </c>
      <c r="L611" s="117"/>
      <c r="M611" s="117"/>
      <c r="N611" s="117"/>
      <c r="O611" s="117">
        <v>55</v>
      </c>
      <c r="P611" s="117">
        <v>60</v>
      </c>
      <c r="Q611" s="117">
        <v>57.5</v>
      </c>
      <c r="R611" s="117">
        <v>80</v>
      </c>
      <c r="S611" s="117">
        <v>85</v>
      </c>
      <c r="T611" s="117">
        <v>82.5</v>
      </c>
      <c r="U611" s="117">
        <v>80</v>
      </c>
      <c r="V611" s="117">
        <v>90</v>
      </c>
      <c r="W611" s="117">
        <v>85</v>
      </c>
      <c r="X611" s="117">
        <v>70</v>
      </c>
      <c r="Y611" s="117">
        <v>73</v>
      </c>
      <c r="Z611" s="117">
        <v>71.5</v>
      </c>
      <c r="AA611" s="117">
        <v>10</v>
      </c>
      <c r="AB611" s="117">
        <v>40</v>
      </c>
      <c r="AC611" s="117">
        <v>25</v>
      </c>
      <c r="AD611" s="117">
        <v>20</v>
      </c>
      <c r="AE611" s="117">
        <v>30</v>
      </c>
      <c r="AF611" s="119">
        <v>25</v>
      </c>
    </row>
    <row r="612" spans="2:32" ht="15" customHeight="1" x14ac:dyDescent="0.25">
      <c r="B612" s="116">
        <v>41913</v>
      </c>
      <c r="C612" s="117">
        <v>25</v>
      </c>
      <c r="D612" s="117">
        <v>45</v>
      </c>
      <c r="E612" s="117">
        <v>35</v>
      </c>
      <c r="F612" s="117">
        <v>30</v>
      </c>
      <c r="G612" s="117">
        <v>45</v>
      </c>
      <c r="H612" s="117">
        <v>37.5</v>
      </c>
      <c r="I612" s="117">
        <v>20</v>
      </c>
      <c r="J612" s="117">
        <v>25</v>
      </c>
      <c r="K612" s="117">
        <v>22.5</v>
      </c>
      <c r="L612" s="117"/>
      <c r="M612" s="117"/>
      <c r="N612" s="117"/>
      <c r="O612" s="117">
        <v>55</v>
      </c>
      <c r="P612" s="117">
        <v>60</v>
      </c>
      <c r="Q612" s="117">
        <v>57.5</v>
      </c>
      <c r="R612" s="117">
        <v>80</v>
      </c>
      <c r="S612" s="117">
        <v>85</v>
      </c>
      <c r="T612" s="117">
        <v>82.5</v>
      </c>
      <c r="U612" s="117">
        <v>80</v>
      </c>
      <c r="V612" s="117">
        <v>90</v>
      </c>
      <c r="W612" s="117">
        <v>85</v>
      </c>
      <c r="X612" s="117">
        <v>70</v>
      </c>
      <c r="Y612" s="117">
        <v>73</v>
      </c>
      <c r="Z612" s="117">
        <v>71.5</v>
      </c>
      <c r="AA612" s="117">
        <v>10</v>
      </c>
      <c r="AB612" s="117">
        <v>40</v>
      </c>
      <c r="AC612" s="117">
        <v>25</v>
      </c>
      <c r="AD612" s="117">
        <v>20</v>
      </c>
      <c r="AE612" s="117">
        <v>30</v>
      </c>
      <c r="AF612" s="119">
        <v>25</v>
      </c>
    </row>
    <row r="613" spans="2:32" ht="15" customHeight="1" x14ac:dyDescent="0.25">
      <c r="B613" s="116">
        <v>41906</v>
      </c>
      <c r="C613" s="117">
        <v>25</v>
      </c>
      <c r="D613" s="117">
        <v>45</v>
      </c>
      <c r="E613" s="117">
        <v>35</v>
      </c>
      <c r="F613" s="117">
        <v>30</v>
      </c>
      <c r="G613" s="117">
        <v>45</v>
      </c>
      <c r="H613" s="117">
        <v>37.5</v>
      </c>
      <c r="I613" s="117">
        <v>20</v>
      </c>
      <c r="J613" s="117">
        <v>25</v>
      </c>
      <c r="K613" s="117">
        <v>22.5</v>
      </c>
      <c r="L613" s="117"/>
      <c r="M613" s="117"/>
      <c r="N613" s="117"/>
      <c r="O613" s="117">
        <v>55</v>
      </c>
      <c r="P613" s="117">
        <v>60</v>
      </c>
      <c r="Q613" s="117">
        <v>57.5</v>
      </c>
      <c r="R613" s="117">
        <v>80</v>
      </c>
      <c r="S613" s="117">
        <v>85</v>
      </c>
      <c r="T613" s="117">
        <v>82.5</v>
      </c>
      <c r="U613" s="117">
        <v>75</v>
      </c>
      <c r="V613" s="117">
        <v>85</v>
      </c>
      <c r="W613" s="117">
        <v>80</v>
      </c>
      <c r="X613" s="117">
        <v>70</v>
      </c>
      <c r="Y613" s="117">
        <v>73</v>
      </c>
      <c r="Z613" s="117">
        <v>71.5</v>
      </c>
      <c r="AA613" s="117">
        <v>10</v>
      </c>
      <c r="AB613" s="117">
        <v>40</v>
      </c>
      <c r="AC613" s="117">
        <v>25</v>
      </c>
      <c r="AD613" s="117">
        <v>20</v>
      </c>
      <c r="AE613" s="117">
        <v>30</v>
      </c>
      <c r="AF613" s="119">
        <v>25</v>
      </c>
    </row>
    <row r="614" spans="2:32" ht="15" customHeight="1" x14ac:dyDescent="0.25">
      <c r="B614" s="116">
        <v>41899</v>
      </c>
      <c r="C614" s="117">
        <v>25</v>
      </c>
      <c r="D614" s="117">
        <v>45</v>
      </c>
      <c r="E614" s="117">
        <v>35</v>
      </c>
      <c r="F614" s="117">
        <v>30</v>
      </c>
      <c r="G614" s="117">
        <v>45</v>
      </c>
      <c r="H614" s="117">
        <v>37.5</v>
      </c>
      <c r="I614" s="117">
        <v>20</v>
      </c>
      <c r="J614" s="117">
        <v>25</v>
      </c>
      <c r="K614" s="117">
        <v>22.5</v>
      </c>
      <c r="L614" s="117"/>
      <c r="M614" s="117"/>
      <c r="N614" s="117"/>
      <c r="O614" s="117">
        <v>50</v>
      </c>
      <c r="P614" s="117">
        <v>55</v>
      </c>
      <c r="Q614" s="117">
        <v>52.5</v>
      </c>
      <c r="R614" s="117">
        <v>80</v>
      </c>
      <c r="S614" s="117">
        <v>85</v>
      </c>
      <c r="T614" s="117">
        <v>82.5</v>
      </c>
      <c r="U614" s="117">
        <v>75</v>
      </c>
      <c r="V614" s="117">
        <v>85</v>
      </c>
      <c r="W614" s="117">
        <v>80</v>
      </c>
      <c r="X614" s="117">
        <v>70</v>
      </c>
      <c r="Y614" s="117">
        <v>73</v>
      </c>
      <c r="Z614" s="117">
        <v>71.5</v>
      </c>
      <c r="AA614" s="117">
        <v>10</v>
      </c>
      <c r="AB614" s="117">
        <v>40</v>
      </c>
      <c r="AC614" s="117">
        <v>25</v>
      </c>
      <c r="AD614" s="117">
        <v>20</v>
      </c>
      <c r="AE614" s="117">
        <v>30</v>
      </c>
      <c r="AF614" s="119">
        <v>25</v>
      </c>
    </row>
    <row r="615" spans="2:32" ht="15" customHeight="1" x14ac:dyDescent="0.25">
      <c r="B615" s="116">
        <v>41892</v>
      </c>
      <c r="C615" s="117">
        <v>25</v>
      </c>
      <c r="D615" s="117">
        <v>45</v>
      </c>
      <c r="E615" s="117">
        <v>35</v>
      </c>
      <c r="F615" s="117">
        <v>30</v>
      </c>
      <c r="G615" s="117">
        <v>45</v>
      </c>
      <c r="H615" s="117">
        <v>37.5</v>
      </c>
      <c r="I615" s="117">
        <v>20</v>
      </c>
      <c r="J615" s="117">
        <v>25</v>
      </c>
      <c r="K615" s="117">
        <v>22.5</v>
      </c>
      <c r="L615" s="117"/>
      <c r="M615" s="117"/>
      <c r="N615" s="117"/>
      <c r="O615" s="117">
        <v>50</v>
      </c>
      <c r="P615" s="117">
        <v>55</v>
      </c>
      <c r="Q615" s="117">
        <v>52.5</v>
      </c>
      <c r="R615" s="117">
        <v>80</v>
      </c>
      <c r="S615" s="117">
        <v>85</v>
      </c>
      <c r="T615" s="117">
        <v>82.5</v>
      </c>
      <c r="U615" s="117">
        <v>65</v>
      </c>
      <c r="V615" s="117">
        <v>71</v>
      </c>
      <c r="W615" s="117">
        <v>68</v>
      </c>
      <c r="X615" s="117">
        <v>60</v>
      </c>
      <c r="Y615" s="117">
        <v>65</v>
      </c>
      <c r="Z615" s="117">
        <v>62.5</v>
      </c>
      <c r="AA615" s="117">
        <v>5</v>
      </c>
      <c r="AB615" s="117">
        <v>35</v>
      </c>
      <c r="AC615" s="117">
        <v>20</v>
      </c>
      <c r="AD615" s="117">
        <v>15</v>
      </c>
      <c r="AE615" s="117">
        <v>25</v>
      </c>
      <c r="AF615" s="119">
        <v>20</v>
      </c>
    </row>
    <row r="616" spans="2:32" ht="15" customHeight="1" x14ac:dyDescent="0.25">
      <c r="B616" s="116">
        <v>41885</v>
      </c>
      <c r="C616" s="117">
        <v>25</v>
      </c>
      <c r="D616" s="117">
        <v>45</v>
      </c>
      <c r="E616" s="117">
        <v>35</v>
      </c>
      <c r="F616" s="117">
        <v>30</v>
      </c>
      <c r="G616" s="117">
        <v>45</v>
      </c>
      <c r="H616" s="117">
        <v>37.5</v>
      </c>
      <c r="I616" s="117">
        <v>20</v>
      </c>
      <c r="J616" s="117">
        <v>25</v>
      </c>
      <c r="K616" s="117">
        <v>22.5</v>
      </c>
      <c r="L616" s="117"/>
      <c r="M616" s="117"/>
      <c r="N616" s="117"/>
      <c r="O616" s="117">
        <v>50</v>
      </c>
      <c r="P616" s="117">
        <v>55</v>
      </c>
      <c r="Q616" s="117">
        <v>52.5</v>
      </c>
      <c r="R616" s="117">
        <v>75</v>
      </c>
      <c r="S616" s="117">
        <v>85</v>
      </c>
      <c r="T616" s="117">
        <v>80</v>
      </c>
      <c r="U616" s="117">
        <v>65</v>
      </c>
      <c r="V616" s="117">
        <v>71</v>
      </c>
      <c r="W616" s="117">
        <v>68</v>
      </c>
      <c r="X616" s="117">
        <v>60</v>
      </c>
      <c r="Y616" s="117">
        <v>65</v>
      </c>
      <c r="Z616" s="117">
        <v>62.5</v>
      </c>
      <c r="AA616" s="117">
        <v>5</v>
      </c>
      <c r="AB616" s="117">
        <v>35</v>
      </c>
      <c r="AC616" s="117">
        <v>20</v>
      </c>
      <c r="AD616" s="117">
        <v>15</v>
      </c>
      <c r="AE616" s="117">
        <v>25</v>
      </c>
      <c r="AF616" s="119">
        <v>20</v>
      </c>
    </row>
    <row r="617" spans="2:32" ht="15" customHeight="1" x14ac:dyDescent="0.25">
      <c r="B617" s="116">
        <v>41878</v>
      </c>
      <c r="C617" s="117">
        <v>20</v>
      </c>
      <c r="D617" s="117">
        <v>45</v>
      </c>
      <c r="E617" s="117">
        <v>32.5</v>
      </c>
      <c r="F617" s="117">
        <v>30</v>
      </c>
      <c r="G617" s="117">
        <v>42</v>
      </c>
      <c r="H617" s="117">
        <v>36</v>
      </c>
      <c r="I617" s="117">
        <v>20</v>
      </c>
      <c r="J617" s="117">
        <v>25</v>
      </c>
      <c r="K617" s="117">
        <v>22.5</v>
      </c>
      <c r="L617" s="117"/>
      <c r="M617" s="117"/>
      <c r="N617" s="117"/>
      <c r="O617" s="117">
        <v>50</v>
      </c>
      <c r="P617" s="117">
        <v>55</v>
      </c>
      <c r="Q617" s="117">
        <v>52.5</v>
      </c>
      <c r="R617" s="117">
        <v>70</v>
      </c>
      <c r="S617" s="117">
        <v>75</v>
      </c>
      <c r="T617" s="117">
        <v>72.5</v>
      </c>
      <c r="U617" s="117">
        <v>65</v>
      </c>
      <c r="V617" s="117">
        <v>71</v>
      </c>
      <c r="W617" s="117">
        <v>68</v>
      </c>
      <c r="X617" s="117">
        <v>60</v>
      </c>
      <c r="Y617" s="117">
        <v>65</v>
      </c>
      <c r="Z617" s="117">
        <v>62.5</v>
      </c>
      <c r="AA617" s="117">
        <v>5</v>
      </c>
      <c r="AB617" s="117">
        <v>35</v>
      </c>
      <c r="AC617" s="117">
        <v>20</v>
      </c>
      <c r="AD617" s="117">
        <v>15</v>
      </c>
      <c r="AE617" s="117">
        <v>25</v>
      </c>
      <c r="AF617" s="119">
        <v>20</v>
      </c>
    </row>
    <row r="618" spans="2:32" ht="15" customHeight="1" x14ac:dyDescent="0.25">
      <c r="B618" s="116">
        <v>41871</v>
      </c>
      <c r="C618" s="117">
        <v>20</v>
      </c>
      <c r="D618" s="117">
        <v>45</v>
      </c>
      <c r="E618" s="117">
        <v>32.5</v>
      </c>
      <c r="F618" s="117">
        <v>30</v>
      </c>
      <c r="G618" s="117">
        <v>42</v>
      </c>
      <c r="H618" s="117">
        <v>36</v>
      </c>
      <c r="I618" s="117">
        <v>20</v>
      </c>
      <c r="J618" s="117">
        <v>25</v>
      </c>
      <c r="K618" s="117">
        <v>22.5</v>
      </c>
      <c r="L618" s="117"/>
      <c r="M618" s="117"/>
      <c r="N618" s="117"/>
      <c r="O618" s="117">
        <v>50</v>
      </c>
      <c r="P618" s="117">
        <v>55</v>
      </c>
      <c r="Q618" s="117">
        <v>52.5</v>
      </c>
      <c r="R618" s="117">
        <v>70</v>
      </c>
      <c r="S618" s="117">
        <v>75</v>
      </c>
      <c r="T618" s="117">
        <v>72.5</v>
      </c>
      <c r="U618" s="117">
        <v>65</v>
      </c>
      <c r="V618" s="117">
        <v>71</v>
      </c>
      <c r="W618" s="117">
        <v>68</v>
      </c>
      <c r="X618" s="117">
        <v>60</v>
      </c>
      <c r="Y618" s="117">
        <v>65</v>
      </c>
      <c r="Z618" s="117">
        <v>62.5</v>
      </c>
      <c r="AA618" s="117">
        <v>5</v>
      </c>
      <c r="AB618" s="117">
        <v>35</v>
      </c>
      <c r="AC618" s="117">
        <v>20</v>
      </c>
      <c r="AD618" s="117">
        <v>15</v>
      </c>
      <c r="AE618" s="117">
        <v>25</v>
      </c>
      <c r="AF618" s="119">
        <v>20</v>
      </c>
    </row>
    <row r="619" spans="2:32" ht="15" customHeight="1" x14ac:dyDescent="0.25">
      <c r="B619" s="116">
        <v>41864</v>
      </c>
      <c r="C619" s="117">
        <v>20</v>
      </c>
      <c r="D619" s="117">
        <v>45</v>
      </c>
      <c r="E619" s="117">
        <v>32.5</v>
      </c>
      <c r="F619" s="117">
        <v>30</v>
      </c>
      <c r="G619" s="117">
        <v>42</v>
      </c>
      <c r="H619" s="117">
        <v>36</v>
      </c>
      <c r="I619" s="117">
        <v>20</v>
      </c>
      <c r="J619" s="117">
        <v>25</v>
      </c>
      <c r="K619" s="117">
        <v>22.5</v>
      </c>
      <c r="L619" s="117"/>
      <c r="M619" s="117"/>
      <c r="N619" s="117"/>
      <c r="O619" s="117">
        <v>45</v>
      </c>
      <c r="P619" s="117">
        <v>50</v>
      </c>
      <c r="Q619" s="117">
        <v>47.5</v>
      </c>
      <c r="R619" s="117">
        <v>65</v>
      </c>
      <c r="S619" s="117">
        <v>70</v>
      </c>
      <c r="T619" s="117">
        <v>67.5</v>
      </c>
      <c r="U619" s="117">
        <v>65</v>
      </c>
      <c r="V619" s="117">
        <v>71</v>
      </c>
      <c r="W619" s="117">
        <v>68</v>
      </c>
      <c r="X619" s="117">
        <v>60</v>
      </c>
      <c r="Y619" s="117">
        <v>65</v>
      </c>
      <c r="Z619" s="117">
        <v>62.5</v>
      </c>
      <c r="AA619" s="117">
        <v>5</v>
      </c>
      <c r="AB619" s="117">
        <v>35</v>
      </c>
      <c r="AC619" s="117">
        <v>20</v>
      </c>
      <c r="AD619" s="117">
        <v>15</v>
      </c>
      <c r="AE619" s="117">
        <v>20</v>
      </c>
      <c r="AF619" s="119">
        <v>17.5</v>
      </c>
    </row>
    <row r="620" spans="2:32" ht="15" customHeight="1" x14ac:dyDescent="0.25">
      <c r="B620" s="116">
        <v>41857</v>
      </c>
      <c r="C620" s="117">
        <v>20</v>
      </c>
      <c r="D620" s="117">
        <v>45</v>
      </c>
      <c r="E620" s="117">
        <v>32.5</v>
      </c>
      <c r="F620" s="117">
        <v>30</v>
      </c>
      <c r="G620" s="117">
        <v>42</v>
      </c>
      <c r="H620" s="117">
        <v>36</v>
      </c>
      <c r="I620" s="117">
        <v>20</v>
      </c>
      <c r="J620" s="117">
        <v>25</v>
      </c>
      <c r="K620" s="117">
        <v>22.5</v>
      </c>
      <c r="L620" s="117"/>
      <c r="M620" s="117"/>
      <c r="N620" s="117"/>
      <c r="O620" s="117">
        <v>40</v>
      </c>
      <c r="P620" s="117">
        <v>50</v>
      </c>
      <c r="Q620" s="117">
        <v>45</v>
      </c>
      <c r="R620" s="117">
        <v>65</v>
      </c>
      <c r="S620" s="117">
        <v>70</v>
      </c>
      <c r="T620" s="117">
        <v>67.5</v>
      </c>
      <c r="U620" s="117">
        <v>65</v>
      </c>
      <c r="V620" s="117">
        <v>71</v>
      </c>
      <c r="W620" s="117">
        <v>68</v>
      </c>
      <c r="X620" s="117">
        <v>60</v>
      </c>
      <c r="Y620" s="117">
        <v>65</v>
      </c>
      <c r="Z620" s="117">
        <v>62.5</v>
      </c>
      <c r="AA620" s="117">
        <v>5</v>
      </c>
      <c r="AB620" s="117">
        <v>35</v>
      </c>
      <c r="AC620" s="117">
        <v>20</v>
      </c>
      <c r="AD620" s="117">
        <v>10</v>
      </c>
      <c r="AE620" s="117">
        <v>15</v>
      </c>
      <c r="AF620" s="119">
        <v>12.5</v>
      </c>
    </row>
    <row r="621" spans="2:32" ht="15" customHeight="1" x14ac:dyDescent="0.25">
      <c r="B621" s="116">
        <v>41850</v>
      </c>
      <c r="C621" s="117">
        <v>20</v>
      </c>
      <c r="D621" s="117">
        <v>42</v>
      </c>
      <c r="E621" s="117">
        <v>31</v>
      </c>
      <c r="F621" s="117">
        <v>30</v>
      </c>
      <c r="G621" s="117">
        <v>40</v>
      </c>
      <c r="H621" s="117">
        <v>35</v>
      </c>
      <c r="I621" s="117">
        <v>20</v>
      </c>
      <c r="J621" s="117">
        <v>25</v>
      </c>
      <c r="K621" s="117">
        <v>22.5</v>
      </c>
      <c r="L621" s="117"/>
      <c r="M621" s="117"/>
      <c r="N621" s="117"/>
      <c r="O621" s="117">
        <v>40</v>
      </c>
      <c r="P621" s="117">
        <v>45</v>
      </c>
      <c r="Q621" s="117">
        <v>42.5</v>
      </c>
      <c r="R621" s="117">
        <v>65</v>
      </c>
      <c r="S621" s="117">
        <v>70</v>
      </c>
      <c r="T621" s="117">
        <v>67.5</v>
      </c>
      <c r="U621" s="117">
        <v>65</v>
      </c>
      <c r="V621" s="117">
        <v>71</v>
      </c>
      <c r="W621" s="117">
        <v>68</v>
      </c>
      <c r="X621" s="117">
        <v>60</v>
      </c>
      <c r="Y621" s="117">
        <v>65</v>
      </c>
      <c r="Z621" s="117">
        <v>62.5</v>
      </c>
      <c r="AA621" s="117">
        <v>5</v>
      </c>
      <c r="AB621" s="117">
        <v>35</v>
      </c>
      <c r="AC621" s="117">
        <v>20</v>
      </c>
      <c r="AD621" s="117">
        <v>10</v>
      </c>
      <c r="AE621" s="117">
        <v>15</v>
      </c>
      <c r="AF621" s="119">
        <v>12.5</v>
      </c>
    </row>
    <row r="622" spans="2:32" ht="15" customHeight="1" x14ac:dyDescent="0.25">
      <c r="B622" s="116">
        <v>41843</v>
      </c>
      <c r="C622" s="117">
        <v>20</v>
      </c>
      <c r="D622" s="117">
        <v>42</v>
      </c>
      <c r="E622" s="117">
        <v>31</v>
      </c>
      <c r="F622" s="117">
        <v>30</v>
      </c>
      <c r="G622" s="117">
        <v>40</v>
      </c>
      <c r="H622" s="117">
        <v>35</v>
      </c>
      <c r="I622" s="117">
        <v>20</v>
      </c>
      <c r="J622" s="117">
        <v>25</v>
      </c>
      <c r="K622" s="117">
        <v>22.5</v>
      </c>
      <c r="L622" s="117"/>
      <c r="M622" s="117"/>
      <c r="N622" s="117"/>
      <c r="O622" s="117">
        <v>40</v>
      </c>
      <c r="P622" s="117">
        <v>45</v>
      </c>
      <c r="Q622" s="117">
        <v>42.5</v>
      </c>
      <c r="R622" s="117">
        <v>65</v>
      </c>
      <c r="S622" s="117">
        <v>70</v>
      </c>
      <c r="T622" s="117">
        <v>67.5</v>
      </c>
      <c r="U622" s="117">
        <v>65</v>
      </c>
      <c r="V622" s="117">
        <v>71</v>
      </c>
      <c r="W622" s="117">
        <v>68</v>
      </c>
      <c r="X622" s="117">
        <v>50</v>
      </c>
      <c r="Y622" s="117">
        <v>55</v>
      </c>
      <c r="Z622" s="117">
        <v>52.5</v>
      </c>
      <c r="AA622" s="117">
        <v>5</v>
      </c>
      <c r="AB622" s="117">
        <v>35</v>
      </c>
      <c r="AC622" s="117">
        <v>20</v>
      </c>
      <c r="AD622" s="117">
        <v>10</v>
      </c>
      <c r="AE622" s="117">
        <v>15</v>
      </c>
      <c r="AF622" s="119">
        <v>12.5</v>
      </c>
    </row>
    <row r="623" spans="2:32" ht="15" customHeight="1" x14ac:dyDescent="0.25">
      <c r="B623" s="116">
        <v>41836</v>
      </c>
      <c r="C623" s="117">
        <v>20</v>
      </c>
      <c r="D623" s="117">
        <v>42</v>
      </c>
      <c r="E623" s="117">
        <v>31</v>
      </c>
      <c r="F623" s="117">
        <v>30</v>
      </c>
      <c r="G623" s="117">
        <v>40</v>
      </c>
      <c r="H623" s="117">
        <v>35</v>
      </c>
      <c r="I623" s="117">
        <v>20</v>
      </c>
      <c r="J623" s="117">
        <v>25</v>
      </c>
      <c r="K623" s="117">
        <v>22.5</v>
      </c>
      <c r="L623" s="117"/>
      <c r="M623" s="117"/>
      <c r="N623" s="117"/>
      <c r="O623" s="117">
        <v>40</v>
      </c>
      <c r="P623" s="117">
        <v>45</v>
      </c>
      <c r="Q623" s="117">
        <v>42.5</v>
      </c>
      <c r="R623" s="117">
        <v>65</v>
      </c>
      <c r="S623" s="117">
        <v>70</v>
      </c>
      <c r="T623" s="117">
        <v>67.5</v>
      </c>
      <c r="U623" s="117">
        <v>65</v>
      </c>
      <c r="V623" s="117">
        <v>71</v>
      </c>
      <c r="W623" s="117">
        <v>68</v>
      </c>
      <c r="X623" s="117">
        <v>50</v>
      </c>
      <c r="Y623" s="117">
        <v>55</v>
      </c>
      <c r="Z623" s="117">
        <v>52.5</v>
      </c>
      <c r="AA623" s="117">
        <v>5</v>
      </c>
      <c r="AB623" s="117">
        <v>35</v>
      </c>
      <c r="AC623" s="117">
        <v>20</v>
      </c>
      <c r="AD623" s="117">
        <v>10</v>
      </c>
      <c r="AE623" s="117">
        <v>15</v>
      </c>
      <c r="AF623" s="119">
        <v>12.5</v>
      </c>
    </row>
    <row r="624" spans="2:32" ht="15" customHeight="1" x14ac:dyDescent="0.25">
      <c r="B624" s="116">
        <v>41829</v>
      </c>
      <c r="C624" s="117">
        <v>20</v>
      </c>
      <c r="D624" s="117">
        <v>42</v>
      </c>
      <c r="E624" s="117">
        <v>31</v>
      </c>
      <c r="F624" s="117">
        <v>30</v>
      </c>
      <c r="G624" s="117">
        <v>40</v>
      </c>
      <c r="H624" s="117">
        <v>35</v>
      </c>
      <c r="I624" s="117">
        <v>20</v>
      </c>
      <c r="J624" s="117">
        <v>25</v>
      </c>
      <c r="K624" s="117">
        <v>22.5</v>
      </c>
      <c r="L624" s="117"/>
      <c r="M624" s="117"/>
      <c r="N624" s="117"/>
      <c r="O624" s="117">
        <v>40</v>
      </c>
      <c r="P624" s="117">
        <v>45</v>
      </c>
      <c r="Q624" s="117">
        <v>42.5</v>
      </c>
      <c r="R624" s="117">
        <v>65</v>
      </c>
      <c r="S624" s="117">
        <v>70</v>
      </c>
      <c r="T624" s="117">
        <v>67.5</v>
      </c>
      <c r="U624" s="117">
        <v>65</v>
      </c>
      <c r="V624" s="117">
        <v>71</v>
      </c>
      <c r="W624" s="117">
        <v>68</v>
      </c>
      <c r="X624" s="117">
        <v>50</v>
      </c>
      <c r="Y624" s="117">
        <v>55</v>
      </c>
      <c r="Z624" s="117">
        <v>52.5</v>
      </c>
      <c r="AA624" s="117">
        <v>5</v>
      </c>
      <c r="AB624" s="117">
        <v>35</v>
      </c>
      <c r="AC624" s="117">
        <v>20</v>
      </c>
      <c r="AD624" s="117">
        <v>10</v>
      </c>
      <c r="AE624" s="117">
        <v>15</v>
      </c>
      <c r="AF624" s="119">
        <v>12.5</v>
      </c>
    </row>
    <row r="625" spans="2:32" ht="15" customHeight="1" x14ac:dyDescent="0.25">
      <c r="B625" s="116">
        <v>41822</v>
      </c>
      <c r="C625" s="117">
        <v>20</v>
      </c>
      <c r="D625" s="117">
        <v>42</v>
      </c>
      <c r="E625" s="117">
        <v>31</v>
      </c>
      <c r="F625" s="117">
        <v>30</v>
      </c>
      <c r="G625" s="117">
        <v>40</v>
      </c>
      <c r="H625" s="117">
        <v>35</v>
      </c>
      <c r="I625" s="117">
        <v>20</v>
      </c>
      <c r="J625" s="117">
        <v>25</v>
      </c>
      <c r="K625" s="117">
        <v>22.5</v>
      </c>
      <c r="L625" s="117"/>
      <c r="M625" s="117"/>
      <c r="N625" s="117"/>
      <c r="O625" s="117">
        <v>40</v>
      </c>
      <c r="P625" s="117">
        <v>45</v>
      </c>
      <c r="Q625" s="117">
        <v>42.5</v>
      </c>
      <c r="R625" s="117">
        <v>60</v>
      </c>
      <c r="S625" s="117">
        <v>65</v>
      </c>
      <c r="T625" s="117">
        <v>62.5</v>
      </c>
      <c r="U625" s="117">
        <v>65</v>
      </c>
      <c r="V625" s="117">
        <v>71</v>
      </c>
      <c r="W625" s="117">
        <v>68</v>
      </c>
      <c r="X625" s="117">
        <v>50</v>
      </c>
      <c r="Y625" s="117">
        <v>55</v>
      </c>
      <c r="Z625" s="117">
        <v>52.5</v>
      </c>
      <c r="AA625" s="117">
        <v>5</v>
      </c>
      <c r="AB625" s="117">
        <v>35</v>
      </c>
      <c r="AC625" s="117">
        <v>20</v>
      </c>
      <c r="AD625" s="117">
        <v>5</v>
      </c>
      <c r="AE625" s="117">
        <v>15</v>
      </c>
      <c r="AF625" s="119">
        <v>10</v>
      </c>
    </row>
    <row r="626" spans="2:32" ht="15" customHeight="1" x14ac:dyDescent="0.25">
      <c r="B626" s="116">
        <v>41815</v>
      </c>
      <c r="C626" s="117">
        <v>20</v>
      </c>
      <c r="D626" s="117">
        <v>42</v>
      </c>
      <c r="E626" s="117">
        <v>31</v>
      </c>
      <c r="F626" s="117">
        <v>30</v>
      </c>
      <c r="G626" s="117">
        <v>40</v>
      </c>
      <c r="H626" s="117">
        <v>35</v>
      </c>
      <c r="I626" s="117">
        <v>20</v>
      </c>
      <c r="J626" s="117">
        <v>25</v>
      </c>
      <c r="K626" s="117">
        <v>22.5</v>
      </c>
      <c r="L626" s="117"/>
      <c r="M626" s="117"/>
      <c r="N626" s="117"/>
      <c r="O626" s="117">
        <v>40</v>
      </c>
      <c r="P626" s="117">
        <v>45</v>
      </c>
      <c r="Q626" s="117">
        <v>42.5</v>
      </c>
      <c r="R626" s="117">
        <v>60</v>
      </c>
      <c r="S626" s="117">
        <v>65</v>
      </c>
      <c r="T626" s="117">
        <v>62.5</v>
      </c>
      <c r="U626" s="117">
        <v>65</v>
      </c>
      <c r="V626" s="117">
        <v>71</v>
      </c>
      <c r="W626" s="117">
        <v>68</v>
      </c>
      <c r="X626" s="117">
        <v>50</v>
      </c>
      <c r="Y626" s="117">
        <v>55</v>
      </c>
      <c r="Z626" s="117">
        <v>52.5</v>
      </c>
      <c r="AA626" s="117">
        <v>5</v>
      </c>
      <c r="AB626" s="117">
        <v>35</v>
      </c>
      <c r="AC626" s="117">
        <v>20</v>
      </c>
      <c r="AD626" s="117">
        <v>5</v>
      </c>
      <c r="AE626" s="117">
        <v>15</v>
      </c>
      <c r="AF626" s="119">
        <v>10</v>
      </c>
    </row>
    <row r="627" spans="2:32" ht="15" customHeight="1" x14ac:dyDescent="0.25">
      <c r="B627" s="116">
        <v>41808</v>
      </c>
      <c r="C627" s="117">
        <v>20</v>
      </c>
      <c r="D627" s="117">
        <v>42</v>
      </c>
      <c r="E627" s="117">
        <v>31</v>
      </c>
      <c r="F627" s="117">
        <v>30</v>
      </c>
      <c r="G627" s="117">
        <v>40</v>
      </c>
      <c r="H627" s="117">
        <v>35</v>
      </c>
      <c r="I627" s="117">
        <v>20</v>
      </c>
      <c r="J627" s="117">
        <v>25</v>
      </c>
      <c r="K627" s="117">
        <v>22.5</v>
      </c>
      <c r="L627" s="117"/>
      <c r="M627" s="117"/>
      <c r="N627" s="117"/>
      <c r="O627" s="117">
        <v>40</v>
      </c>
      <c r="P627" s="117">
        <v>45</v>
      </c>
      <c r="Q627" s="117">
        <v>42.5</v>
      </c>
      <c r="R627" s="117">
        <v>60</v>
      </c>
      <c r="S627" s="117">
        <v>65</v>
      </c>
      <c r="T627" s="117">
        <v>62.5</v>
      </c>
      <c r="U627" s="117">
        <v>65</v>
      </c>
      <c r="V627" s="117">
        <v>71</v>
      </c>
      <c r="W627" s="117">
        <v>68</v>
      </c>
      <c r="X627" s="117">
        <v>50</v>
      </c>
      <c r="Y627" s="117">
        <v>55</v>
      </c>
      <c r="Z627" s="117">
        <v>52.5</v>
      </c>
      <c r="AA627" s="117">
        <v>0</v>
      </c>
      <c r="AB627" s="117">
        <v>20</v>
      </c>
      <c r="AC627" s="117">
        <v>10</v>
      </c>
      <c r="AD627" s="117">
        <v>5</v>
      </c>
      <c r="AE627" s="117">
        <v>15</v>
      </c>
      <c r="AF627" s="119">
        <v>10</v>
      </c>
    </row>
    <row r="628" spans="2:32" ht="15" customHeight="1" x14ac:dyDescent="0.25">
      <c r="B628" s="116">
        <v>41801</v>
      </c>
      <c r="C628" s="117">
        <v>20</v>
      </c>
      <c r="D628" s="117">
        <v>42</v>
      </c>
      <c r="E628" s="117">
        <v>31</v>
      </c>
      <c r="F628" s="117">
        <v>30</v>
      </c>
      <c r="G628" s="117">
        <v>40</v>
      </c>
      <c r="H628" s="117">
        <v>35</v>
      </c>
      <c r="I628" s="117">
        <v>20</v>
      </c>
      <c r="J628" s="117">
        <v>25</v>
      </c>
      <c r="K628" s="117">
        <v>22.5</v>
      </c>
      <c r="L628" s="117"/>
      <c r="M628" s="117"/>
      <c r="N628" s="117"/>
      <c r="O628" s="117">
        <v>30</v>
      </c>
      <c r="P628" s="117">
        <v>35</v>
      </c>
      <c r="Q628" s="117">
        <v>32.5</v>
      </c>
      <c r="R628" s="117">
        <v>60</v>
      </c>
      <c r="S628" s="117">
        <v>65</v>
      </c>
      <c r="T628" s="117">
        <v>62.5</v>
      </c>
      <c r="U628" s="117">
        <v>65</v>
      </c>
      <c r="V628" s="117">
        <v>71</v>
      </c>
      <c r="W628" s="117">
        <v>68</v>
      </c>
      <c r="X628" s="117">
        <v>50</v>
      </c>
      <c r="Y628" s="117">
        <v>55</v>
      </c>
      <c r="Z628" s="117">
        <v>52.5</v>
      </c>
      <c r="AA628" s="117">
        <v>0</v>
      </c>
      <c r="AB628" s="117">
        <v>20</v>
      </c>
      <c r="AC628" s="117">
        <v>10</v>
      </c>
      <c r="AD628" s="117">
        <v>5</v>
      </c>
      <c r="AE628" s="117">
        <v>15</v>
      </c>
      <c r="AF628" s="119">
        <v>10</v>
      </c>
    </row>
    <row r="629" spans="2:32" ht="15" customHeight="1" x14ac:dyDescent="0.25">
      <c r="B629" s="116">
        <v>41794</v>
      </c>
      <c r="C629" s="117">
        <v>20</v>
      </c>
      <c r="D629" s="117">
        <v>42</v>
      </c>
      <c r="E629" s="117">
        <v>31</v>
      </c>
      <c r="F629" s="117">
        <v>30</v>
      </c>
      <c r="G629" s="117">
        <v>40</v>
      </c>
      <c r="H629" s="117">
        <v>35</v>
      </c>
      <c r="I629" s="117">
        <v>20</v>
      </c>
      <c r="J629" s="117">
        <v>25</v>
      </c>
      <c r="K629" s="117">
        <v>22.5</v>
      </c>
      <c r="L629" s="117"/>
      <c r="M629" s="117"/>
      <c r="N629" s="117"/>
      <c r="O629" s="117">
        <v>30</v>
      </c>
      <c r="P629" s="117">
        <v>35</v>
      </c>
      <c r="Q629" s="117">
        <v>32.5</v>
      </c>
      <c r="R629" s="117">
        <v>48</v>
      </c>
      <c r="S629" s="117">
        <v>55</v>
      </c>
      <c r="T629" s="117">
        <v>51.5</v>
      </c>
      <c r="U629" s="117">
        <v>65</v>
      </c>
      <c r="V629" s="117">
        <v>71</v>
      </c>
      <c r="W629" s="117">
        <v>68</v>
      </c>
      <c r="X629" s="117">
        <v>50</v>
      </c>
      <c r="Y629" s="117">
        <v>55</v>
      </c>
      <c r="Z629" s="117">
        <v>52.5</v>
      </c>
      <c r="AA629" s="117">
        <v>0</v>
      </c>
      <c r="AB629" s="117">
        <v>20</v>
      </c>
      <c r="AC629" s="117">
        <v>10</v>
      </c>
      <c r="AD629" s="117">
        <v>0</v>
      </c>
      <c r="AE629" s="117">
        <v>10</v>
      </c>
      <c r="AF629" s="119">
        <v>5</v>
      </c>
    </row>
    <row r="630" spans="2:32" ht="15" customHeight="1" x14ac:dyDescent="0.25">
      <c r="B630" s="116">
        <v>41787</v>
      </c>
      <c r="C630" s="117">
        <v>20</v>
      </c>
      <c r="D630" s="117">
        <v>42</v>
      </c>
      <c r="E630" s="117">
        <v>31</v>
      </c>
      <c r="F630" s="117">
        <v>30</v>
      </c>
      <c r="G630" s="117">
        <v>40</v>
      </c>
      <c r="H630" s="117">
        <v>35</v>
      </c>
      <c r="I630" s="117">
        <v>20</v>
      </c>
      <c r="J630" s="117">
        <v>25</v>
      </c>
      <c r="K630" s="117">
        <v>22.5</v>
      </c>
      <c r="L630" s="117"/>
      <c r="M630" s="117"/>
      <c r="N630" s="117"/>
      <c r="O630" s="117">
        <v>30</v>
      </c>
      <c r="P630" s="117">
        <v>35</v>
      </c>
      <c r="Q630" s="117">
        <v>32.5</v>
      </c>
      <c r="R630" s="117">
        <v>48</v>
      </c>
      <c r="S630" s="117">
        <v>55</v>
      </c>
      <c r="T630" s="117">
        <v>51.5</v>
      </c>
      <c r="U630" s="117">
        <v>66</v>
      </c>
      <c r="V630" s="117">
        <v>72</v>
      </c>
      <c r="W630" s="117">
        <v>69</v>
      </c>
      <c r="X630" s="117">
        <v>50</v>
      </c>
      <c r="Y630" s="117">
        <v>55</v>
      </c>
      <c r="Z630" s="117">
        <v>52.5</v>
      </c>
      <c r="AA630" s="117">
        <v>0</v>
      </c>
      <c r="AB630" s="117">
        <v>20</v>
      </c>
      <c r="AC630" s="117">
        <v>10</v>
      </c>
      <c r="AD630" s="117">
        <v>0</v>
      </c>
      <c r="AE630" s="117">
        <v>10</v>
      </c>
      <c r="AF630" s="119">
        <v>5</v>
      </c>
    </row>
    <row r="631" spans="2:32" ht="15" customHeight="1" x14ac:dyDescent="0.25">
      <c r="B631" s="116">
        <v>41780</v>
      </c>
      <c r="C631" s="117">
        <v>20</v>
      </c>
      <c r="D631" s="117">
        <v>42</v>
      </c>
      <c r="E631" s="117">
        <v>31</v>
      </c>
      <c r="F631" s="117">
        <v>30</v>
      </c>
      <c r="G631" s="117">
        <v>40</v>
      </c>
      <c r="H631" s="117">
        <v>35</v>
      </c>
      <c r="I631" s="117">
        <v>20</v>
      </c>
      <c r="J631" s="117">
        <v>25</v>
      </c>
      <c r="K631" s="117">
        <v>22.5</v>
      </c>
      <c r="L631" s="117"/>
      <c r="M631" s="117"/>
      <c r="N631" s="117"/>
      <c r="O631" s="117">
        <v>30</v>
      </c>
      <c r="P631" s="117">
        <v>35</v>
      </c>
      <c r="Q631" s="117">
        <v>32.5</v>
      </c>
      <c r="R631" s="117">
        <v>48</v>
      </c>
      <c r="S631" s="117">
        <v>55</v>
      </c>
      <c r="T631" s="117">
        <v>51.5</v>
      </c>
      <c r="U631" s="117">
        <v>66</v>
      </c>
      <c r="V631" s="117">
        <v>72</v>
      </c>
      <c r="W631" s="117">
        <v>69</v>
      </c>
      <c r="X631" s="117">
        <v>50</v>
      </c>
      <c r="Y631" s="117">
        <v>55</v>
      </c>
      <c r="Z631" s="117">
        <v>52.5</v>
      </c>
      <c r="AA631" s="117">
        <v>0</v>
      </c>
      <c r="AB631" s="117">
        <v>20</v>
      </c>
      <c r="AC631" s="117">
        <v>10</v>
      </c>
      <c r="AD631" s="117">
        <v>0</v>
      </c>
      <c r="AE631" s="117">
        <v>10</v>
      </c>
      <c r="AF631" s="119">
        <v>5</v>
      </c>
    </row>
    <row r="632" spans="2:32" ht="15" customHeight="1" x14ac:dyDescent="0.25">
      <c r="B632" s="116">
        <v>41773</v>
      </c>
      <c r="C632" s="117">
        <v>20</v>
      </c>
      <c r="D632" s="117">
        <v>42</v>
      </c>
      <c r="E632" s="117">
        <v>31</v>
      </c>
      <c r="F632" s="117">
        <v>30</v>
      </c>
      <c r="G632" s="117">
        <v>40</v>
      </c>
      <c r="H632" s="117">
        <v>35</v>
      </c>
      <c r="I632" s="117">
        <v>20</v>
      </c>
      <c r="J632" s="117">
        <v>25</v>
      </c>
      <c r="K632" s="117">
        <v>22.5</v>
      </c>
      <c r="L632" s="117"/>
      <c r="M632" s="117"/>
      <c r="N632" s="117"/>
      <c r="O632" s="117">
        <v>30</v>
      </c>
      <c r="P632" s="117">
        <v>35</v>
      </c>
      <c r="Q632" s="117">
        <v>32.5</v>
      </c>
      <c r="R632" s="117">
        <v>48</v>
      </c>
      <c r="S632" s="117">
        <v>55</v>
      </c>
      <c r="T632" s="117">
        <v>51.5</v>
      </c>
      <c r="U632" s="117">
        <v>66</v>
      </c>
      <c r="V632" s="117">
        <v>72</v>
      </c>
      <c r="W632" s="117">
        <v>69</v>
      </c>
      <c r="X632" s="117">
        <v>50</v>
      </c>
      <c r="Y632" s="117">
        <v>55</v>
      </c>
      <c r="Z632" s="117">
        <v>52.5</v>
      </c>
      <c r="AA632" s="117">
        <v>0</v>
      </c>
      <c r="AB632" s="117">
        <v>20</v>
      </c>
      <c r="AC632" s="117">
        <v>10</v>
      </c>
      <c r="AD632" s="117">
        <v>0</v>
      </c>
      <c r="AE632" s="117">
        <v>10</v>
      </c>
      <c r="AF632" s="119">
        <v>5</v>
      </c>
    </row>
    <row r="633" spans="2:32" ht="15" customHeight="1" x14ac:dyDescent="0.25">
      <c r="B633" s="116">
        <v>41766</v>
      </c>
      <c r="C633" s="117">
        <v>20</v>
      </c>
      <c r="D633" s="117">
        <v>42</v>
      </c>
      <c r="E633" s="117">
        <v>31</v>
      </c>
      <c r="F633" s="117">
        <v>30</v>
      </c>
      <c r="G633" s="117">
        <v>40</v>
      </c>
      <c r="H633" s="117">
        <v>35</v>
      </c>
      <c r="I633" s="117">
        <v>20</v>
      </c>
      <c r="J633" s="117">
        <v>25</v>
      </c>
      <c r="K633" s="117">
        <v>22.5</v>
      </c>
      <c r="L633" s="117"/>
      <c r="M633" s="117"/>
      <c r="N633" s="117"/>
      <c r="O633" s="117">
        <v>30</v>
      </c>
      <c r="P633" s="117">
        <v>35</v>
      </c>
      <c r="Q633" s="117">
        <v>32.5</v>
      </c>
      <c r="R633" s="117">
        <v>48</v>
      </c>
      <c r="S633" s="117">
        <v>55</v>
      </c>
      <c r="T633" s="117">
        <v>51.5</v>
      </c>
      <c r="U633" s="117">
        <v>66</v>
      </c>
      <c r="V633" s="117">
        <v>72</v>
      </c>
      <c r="W633" s="117">
        <v>69</v>
      </c>
      <c r="X633" s="117">
        <v>50</v>
      </c>
      <c r="Y633" s="117">
        <v>55</v>
      </c>
      <c r="Z633" s="117">
        <v>52.5</v>
      </c>
      <c r="AA633" s="117">
        <v>0</v>
      </c>
      <c r="AB633" s="117">
        <v>20</v>
      </c>
      <c r="AC633" s="117">
        <v>10</v>
      </c>
      <c r="AD633" s="117">
        <v>0</v>
      </c>
      <c r="AE633" s="117">
        <v>10</v>
      </c>
      <c r="AF633" s="119">
        <v>5</v>
      </c>
    </row>
    <row r="634" spans="2:32" ht="15" customHeight="1" x14ac:dyDescent="0.25">
      <c r="B634" s="116">
        <v>41759</v>
      </c>
      <c r="C634" s="117">
        <v>25</v>
      </c>
      <c r="D634" s="117">
        <v>42</v>
      </c>
      <c r="E634" s="117">
        <v>33.5</v>
      </c>
      <c r="F634" s="117">
        <v>30</v>
      </c>
      <c r="G634" s="117">
        <v>40</v>
      </c>
      <c r="H634" s="117">
        <v>35</v>
      </c>
      <c r="I634" s="117">
        <v>20</v>
      </c>
      <c r="J634" s="117">
        <v>25</v>
      </c>
      <c r="K634" s="117">
        <v>22.5</v>
      </c>
      <c r="L634" s="117"/>
      <c r="M634" s="117"/>
      <c r="N634" s="117"/>
      <c r="O634" s="117">
        <v>30</v>
      </c>
      <c r="P634" s="117">
        <v>35</v>
      </c>
      <c r="Q634" s="117">
        <v>32.5</v>
      </c>
      <c r="R634" s="117">
        <v>48</v>
      </c>
      <c r="S634" s="117">
        <v>55</v>
      </c>
      <c r="T634" s="117">
        <v>51.5</v>
      </c>
      <c r="U634" s="117">
        <v>66</v>
      </c>
      <c r="V634" s="117">
        <v>72</v>
      </c>
      <c r="W634" s="117">
        <v>69</v>
      </c>
      <c r="X634" s="117">
        <v>45</v>
      </c>
      <c r="Y634" s="117">
        <v>55</v>
      </c>
      <c r="Z634" s="117">
        <v>50</v>
      </c>
      <c r="AA634" s="117">
        <v>0</v>
      </c>
      <c r="AB634" s="117">
        <v>20</v>
      </c>
      <c r="AC634" s="117">
        <v>10</v>
      </c>
      <c r="AD634" s="117">
        <v>0</v>
      </c>
      <c r="AE634" s="117">
        <v>10</v>
      </c>
      <c r="AF634" s="119">
        <v>5</v>
      </c>
    </row>
    <row r="635" spans="2:32" ht="15" customHeight="1" x14ac:dyDescent="0.25">
      <c r="B635" s="116">
        <v>41752</v>
      </c>
      <c r="C635" s="117">
        <v>25</v>
      </c>
      <c r="D635" s="117">
        <v>42</v>
      </c>
      <c r="E635" s="117">
        <v>33.5</v>
      </c>
      <c r="F635" s="117">
        <v>30</v>
      </c>
      <c r="G635" s="117">
        <v>40</v>
      </c>
      <c r="H635" s="117">
        <v>35</v>
      </c>
      <c r="I635" s="117">
        <v>20</v>
      </c>
      <c r="J635" s="117">
        <v>25</v>
      </c>
      <c r="K635" s="117">
        <v>22.5</v>
      </c>
      <c r="L635" s="117"/>
      <c r="M635" s="117"/>
      <c r="N635" s="117"/>
      <c r="O635" s="117">
        <v>20</v>
      </c>
      <c r="P635" s="117">
        <v>25</v>
      </c>
      <c r="Q635" s="117">
        <v>22.5</v>
      </c>
      <c r="R635" s="117">
        <v>48</v>
      </c>
      <c r="S635" s="117">
        <v>55</v>
      </c>
      <c r="T635" s="117">
        <v>51.5</v>
      </c>
      <c r="U635" s="117">
        <v>66</v>
      </c>
      <c r="V635" s="117">
        <v>72</v>
      </c>
      <c r="W635" s="117">
        <v>69</v>
      </c>
      <c r="X635" s="117">
        <v>45</v>
      </c>
      <c r="Y635" s="117">
        <v>55</v>
      </c>
      <c r="Z635" s="117">
        <v>50</v>
      </c>
      <c r="AA635" s="117">
        <v>0</v>
      </c>
      <c r="AB635" s="117">
        <v>20</v>
      </c>
      <c r="AC635" s="117">
        <v>10</v>
      </c>
      <c r="AD635" s="117">
        <v>0</v>
      </c>
      <c r="AE635" s="117">
        <v>10</v>
      </c>
      <c r="AF635" s="119">
        <v>5</v>
      </c>
    </row>
    <row r="636" spans="2:32" ht="15" customHeight="1" x14ac:dyDescent="0.25">
      <c r="B636" s="116">
        <v>41745</v>
      </c>
      <c r="C636" s="117">
        <v>25</v>
      </c>
      <c r="D636" s="117">
        <v>42</v>
      </c>
      <c r="E636" s="117">
        <v>33.5</v>
      </c>
      <c r="F636" s="117">
        <v>30</v>
      </c>
      <c r="G636" s="117">
        <v>40</v>
      </c>
      <c r="H636" s="117">
        <v>35</v>
      </c>
      <c r="I636" s="117">
        <v>20</v>
      </c>
      <c r="J636" s="117">
        <v>25</v>
      </c>
      <c r="K636" s="117">
        <v>22.5</v>
      </c>
      <c r="L636" s="117"/>
      <c r="M636" s="117"/>
      <c r="N636" s="117"/>
      <c r="O636" s="117">
        <v>20</v>
      </c>
      <c r="P636" s="117">
        <v>25</v>
      </c>
      <c r="Q636" s="117">
        <v>22.5</v>
      </c>
      <c r="R636" s="117">
        <v>48</v>
      </c>
      <c r="S636" s="117">
        <v>55</v>
      </c>
      <c r="T636" s="117">
        <v>51.5</v>
      </c>
      <c r="U636" s="117">
        <v>64</v>
      </c>
      <c r="V636" s="117">
        <v>66</v>
      </c>
      <c r="W636" s="117">
        <v>65</v>
      </c>
      <c r="X636" s="117">
        <v>45</v>
      </c>
      <c r="Y636" s="117">
        <v>55</v>
      </c>
      <c r="Z636" s="117">
        <v>50</v>
      </c>
      <c r="AA636" s="117">
        <v>0</v>
      </c>
      <c r="AB636" s="117">
        <v>20</v>
      </c>
      <c r="AC636" s="117">
        <v>10</v>
      </c>
      <c r="AD636" s="117">
        <v>0</v>
      </c>
      <c r="AE636" s="117">
        <v>10</v>
      </c>
      <c r="AF636" s="119">
        <v>5</v>
      </c>
    </row>
    <row r="637" spans="2:32" ht="15" customHeight="1" x14ac:dyDescent="0.25">
      <c r="B637" s="116">
        <v>41738</v>
      </c>
      <c r="C637" s="117">
        <v>25</v>
      </c>
      <c r="D637" s="117">
        <v>42</v>
      </c>
      <c r="E637" s="117">
        <v>33.5</v>
      </c>
      <c r="F637" s="117">
        <v>30</v>
      </c>
      <c r="G637" s="117">
        <v>40</v>
      </c>
      <c r="H637" s="117">
        <v>35</v>
      </c>
      <c r="I637" s="117">
        <v>20</v>
      </c>
      <c r="J637" s="117">
        <v>25</v>
      </c>
      <c r="K637" s="117">
        <v>22.5</v>
      </c>
      <c r="L637" s="117"/>
      <c r="M637" s="117"/>
      <c r="N637" s="117"/>
      <c r="O637" s="117">
        <v>20</v>
      </c>
      <c r="P637" s="117">
        <v>25</v>
      </c>
      <c r="Q637" s="117">
        <v>22.5</v>
      </c>
      <c r="R637" s="117">
        <v>48</v>
      </c>
      <c r="S637" s="117">
        <v>55</v>
      </c>
      <c r="T637" s="117">
        <v>51.5</v>
      </c>
      <c r="U637" s="117">
        <v>60</v>
      </c>
      <c r="V637" s="117">
        <v>65</v>
      </c>
      <c r="W637" s="117">
        <v>62.5</v>
      </c>
      <c r="X637" s="117">
        <v>45</v>
      </c>
      <c r="Y637" s="117">
        <v>55</v>
      </c>
      <c r="Z637" s="117">
        <v>50</v>
      </c>
      <c r="AA637" s="117">
        <v>0</v>
      </c>
      <c r="AB637" s="117">
        <v>20</v>
      </c>
      <c r="AC637" s="117">
        <v>10</v>
      </c>
      <c r="AD637" s="117">
        <v>0</v>
      </c>
      <c r="AE637" s="117">
        <v>10</v>
      </c>
      <c r="AF637" s="119">
        <v>5</v>
      </c>
    </row>
    <row r="638" spans="2:32" ht="15" customHeight="1" x14ac:dyDescent="0.25">
      <c r="B638" s="116">
        <v>41731</v>
      </c>
      <c r="C638" s="117">
        <v>25</v>
      </c>
      <c r="D638" s="117">
        <v>42</v>
      </c>
      <c r="E638" s="117">
        <v>33.5</v>
      </c>
      <c r="F638" s="117">
        <v>30</v>
      </c>
      <c r="G638" s="117">
        <v>40</v>
      </c>
      <c r="H638" s="117">
        <v>35</v>
      </c>
      <c r="I638" s="117">
        <v>20</v>
      </c>
      <c r="J638" s="117">
        <v>25</v>
      </c>
      <c r="K638" s="117">
        <v>22.5</v>
      </c>
      <c r="L638" s="117"/>
      <c r="M638" s="117"/>
      <c r="N638" s="117"/>
      <c r="O638" s="117">
        <v>20</v>
      </c>
      <c r="P638" s="117">
        <v>25</v>
      </c>
      <c r="Q638" s="117">
        <v>22.5</v>
      </c>
      <c r="R638" s="117">
        <v>48</v>
      </c>
      <c r="S638" s="117">
        <v>55</v>
      </c>
      <c r="T638" s="117">
        <v>51.5</v>
      </c>
      <c r="U638" s="117">
        <v>60</v>
      </c>
      <c r="V638" s="117">
        <v>65</v>
      </c>
      <c r="W638" s="117">
        <v>62.5</v>
      </c>
      <c r="X638" s="117">
        <v>45</v>
      </c>
      <c r="Y638" s="117">
        <v>55</v>
      </c>
      <c r="Z638" s="117">
        <v>50</v>
      </c>
      <c r="AA638" s="117">
        <v>0</v>
      </c>
      <c r="AB638" s="117">
        <v>20</v>
      </c>
      <c r="AC638" s="117">
        <v>10</v>
      </c>
      <c r="AD638" s="117">
        <v>0</v>
      </c>
      <c r="AE638" s="117">
        <v>10</v>
      </c>
      <c r="AF638" s="119">
        <v>5</v>
      </c>
    </row>
    <row r="639" spans="2:32" ht="15" customHeight="1" x14ac:dyDescent="0.25">
      <c r="B639" s="116">
        <v>41724</v>
      </c>
      <c r="C639" s="117">
        <v>25</v>
      </c>
      <c r="D639" s="117">
        <v>42</v>
      </c>
      <c r="E639" s="117">
        <v>33.5</v>
      </c>
      <c r="F639" s="117">
        <v>30</v>
      </c>
      <c r="G639" s="117">
        <v>40</v>
      </c>
      <c r="H639" s="117">
        <v>35</v>
      </c>
      <c r="I639" s="117">
        <v>20</v>
      </c>
      <c r="J639" s="117">
        <v>25</v>
      </c>
      <c r="K639" s="117">
        <v>22.5</v>
      </c>
      <c r="L639" s="117"/>
      <c r="M639" s="117"/>
      <c r="N639" s="117"/>
      <c r="O639" s="117">
        <v>20</v>
      </c>
      <c r="P639" s="117">
        <v>25</v>
      </c>
      <c r="Q639" s="117">
        <v>22.5</v>
      </c>
      <c r="R639" s="117">
        <v>48</v>
      </c>
      <c r="S639" s="117">
        <v>55</v>
      </c>
      <c r="T639" s="117">
        <v>51.5</v>
      </c>
      <c r="U639" s="117">
        <v>60</v>
      </c>
      <c r="V639" s="117">
        <v>65</v>
      </c>
      <c r="W639" s="117">
        <v>62.5</v>
      </c>
      <c r="X639" s="117">
        <v>45</v>
      </c>
      <c r="Y639" s="117">
        <v>55</v>
      </c>
      <c r="Z639" s="117">
        <v>50</v>
      </c>
      <c r="AA639" s="117">
        <v>0</v>
      </c>
      <c r="AB639" s="117">
        <v>20</v>
      </c>
      <c r="AC639" s="117">
        <v>10</v>
      </c>
      <c r="AD639" s="117">
        <v>0</v>
      </c>
      <c r="AE639" s="117">
        <v>10</v>
      </c>
      <c r="AF639" s="119">
        <v>5</v>
      </c>
    </row>
    <row r="640" spans="2:32" ht="15" customHeight="1" x14ac:dyDescent="0.25">
      <c r="B640" s="116">
        <v>41717</v>
      </c>
      <c r="C640" s="117">
        <v>25</v>
      </c>
      <c r="D640" s="117">
        <v>42</v>
      </c>
      <c r="E640" s="117">
        <v>33.5</v>
      </c>
      <c r="F640" s="117">
        <v>30</v>
      </c>
      <c r="G640" s="117">
        <v>40</v>
      </c>
      <c r="H640" s="117">
        <v>35</v>
      </c>
      <c r="I640" s="117">
        <v>20</v>
      </c>
      <c r="J640" s="117">
        <v>25</v>
      </c>
      <c r="K640" s="117">
        <v>22.5</v>
      </c>
      <c r="L640" s="117"/>
      <c r="M640" s="117"/>
      <c r="N640" s="117"/>
      <c r="O640" s="117">
        <v>20</v>
      </c>
      <c r="P640" s="117">
        <v>25</v>
      </c>
      <c r="Q640" s="117">
        <v>22.5</v>
      </c>
      <c r="R640" s="117">
        <v>48</v>
      </c>
      <c r="S640" s="117">
        <v>55</v>
      </c>
      <c r="T640" s="117">
        <v>51.5</v>
      </c>
      <c r="U640" s="117">
        <v>60</v>
      </c>
      <c r="V640" s="117">
        <v>65</v>
      </c>
      <c r="W640" s="117">
        <v>62.5</v>
      </c>
      <c r="X640" s="117">
        <v>45</v>
      </c>
      <c r="Y640" s="117">
        <v>55</v>
      </c>
      <c r="Z640" s="117">
        <v>50</v>
      </c>
      <c r="AA640" s="117">
        <v>-10</v>
      </c>
      <c r="AB640" s="117">
        <v>16</v>
      </c>
      <c r="AC640" s="117">
        <v>3</v>
      </c>
      <c r="AD640" s="117">
        <v>-5</v>
      </c>
      <c r="AE640" s="117">
        <v>5</v>
      </c>
      <c r="AF640" s="119">
        <v>0</v>
      </c>
    </row>
    <row r="641" spans="2:32" ht="15" customHeight="1" x14ac:dyDescent="0.25">
      <c r="B641" s="116">
        <v>41710</v>
      </c>
      <c r="C641" s="117">
        <v>25</v>
      </c>
      <c r="D641" s="117">
        <v>42</v>
      </c>
      <c r="E641" s="117">
        <v>33.5</v>
      </c>
      <c r="F641" s="117">
        <v>30</v>
      </c>
      <c r="G641" s="117">
        <v>40</v>
      </c>
      <c r="H641" s="117">
        <v>35</v>
      </c>
      <c r="I641" s="117">
        <v>20</v>
      </c>
      <c r="J641" s="117">
        <v>25</v>
      </c>
      <c r="K641" s="117">
        <v>22.5</v>
      </c>
      <c r="L641" s="117"/>
      <c r="M641" s="117"/>
      <c r="N641" s="117"/>
      <c r="O641" s="117">
        <v>20</v>
      </c>
      <c r="P641" s="117">
        <v>25</v>
      </c>
      <c r="Q641" s="117">
        <v>22.5</v>
      </c>
      <c r="R641" s="117">
        <v>48</v>
      </c>
      <c r="S641" s="117">
        <v>55</v>
      </c>
      <c r="T641" s="117">
        <v>51.5</v>
      </c>
      <c r="U641" s="117">
        <v>60</v>
      </c>
      <c r="V641" s="117">
        <v>65</v>
      </c>
      <c r="W641" s="117">
        <v>62.5</v>
      </c>
      <c r="X641" s="117">
        <v>45</v>
      </c>
      <c r="Y641" s="117">
        <v>55</v>
      </c>
      <c r="Z641" s="117">
        <v>50</v>
      </c>
      <c r="AA641" s="117">
        <v>-10</v>
      </c>
      <c r="AB641" s="117">
        <v>16</v>
      </c>
      <c r="AC641" s="117">
        <v>3</v>
      </c>
      <c r="AD641" s="117">
        <v>-5</v>
      </c>
      <c r="AE641" s="117">
        <v>5</v>
      </c>
      <c r="AF641" s="119">
        <v>0</v>
      </c>
    </row>
    <row r="642" spans="2:32" ht="15" customHeight="1" x14ac:dyDescent="0.25">
      <c r="B642" s="116">
        <v>41705</v>
      </c>
      <c r="C642" s="117">
        <v>25</v>
      </c>
      <c r="D642" s="117">
        <v>42</v>
      </c>
      <c r="E642" s="117">
        <v>33.5</v>
      </c>
      <c r="F642" s="117">
        <v>30</v>
      </c>
      <c r="G642" s="117">
        <v>40</v>
      </c>
      <c r="H642" s="117">
        <v>35</v>
      </c>
      <c r="I642" s="117">
        <v>20</v>
      </c>
      <c r="J642" s="117">
        <v>25</v>
      </c>
      <c r="K642" s="117">
        <v>22.5</v>
      </c>
      <c r="L642" s="117"/>
      <c r="M642" s="117"/>
      <c r="N642" s="117"/>
      <c r="O642" s="117">
        <v>20</v>
      </c>
      <c r="P642" s="117">
        <v>25</v>
      </c>
      <c r="Q642" s="117">
        <v>22.5</v>
      </c>
      <c r="R642" s="117">
        <v>48</v>
      </c>
      <c r="S642" s="117">
        <v>55</v>
      </c>
      <c r="T642" s="117">
        <v>51.5</v>
      </c>
      <c r="U642" s="117">
        <v>60</v>
      </c>
      <c r="V642" s="117">
        <v>65</v>
      </c>
      <c r="W642" s="117">
        <v>62.5</v>
      </c>
      <c r="X642" s="117">
        <v>45</v>
      </c>
      <c r="Y642" s="117">
        <v>55</v>
      </c>
      <c r="Z642" s="117">
        <v>50</v>
      </c>
      <c r="AA642" s="117">
        <v>-10</v>
      </c>
      <c r="AB642" s="117">
        <v>16</v>
      </c>
      <c r="AC642" s="117">
        <v>3</v>
      </c>
      <c r="AD642" s="117">
        <v>-5</v>
      </c>
      <c r="AE642" s="117">
        <v>5</v>
      </c>
      <c r="AF642" s="119">
        <v>0</v>
      </c>
    </row>
    <row r="643" spans="2:32" ht="15" customHeight="1" x14ac:dyDescent="0.25">
      <c r="B643" s="116">
        <v>41698</v>
      </c>
      <c r="C643" s="117">
        <v>25</v>
      </c>
      <c r="D643" s="117">
        <v>42</v>
      </c>
      <c r="E643" s="117">
        <v>33.5</v>
      </c>
      <c r="F643" s="117">
        <v>30</v>
      </c>
      <c r="G643" s="117">
        <v>40</v>
      </c>
      <c r="H643" s="117">
        <v>35</v>
      </c>
      <c r="I643" s="117">
        <v>20</v>
      </c>
      <c r="J643" s="117">
        <v>25</v>
      </c>
      <c r="K643" s="117">
        <v>22.5</v>
      </c>
      <c r="L643" s="117"/>
      <c r="M643" s="117"/>
      <c r="N643" s="117"/>
      <c r="O643" s="117">
        <v>8</v>
      </c>
      <c r="P643" s="117">
        <v>20</v>
      </c>
      <c r="Q643" s="117">
        <v>14</v>
      </c>
      <c r="R643" s="117">
        <v>48</v>
      </c>
      <c r="S643" s="117">
        <v>55</v>
      </c>
      <c r="T643" s="117">
        <v>51.5</v>
      </c>
      <c r="U643" s="117">
        <v>60</v>
      </c>
      <c r="V643" s="117">
        <v>65</v>
      </c>
      <c r="W643" s="117">
        <v>62.5</v>
      </c>
      <c r="X643" s="117">
        <v>30</v>
      </c>
      <c r="Y643" s="117">
        <v>40</v>
      </c>
      <c r="Z643" s="117">
        <v>35</v>
      </c>
      <c r="AA643" s="117">
        <v>-10</v>
      </c>
      <c r="AB643" s="117">
        <v>16</v>
      </c>
      <c r="AC643" s="117">
        <v>3</v>
      </c>
      <c r="AD643" s="117">
        <v>-10</v>
      </c>
      <c r="AE643" s="117">
        <v>5</v>
      </c>
      <c r="AF643" s="119">
        <v>-2.5</v>
      </c>
    </row>
    <row r="644" spans="2:32" ht="15" customHeight="1" x14ac:dyDescent="0.25">
      <c r="B644" s="116">
        <v>41691</v>
      </c>
      <c r="C644" s="117">
        <v>25</v>
      </c>
      <c r="D644" s="117">
        <v>42</v>
      </c>
      <c r="E644" s="117">
        <v>33.5</v>
      </c>
      <c r="F644" s="117">
        <v>30</v>
      </c>
      <c r="G644" s="117">
        <v>40</v>
      </c>
      <c r="H644" s="117">
        <v>35</v>
      </c>
      <c r="I644" s="117">
        <v>20</v>
      </c>
      <c r="J644" s="117">
        <v>25</v>
      </c>
      <c r="K644" s="117">
        <v>22.5</v>
      </c>
      <c r="L644" s="117"/>
      <c r="M644" s="117"/>
      <c r="N644" s="117"/>
      <c r="O644" s="117">
        <v>8</v>
      </c>
      <c r="P644" s="117">
        <v>20</v>
      </c>
      <c r="Q644" s="117">
        <v>14</v>
      </c>
      <c r="R644" s="117">
        <v>42</v>
      </c>
      <c r="S644" s="117">
        <v>50</v>
      </c>
      <c r="T644" s="117">
        <v>46</v>
      </c>
      <c r="U644" s="117">
        <v>50</v>
      </c>
      <c r="V644" s="117">
        <v>60</v>
      </c>
      <c r="W644" s="117">
        <v>55</v>
      </c>
      <c r="X644" s="117">
        <v>30</v>
      </c>
      <c r="Y644" s="117">
        <v>40</v>
      </c>
      <c r="Z644" s="117">
        <v>35</v>
      </c>
      <c r="AA644" s="117">
        <v>-10</v>
      </c>
      <c r="AB644" s="117">
        <v>16</v>
      </c>
      <c r="AC644" s="117">
        <v>3</v>
      </c>
      <c r="AD644" s="117">
        <v>-10</v>
      </c>
      <c r="AE644" s="117">
        <v>5</v>
      </c>
      <c r="AF644" s="119">
        <v>-2.5</v>
      </c>
    </row>
    <row r="645" spans="2:32" ht="15" customHeight="1" x14ac:dyDescent="0.25">
      <c r="B645" s="116">
        <v>41684</v>
      </c>
      <c r="C645" s="117">
        <v>25</v>
      </c>
      <c r="D645" s="117">
        <v>42</v>
      </c>
      <c r="E645" s="117">
        <v>33.5</v>
      </c>
      <c r="F645" s="117">
        <v>30</v>
      </c>
      <c r="G645" s="117">
        <v>40</v>
      </c>
      <c r="H645" s="117">
        <v>35</v>
      </c>
      <c r="I645" s="117">
        <v>20</v>
      </c>
      <c r="J645" s="117">
        <v>25</v>
      </c>
      <c r="K645" s="117">
        <v>22.5</v>
      </c>
      <c r="L645" s="117"/>
      <c r="M645" s="117"/>
      <c r="N645" s="117"/>
      <c r="O645" s="117">
        <v>8</v>
      </c>
      <c r="P645" s="117">
        <v>20</v>
      </c>
      <c r="Q645" s="117">
        <v>14</v>
      </c>
      <c r="R645" s="117">
        <v>42</v>
      </c>
      <c r="S645" s="117">
        <v>50</v>
      </c>
      <c r="T645" s="117">
        <v>46</v>
      </c>
      <c r="U645" s="117">
        <v>50</v>
      </c>
      <c r="V645" s="117">
        <v>60</v>
      </c>
      <c r="W645" s="117">
        <v>55</v>
      </c>
      <c r="X645" s="117">
        <v>30</v>
      </c>
      <c r="Y645" s="117">
        <v>40</v>
      </c>
      <c r="Z645" s="117">
        <v>35</v>
      </c>
      <c r="AA645" s="117">
        <v>-10</v>
      </c>
      <c r="AB645" s="117">
        <v>16</v>
      </c>
      <c r="AC645" s="117">
        <v>3</v>
      </c>
      <c r="AD645" s="117">
        <v>-10</v>
      </c>
      <c r="AE645" s="117">
        <v>5</v>
      </c>
      <c r="AF645" s="119">
        <v>-2.5</v>
      </c>
    </row>
    <row r="646" spans="2:32" ht="15" customHeight="1" x14ac:dyDescent="0.25">
      <c r="B646" s="116">
        <v>41677</v>
      </c>
      <c r="C646" s="117">
        <v>25</v>
      </c>
      <c r="D646" s="117">
        <v>35</v>
      </c>
      <c r="E646" s="117">
        <v>30</v>
      </c>
      <c r="F646" s="117">
        <v>27</v>
      </c>
      <c r="G646" s="117">
        <v>37</v>
      </c>
      <c r="H646" s="117">
        <v>32</v>
      </c>
      <c r="I646" s="117">
        <v>20</v>
      </c>
      <c r="J646" s="117">
        <v>25</v>
      </c>
      <c r="K646" s="117">
        <v>22.5</v>
      </c>
      <c r="L646" s="117"/>
      <c r="M646" s="117"/>
      <c r="N646" s="117"/>
      <c r="O646" s="117">
        <v>8</v>
      </c>
      <c r="P646" s="117">
        <v>20</v>
      </c>
      <c r="Q646" s="117">
        <v>14</v>
      </c>
      <c r="R646" s="117">
        <v>42</v>
      </c>
      <c r="S646" s="117">
        <v>50</v>
      </c>
      <c r="T646" s="117">
        <v>46</v>
      </c>
      <c r="U646" s="117">
        <v>50</v>
      </c>
      <c r="V646" s="117">
        <v>60</v>
      </c>
      <c r="W646" s="117">
        <v>55</v>
      </c>
      <c r="X646" s="117">
        <v>30</v>
      </c>
      <c r="Y646" s="117">
        <v>40</v>
      </c>
      <c r="Z646" s="117">
        <v>35</v>
      </c>
      <c r="AA646" s="117">
        <v>-10</v>
      </c>
      <c r="AB646" s="117">
        <v>15</v>
      </c>
      <c r="AC646" s="117">
        <v>2.5</v>
      </c>
      <c r="AD646" s="117">
        <v>-10</v>
      </c>
      <c r="AE646" s="117">
        <v>5</v>
      </c>
      <c r="AF646" s="119">
        <v>-2.5</v>
      </c>
    </row>
    <row r="647" spans="2:32" ht="15" customHeight="1" x14ac:dyDescent="0.25">
      <c r="B647" s="116">
        <v>41670</v>
      </c>
      <c r="C647" s="117"/>
      <c r="D647" s="117"/>
      <c r="E647" s="117"/>
      <c r="F647" s="117"/>
      <c r="G647" s="117"/>
      <c r="H647" s="117"/>
      <c r="I647" s="117"/>
      <c r="J647" s="117"/>
      <c r="K647" s="117"/>
      <c r="L647" s="117"/>
      <c r="M647" s="117"/>
      <c r="N647" s="117"/>
      <c r="O647" s="117">
        <v>8</v>
      </c>
      <c r="P647" s="117">
        <v>20</v>
      </c>
      <c r="Q647" s="117">
        <v>14</v>
      </c>
      <c r="R647" s="117">
        <v>42</v>
      </c>
      <c r="S647" s="117">
        <v>50</v>
      </c>
      <c r="T647" s="117">
        <v>46</v>
      </c>
      <c r="U647" s="117">
        <v>50</v>
      </c>
      <c r="V647" s="117">
        <v>60</v>
      </c>
      <c r="W647" s="117">
        <v>55</v>
      </c>
      <c r="X647" s="117">
        <v>30</v>
      </c>
      <c r="Y647" s="117">
        <v>40</v>
      </c>
      <c r="Z647" s="117">
        <v>35</v>
      </c>
      <c r="AA647" s="117">
        <v>-10</v>
      </c>
      <c r="AB647" s="117">
        <v>15</v>
      </c>
      <c r="AC647" s="117">
        <v>2.5</v>
      </c>
      <c r="AD647" s="117">
        <v>-10</v>
      </c>
      <c r="AE647" s="117">
        <v>5</v>
      </c>
      <c r="AF647" s="119">
        <v>-2.5</v>
      </c>
    </row>
    <row r="648" spans="2:32" ht="15" customHeight="1" x14ac:dyDescent="0.25">
      <c r="B648" s="116">
        <v>41663</v>
      </c>
      <c r="C648" s="117">
        <v>25</v>
      </c>
      <c r="D648" s="117">
        <v>35</v>
      </c>
      <c r="E648" s="117">
        <v>30</v>
      </c>
      <c r="F648" s="117">
        <v>27</v>
      </c>
      <c r="G648" s="117">
        <v>37</v>
      </c>
      <c r="H648" s="117">
        <v>32</v>
      </c>
      <c r="I648" s="117">
        <v>20</v>
      </c>
      <c r="J648" s="117">
        <v>25</v>
      </c>
      <c r="K648" s="117">
        <v>22.5</v>
      </c>
      <c r="L648" s="117"/>
      <c r="M648" s="117"/>
      <c r="N648" s="117"/>
      <c r="O648" s="117">
        <v>8</v>
      </c>
      <c r="P648" s="117">
        <v>20</v>
      </c>
      <c r="Q648" s="117">
        <v>14</v>
      </c>
      <c r="R648" s="117">
        <v>42</v>
      </c>
      <c r="S648" s="117">
        <v>50</v>
      </c>
      <c r="T648" s="117">
        <v>46</v>
      </c>
      <c r="U648" s="117">
        <v>58</v>
      </c>
      <c r="V648" s="117">
        <v>62</v>
      </c>
      <c r="W648" s="117">
        <v>60</v>
      </c>
      <c r="X648" s="117">
        <v>30</v>
      </c>
      <c r="Y648" s="117">
        <v>40</v>
      </c>
      <c r="Z648" s="117">
        <v>35</v>
      </c>
      <c r="AA648" s="117">
        <v>-10</v>
      </c>
      <c r="AB648" s="117">
        <v>15</v>
      </c>
      <c r="AC648" s="117">
        <v>2.5</v>
      </c>
      <c r="AD648" s="117">
        <v>-10</v>
      </c>
      <c r="AE648" s="117">
        <v>5</v>
      </c>
      <c r="AF648" s="119">
        <v>-2.5</v>
      </c>
    </row>
    <row r="649" spans="2:32" ht="15" customHeight="1" x14ac:dyDescent="0.25">
      <c r="B649" s="116">
        <v>41656</v>
      </c>
      <c r="C649" s="117">
        <v>23</v>
      </c>
      <c r="D649" s="117">
        <v>33</v>
      </c>
      <c r="E649" s="117">
        <v>28</v>
      </c>
      <c r="F649" s="117">
        <v>25</v>
      </c>
      <c r="G649" s="117">
        <v>35</v>
      </c>
      <c r="H649" s="117">
        <v>30</v>
      </c>
      <c r="I649" s="117">
        <v>20</v>
      </c>
      <c r="J649" s="117">
        <v>25</v>
      </c>
      <c r="K649" s="117">
        <v>22.5</v>
      </c>
      <c r="L649" s="117"/>
      <c r="M649" s="117"/>
      <c r="N649" s="117"/>
      <c r="O649" s="117">
        <v>8</v>
      </c>
      <c r="P649" s="117">
        <v>20</v>
      </c>
      <c r="Q649" s="117">
        <v>14</v>
      </c>
      <c r="R649" s="117">
        <v>40</v>
      </c>
      <c r="S649" s="117">
        <v>50</v>
      </c>
      <c r="T649" s="117">
        <v>45</v>
      </c>
      <c r="U649" s="117">
        <v>58</v>
      </c>
      <c r="V649" s="117">
        <v>62</v>
      </c>
      <c r="W649" s="117">
        <v>60</v>
      </c>
      <c r="X649" s="117">
        <v>30</v>
      </c>
      <c r="Y649" s="117">
        <v>40</v>
      </c>
      <c r="Z649" s="117">
        <v>35</v>
      </c>
      <c r="AA649" s="117">
        <v>-10</v>
      </c>
      <c r="AB649" s="117">
        <v>15</v>
      </c>
      <c r="AC649" s="117">
        <v>2.5</v>
      </c>
      <c r="AD649" s="117">
        <v>-10</v>
      </c>
      <c r="AE649" s="117">
        <v>5</v>
      </c>
      <c r="AF649" s="119">
        <v>-2.5</v>
      </c>
    </row>
    <row r="650" spans="2:32" ht="15" customHeight="1" x14ac:dyDescent="0.25">
      <c r="B650" s="116">
        <v>41649</v>
      </c>
      <c r="C650" s="117">
        <v>20</v>
      </c>
      <c r="D650" s="117">
        <v>30</v>
      </c>
      <c r="E650" s="117">
        <v>25</v>
      </c>
      <c r="F650" s="117">
        <v>25</v>
      </c>
      <c r="G650" s="117">
        <v>35</v>
      </c>
      <c r="H650" s="117">
        <v>30</v>
      </c>
      <c r="I650" s="117">
        <v>20</v>
      </c>
      <c r="J650" s="117">
        <v>25</v>
      </c>
      <c r="K650" s="117">
        <v>22.5</v>
      </c>
      <c r="L650" s="117"/>
      <c r="M650" s="117"/>
      <c r="N650" s="117"/>
      <c r="O650" s="117">
        <v>8</v>
      </c>
      <c r="P650" s="117">
        <v>20</v>
      </c>
      <c r="Q650" s="117">
        <v>14</v>
      </c>
      <c r="R650" s="117">
        <v>40</v>
      </c>
      <c r="S650" s="117">
        <v>50</v>
      </c>
      <c r="T650" s="117">
        <v>45</v>
      </c>
      <c r="U650" s="117">
        <v>58</v>
      </c>
      <c r="V650" s="117">
        <v>62</v>
      </c>
      <c r="W650" s="117">
        <v>60</v>
      </c>
      <c r="X650" s="117">
        <v>30</v>
      </c>
      <c r="Y650" s="117">
        <v>40</v>
      </c>
      <c r="Z650" s="117">
        <v>35</v>
      </c>
      <c r="AA650" s="117">
        <v>-10</v>
      </c>
      <c r="AB650" s="117">
        <v>15</v>
      </c>
      <c r="AC650" s="117">
        <v>2.5</v>
      </c>
      <c r="AD650" s="117">
        <v>-10</v>
      </c>
      <c r="AE650" s="117">
        <v>5</v>
      </c>
      <c r="AF650" s="119">
        <v>-2.5</v>
      </c>
    </row>
    <row r="651" spans="2:32" ht="15" customHeight="1" x14ac:dyDescent="0.25">
      <c r="B651" s="116">
        <v>41642</v>
      </c>
      <c r="C651" s="117">
        <v>20</v>
      </c>
      <c r="D651" s="117">
        <v>30</v>
      </c>
      <c r="E651" s="117">
        <v>25</v>
      </c>
      <c r="F651" s="117">
        <v>25</v>
      </c>
      <c r="G651" s="117">
        <v>35</v>
      </c>
      <c r="H651" s="117">
        <v>30</v>
      </c>
      <c r="I651" s="117">
        <v>20</v>
      </c>
      <c r="J651" s="117">
        <v>25</v>
      </c>
      <c r="K651" s="117">
        <v>22.5</v>
      </c>
      <c r="L651" s="117"/>
      <c r="M651" s="117"/>
      <c r="N651" s="117"/>
      <c r="O651" s="117">
        <v>8</v>
      </c>
      <c r="P651" s="117">
        <v>20</v>
      </c>
      <c r="Q651" s="117">
        <v>14</v>
      </c>
      <c r="R651" s="117">
        <v>40</v>
      </c>
      <c r="S651" s="117">
        <v>50</v>
      </c>
      <c r="T651" s="117">
        <v>45</v>
      </c>
      <c r="U651" s="117">
        <v>58</v>
      </c>
      <c r="V651" s="117">
        <v>62</v>
      </c>
      <c r="W651" s="117">
        <v>60</v>
      </c>
      <c r="X651" s="117">
        <v>30</v>
      </c>
      <c r="Y651" s="117">
        <v>40</v>
      </c>
      <c r="Z651" s="117">
        <v>35</v>
      </c>
      <c r="AA651" s="117">
        <v>-10</v>
      </c>
      <c r="AB651" s="117">
        <v>15</v>
      </c>
      <c r="AC651" s="117">
        <v>2.5</v>
      </c>
      <c r="AD651" s="117">
        <v>-10</v>
      </c>
      <c r="AE651" s="117">
        <v>10</v>
      </c>
      <c r="AF651" s="119">
        <v>0</v>
      </c>
    </row>
    <row r="652" spans="2:32" ht="15" customHeight="1" x14ac:dyDescent="0.25">
      <c r="B652" s="116">
        <v>41628</v>
      </c>
      <c r="C652" s="117">
        <v>20</v>
      </c>
      <c r="D652" s="117">
        <v>30</v>
      </c>
      <c r="E652" s="117">
        <v>25</v>
      </c>
      <c r="F652" s="117">
        <v>25</v>
      </c>
      <c r="G652" s="117">
        <v>35</v>
      </c>
      <c r="H652" s="117">
        <v>30</v>
      </c>
      <c r="I652" s="117">
        <v>20</v>
      </c>
      <c r="J652" s="117">
        <v>25</v>
      </c>
      <c r="K652" s="117">
        <v>22.5</v>
      </c>
      <c r="L652" s="117"/>
      <c r="M652" s="117"/>
      <c r="N652" s="117"/>
      <c r="O652" s="117">
        <v>8</v>
      </c>
      <c r="P652" s="117">
        <v>20</v>
      </c>
      <c r="Q652" s="117">
        <v>14</v>
      </c>
      <c r="R652" s="117">
        <v>40</v>
      </c>
      <c r="S652" s="117">
        <v>50</v>
      </c>
      <c r="T652" s="117">
        <v>45</v>
      </c>
      <c r="U652" s="117">
        <v>58</v>
      </c>
      <c r="V652" s="117">
        <v>62</v>
      </c>
      <c r="W652" s="117">
        <v>60</v>
      </c>
      <c r="X652" s="117">
        <v>30</v>
      </c>
      <c r="Y652" s="117">
        <v>40</v>
      </c>
      <c r="Z652" s="117">
        <v>35</v>
      </c>
      <c r="AA652" s="117">
        <v>-10</v>
      </c>
      <c r="AB652" s="117">
        <v>15</v>
      </c>
      <c r="AC652" s="117">
        <v>2.5</v>
      </c>
      <c r="AD652" s="117">
        <v>-10</v>
      </c>
      <c r="AE652" s="117">
        <v>10</v>
      </c>
      <c r="AF652" s="119">
        <v>0</v>
      </c>
    </row>
    <row r="653" spans="2:32" ht="15" customHeight="1" x14ac:dyDescent="0.25">
      <c r="B653" s="116">
        <v>41621</v>
      </c>
      <c r="C653" s="117">
        <v>20</v>
      </c>
      <c r="D653" s="117">
        <v>30</v>
      </c>
      <c r="E653" s="117">
        <v>25</v>
      </c>
      <c r="F653" s="117">
        <v>25</v>
      </c>
      <c r="G653" s="117">
        <v>35</v>
      </c>
      <c r="H653" s="117">
        <v>30</v>
      </c>
      <c r="I653" s="117">
        <v>20</v>
      </c>
      <c r="J653" s="117">
        <v>25</v>
      </c>
      <c r="K653" s="117">
        <v>22.5</v>
      </c>
      <c r="L653" s="117"/>
      <c r="M653" s="117"/>
      <c r="N653" s="117"/>
      <c r="O653" s="117">
        <v>8</v>
      </c>
      <c r="P653" s="117">
        <v>20</v>
      </c>
      <c r="Q653" s="117">
        <v>14</v>
      </c>
      <c r="R653" s="117">
        <v>40</v>
      </c>
      <c r="S653" s="117">
        <v>50</v>
      </c>
      <c r="T653" s="117">
        <v>45</v>
      </c>
      <c r="U653" s="117">
        <v>58</v>
      </c>
      <c r="V653" s="117">
        <v>62</v>
      </c>
      <c r="W653" s="117">
        <v>60</v>
      </c>
      <c r="X653" s="117">
        <v>30</v>
      </c>
      <c r="Y653" s="117">
        <v>40</v>
      </c>
      <c r="Z653" s="117">
        <v>35</v>
      </c>
      <c r="AA653" s="117">
        <v>-10</v>
      </c>
      <c r="AB653" s="117">
        <v>15</v>
      </c>
      <c r="AC653" s="117">
        <v>2.5</v>
      </c>
      <c r="AD653" s="117">
        <v>-10</v>
      </c>
      <c r="AE653" s="117">
        <v>10</v>
      </c>
      <c r="AF653" s="119">
        <v>0</v>
      </c>
    </row>
    <row r="654" spans="2:32" ht="15" customHeight="1" x14ac:dyDescent="0.25">
      <c r="B654" s="116">
        <v>41614</v>
      </c>
      <c r="C654" s="117">
        <v>20</v>
      </c>
      <c r="D654" s="117">
        <v>30</v>
      </c>
      <c r="E654" s="117">
        <v>25</v>
      </c>
      <c r="F654" s="117">
        <v>25</v>
      </c>
      <c r="G654" s="117">
        <v>35</v>
      </c>
      <c r="H654" s="117">
        <v>30</v>
      </c>
      <c r="I654" s="117">
        <v>20</v>
      </c>
      <c r="J654" s="117">
        <v>25</v>
      </c>
      <c r="K654" s="117">
        <v>22.5</v>
      </c>
      <c r="L654" s="117"/>
      <c r="M654" s="117"/>
      <c r="N654" s="117"/>
      <c r="O654" s="117">
        <v>8</v>
      </c>
      <c r="P654" s="117">
        <v>20</v>
      </c>
      <c r="Q654" s="117">
        <v>14</v>
      </c>
      <c r="R654" s="117">
        <v>40</v>
      </c>
      <c r="S654" s="117">
        <v>50</v>
      </c>
      <c r="T654" s="117">
        <v>45</v>
      </c>
      <c r="U654" s="117">
        <v>58</v>
      </c>
      <c r="V654" s="117">
        <v>62</v>
      </c>
      <c r="W654" s="117">
        <v>60</v>
      </c>
      <c r="X654" s="117">
        <v>30</v>
      </c>
      <c r="Y654" s="117">
        <v>40</v>
      </c>
      <c r="Z654" s="117">
        <v>35</v>
      </c>
      <c r="AA654" s="117">
        <v>-10</v>
      </c>
      <c r="AB654" s="117">
        <v>15</v>
      </c>
      <c r="AC654" s="117">
        <v>2.5</v>
      </c>
      <c r="AD654" s="117">
        <v>-10</v>
      </c>
      <c r="AE654" s="117">
        <v>10</v>
      </c>
      <c r="AF654" s="119">
        <v>0</v>
      </c>
    </row>
    <row r="655" spans="2:32" ht="15" customHeight="1" x14ac:dyDescent="0.25">
      <c r="B655" s="116">
        <v>41607</v>
      </c>
      <c r="C655" s="117">
        <v>20</v>
      </c>
      <c r="D655" s="117">
        <v>30</v>
      </c>
      <c r="E655" s="117">
        <v>25</v>
      </c>
      <c r="F655" s="117">
        <v>25</v>
      </c>
      <c r="G655" s="117">
        <v>35</v>
      </c>
      <c r="H655" s="117">
        <v>30</v>
      </c>
      <c r="I655" s="117">
        <v>20</v>
      </c>
      <c r="J655" s="117">
        <v>25</v>
      </c>
      <c r="K655" s="117">
        <v>22.5</v>
      </c>
      <c r="L655" s="117"/>
      <c r="M655" s="117"/>
      <c r="N655" s="117"/>
      <c r="O655" s="117">
        <v>8</v>
      </c>
      <c r="P655" s="117">
        <v>20</v>
      </c>
      <c r="Q655" s="117">
        <v>14</v>
      </c>
      <c r="R655" s="117">
        <v>40</v>
      </c>
      <c r="S655" s="117">
        <v>50</v>
      </c>
      <c r="T655" s="117">
        <v>45</v>
      </c>
      <c r="U655" s="117">
        <v>55</v>
      </c>
      <c r="V655" s="117">
        <v>60</v>
      </c>
      <c r="W655" s="117">
        <v>57.5</v>
      </c>
      <c r="X655" s="117">
        <v>35</v>
      </c>
      <c r="Y655" s="117">
        <v>45</v>
      </c>
      <c r="Z655" s="117">
        <v>40</v>
      </c>
      <c r="AA655" s="117">
        <v>-10</v>
      </c>
      <c r="AB655" s="117">
        <v>15</v>
      </c>
      <c r="AC655" s="117">
        <v>2.5</v>
      </c>
      <c r="AD655" s="117">
        <v>-10</v>
      </c>
      <c r="AE655" s="117">
        <v>10</v>
      </c>
      <c r="AF655" s="119">
        <v>0</v>
      </c>
    </row>
    <row r="656" spans="2:32" ht="15" customHeight="1" x14ac:dyDescent="0.25">
      <c r="B656" s="116">
        <v>41600</v>
      </c>
      <c r="C656" s="117">
        <v>20</v>
      </c>
      <c r="D656" s="117">
        <v>30</v>
      </c>
      <c r="E656" s="117">
        <v>25</v>
      </c>
      <c r="F656" s="117">
        <v>25</v>
      </c>
      <c r="G656" s="117">
        <v>35</v>
      </c>
      <c r="H656" s="117">
        <v>30</v>
      </c>
      <c r="I656" s="117">
        <v>20</v>
      </c>
      <c r="J656" s="117">
        <v>25</v>
      </c>
      <c r="K656" s="117">
        <v>22.5</v>
      </c>
      <c r="L656" s="117"/>
      <c r="M656" s="117"/>
      <c r="N656" s="117"/>
      <c r="O656" s="117">
        <v>8</v>
      </c>
      <c r="P656" s="117">
        <v>20</v>
      </c>
      <c r="Q656" s="117">
        <v>14</v>
      </c>
      <c r="R656" s="117">
        <v>40</v>
      </c>
      <c r="S656" s="117">
        <v>50</v>
      </c>
      <c r="T656" s="117">
        <v>45</v>
      </c>
      <c r="U656" s="117">
        <v>55</v>
      </c>
      <c r="V656" s="117">
        <v>60</v>
      </c>
      <c r="W656" s="117">
        <v>57.5</v>
      </c>
      <c r="X656" s="117">
        <v>35</v>
      </c>
      <c r="Y656" s="117">
        <v>45</v>
      </c>
      <c r="Z656" s="117">
        <v>40</v>
      </c>
      <c r="AA656" s="117">
        <v>-10</v>
      </c>
      <c r="AB656" s="117">
        <v>15</v>
      </c>
      <c r="AC656" s="117">
        <v>2.5</v>
      </c>
      <c r="AD656" s="117">
        <v>-10</v>
      </c>
      <c r="AE656" s="117">
        <v>10</v>
      </c>
      <c r="AF656" s="119">
        <v>0</v>
      </c>
    </row>
    <row r="657" spans="2:32" ht="15" customHeight="1" x14ac:dyDescent="0.25">
      <c r="B657" s="116">
        <v>41593</v>
      </c>
      <c r="C657" s="117">
        <v>20</v>
      </c>
      <c r="D657" s="117">
        <v>30</v>
      </c>
      <c r="E657" s="117">
        <v>25</v>
      </c>
      <c r="F657" s="117">
        <v>30</v>
      </c>
      <c r="G657" s="117">
        <v>40</v>
      </c>
      <c r="H657" s="117">
        <v>35</v>
      </c>
      <c r="I657" s="117">
        <v>20</v>
      </c>
      <c r="J657" s="117">
        <v>25</v>
      </c>
      <c r="K657" s="117">
        <v>22.5</v>
      </c>
      <c r="L657" s="117"/>
      <c r="M657" s="117"/>
      <c r="N657" s="117"/>
      <c r="O657" s="117">
        <v>8</v>
      </c>
      <c r="P657" s="117">
        <v>20</v>
      </c>
      <c r="Q657" s="117">
        <v>14</v>
      </c>
      <c r="R657" s="117">
        <v>40</v>
      </c>
      <c r="S657" s="117">
        <v>50</v>
      </c>
      <c r="T657" s="117">
        <v>45</v>
      </c>
      <c r="U657" s="117">
        <v>55</v>
      </c>
      <c r="V657" s="117">
        <v>60</v>
      </c>
      <c r="W657" s="117">
        <v>57.5</v>
      </c>
      <c r="X657" s="117">
        <v>35</v>
      </c>
      <c r="Y657" s="117">
        <v>45</v>
      </c>
      <c r="Z657" s="117">
        <v>40</v>
      </c>
      <c r="AA657" s="117">
        <v>-2</v>
      </c>
      <c r="AB657" s="117">
        <v>20</v>
      </c>
      <c r="AC657" s="117">
        <v>9</v>
      </c>
      <c r="AD657" s="117">
        <v>-2</v>
      </c>
      <c r="AE657" s="117">
        <v>15</v>
      </c>
      <c r="AF657" s="119">
        <v>6.5</v>
      </c>
    </row>
    <row r="658" spans="2:32" ht="15" customHeight="1" x14ac:dyDescent="0.25">
      <c r="B658" s="116">
        <v>41586</v>
      </c>
      <c r="C658" s="117">
        <v>20</v>
      </c>
      <c r="D658" s="117">
        <v>30</v>
      </c>
      <c r="E658" s="117">
        <v>25</v>
      </c>
      <c r="F658" s="117">
        <v>30</v>
      </c>
      <c r="G658" s="117">
        <v>40</v>
      </c>
      <c r="H658" s="117">
        <v>35</v>
      </c>
      <c r="I658" s="117">
        <v>20</v>
      </c>
      <c r="J658" s="117">
        <v>25</v>
      </c>
      <c r="K658" s="117">
        <v>22.5</v>
      </c>
      <c r="L658" s="117"/>
      <c r="M658" s="117"/>
      <c r="N658" s="117"/>
      <c r="O658" s="117">
        <v>8</v>
      </c>
      <c r="P658" s="117">
        <v>20</v>
      </c>
      <c r="Q658" s="117">
        <v>14</v>
      </c>
      <c r="R658" s="117">
        <v>40</v>
      </c>
      <c r="S658" s="117">
        <v>50</v>
      </c>
      <c r="T658" s="117">
        <v>45</v>
      </c>
      <c r="U658" s="117">
        <v>55</v>
      </c>
      <c r="V658" s="117">
        <v>60</v>
      </c>
      <c r="W658" s="117">
        <v>57.5</v>
      </c>
      <c r="X658" s="117">
        <v>35</v>
      </c>
      <c r="Y658" s="117">
        <v>45</v>
      </c>
      <c r="Z658" s="117">
        <v>40</v>
      </c>
      <c r="AA658" s="117">
        <v>-2</v>
      </c>
      <c r="AB658" s="117">
        <v>20</v>
      </c>
      <c r="AC658" s="117">
        <v>9</v>
      </c>
      <c r="AD658" s="117">
        <v>-2</v>
      </c>
      <c r="AE658" s="117">
        <v>15</v>
      </c>
      <c r="AF658" s="119">
        <v>6.5</v>
      </c>
    </row>
    <row r="659" spans="2:32" ht="15" customHeight="1" x14ac:dyDescent="0.25">
      <c r="B659" s="116">
        <v>41579</v>
      </c>
      <c r="C659" s="117">
        <v>20</v>
      </c>
      <c r="D659" s="117">
        <v>30</v>
      </c>
      <c r="E659" s="117">
        <v>25</v>
      </c>
      <c r="F659" s="117">
        <v>30</v>
      </c>
      <c r="G659" s="117">
        <v>40</v>
      </c>
      <c r="H659" s="117">
        <v>35</v>
      </c>
      <c r="I659" s="117">
        <v>20</v>
      </c>
      <c r="J659" s="117">
        <v>25</v>
      </c>
      <c r="K659" s="117">
        <v>22.5</v>
      </c>
      <c r="L659" s="117"/>
      <c r="M659" s="117"/>
      <c r="N659" s="117"/>
      <c r="O659" s="117">
        <v>10</v>
      </c>
      <c r="P659" s="117">
        <v>20</v>
      </c>
      <c r="Q659" s="117">
        <v>15</v>
      </c>
      <c r="R659" s="117">
        <v>40</v>
      </c>
      <c r="S659" s="117">
        <v>50</v>
      </c>
      <c r="T659" s="117">
        <v>45</v>
      </c>
      <c r="U659" s="117">
        <v>55</v>
      </c>
      <c r="V659" s="117">
        <v>60</v>
      </c>
      <c r="W659" s="117">
        <v>57.5</v>
      </c>
      <c r="X659" s="117">
        <v>35</v>
      </c>
      <c r="Y659" s="117">
        <v>45</v>
      </c>
      <c r="Z659" s="117">
        <v>40</v>
      </c>
      <c r="AA659" s="117">
        <v>-2</v>
      </c>
      <c r="AB659" s="117">
        <v>20</v>
      </c>
      <c r="AC659" s="117">
        <v>9</v>
      </c>
      <c r="AD659" s="117">
        <v>-2</v>
      </c>
      <c r="AE659" s="117">
        <v>15</v>
      </c>
      <c r="AF659" s="119">
        <v>6.5</v>
      </c>
    </row>
    <row r="660" spans="2:32" ht="15" customHeight="1" x14ac:dyDescent="0.25">
      <c r="B660" s="116">
        <v>41572</v>
      </c>
      <c r="C660" s="117">
        <v>20</v>
      </c>
      <c r="D660" s="117">
        <v>30</v>
      </c>
      <c r="E660" s="117">
        <v>25</v>
      </c>
      <c r="F660" s="117">
        <v>30</v>
      </c>
      <c r="G660" s="117">
        <v>40</v>
      </c>
      <c r="H660" s="117">
        <v>35</v>
      </c>
      <c r="I660" s="117">
        <v>20</v>
      </c>
      <c r="J660" s="117">
        <v>25</v>
      </c>
      <c r="K660" s="117">
        <v>22.5</v>
      </c>
      <c r="L660" s="117"/>
      <c r="M660" s="117"/>
      <c r="N660" s="117"/>
      <c r="O660" s="117">
        <v>15</v>
      </c>
      <c r="P660" s="117">
        <v>20</v>
      </c>
      <c r="Q660" s="117">
        <v>17.5</v>
      </c>
      <c r="R660" s="117">
        <v>40</v>
      </c>
      <c r="S660" s="117">
        <v>50</v>
      </c>
      <c r="T660" s="117">
        <v>45</v>
      </c>
      <c r="U660" s="117">
        <v>60</v>
      </c>
      <c r="V660" s="117">
        <v>65</v>
      </c>
      <c r="W660" s="117">
        <v>62.5</v>
      </c>
      <c r="X660" s="117">
        <v>35</v>
      </c>
      <c r="Y660" s="117">
        <v>45</v>
      </c>
      <c r="Z660" s="117">
        <v>40</v>
      </c>
      <c r="AA660" s="117">
        <v>-2</v>
      </c>
      <c r="AB660" s="117">
        <v>25</v>
      </c>
      <c r="AC660" s="117">
        <v>11.5</v>
      </c>
      <c r="AD660" s="117">
        <v>-2</v>
      </c>
      <c r="AE660" s="117">
        <v>15</v>
      </c>
      <c r="AF660" s="119">
        <v>6.5</v>
      </c>
    </row>
    <row r="661" spans="2:32" ht="15" customHeight="1" x14ac:dyDescent="0.25">
      <c r="B661" s="116">
        <v>41565</v>
      </c>
      <c r="C661" s="117">
        <v>20</v>
      </c>
      <c r="D661" s="117">
        <v>30</v>
      </c>
      <c r="E661" s="117">
        <v>25</v>
      </c>
      <c r="F661" s="117">
        <v>30</v>
      </c>
      <c r="G661" s="117">
        <v>40</v>
      </c>
      <c r="H661" s="117">
        <v>35</v>
      </c>
      <c r="I661" s="117">
        <v>20</v>
      </c>
      <c r="J661" s="117">
        <v>25</v>
      </c>
      <c r="K661" s="117">
        <v>22.5</v>
      </c>
      <c r="L661" s="117"/>
      <c r="M661" s="117"/>
      <c r="N661" s="117"/>
      <c r="O661" s="117">
        <v>25</v>
      </c>
      <c r="P661" s="117">
        <v>29</v>
      </c>
      <c r="Q661" s="117">
        <v>27</v>
      </c>
      <c r="R661" s="117">
        <v>45</v>
      </c>
      <c r="S661" s="117">
        <v>55</v>
      </c>
      <c r="T661" s="117">
        <v>50</v>
      </c>
      <c r="U661" s="117">
        <v>60</v>
      </c>
      <c r="V661" s="117">
        <v>70</v>
      </c>
      <c r="W661" s="117">
        <v>65</v>
      </c>
      <c r="X661" s="117">
        <v>40</v>
      </c>
      <c r="Y661" s="117">
        <v>50</v>
      </c>
      <c r="Z661" s="117">
        <v>45</v>
      </c>
      <c r="AA661" s="117">
        <v>0</v>
      </c>
      <c r="AB661" s="117">
        <v>25</v>
      </c>
      <c r="AC661" s="117">
        <v>12.5</v>
      </c>
      <c r="AD661" s="117">
        <v>0</v>
      </c>
      <c r="AE661" s="117">
        <v>15</v>
      </c>
      <c r="AF661" s="119">
        <v>7.5</v>
      </c>
    </row>
    <row r="662" spans="2:32" ht="15" customHeight="1" x14ac:dyDescent="0.25">
      <c r="B662" s="116">
        <v>41558</v>
      </c>
      <c r="C662" s="117">
        <v>20</v>
      </c>
      <c r="D662" s="117">
        <v>30</v>
      </c>
      <c r="E662" s="117">
        <v>25</v>
      </c>
      <c r="F662" s="117">
        <v>30</v>
      </c>
      <c r="G662" s="117">
        <v>40</v>
      </c>
      <c r="H662" s="117">
        <v>35</v>
      </c>
      <c r="I662" s="117">
        <v>20</v>
      </c>
      <c r="J662" s="117">
        <v>25</v>
      </c>
      <c r="K662" s="117">
        <v>22.5</v>
      </c>
      <c r="L662" s="117"/>
      <c r="M662" s="117"/>
      <c r="N662" s="117"/>
      <c r="O662" s="117">
        <v>25</v>
      </c>
      <c r="P662" s="117">
        <v>29</v>
      </c>
      <c r="Q662" s="117">
        <v>27</v>
      </c>
      <c r="R662" s="117">
        <v>45</v>
      </c>
      <c r="S662" s="117">
        <v>55</v>
      </c>
      <c r="T662" s="117">
        <v>50</v>
      </c>
      <c r="U662" s="117">
        <v>60</v>
      </c>
      <c r="V662" s="117">
        <v>70</v>
      </c>
      <c r="W662" s="117">
        <v>65</v>
      </c>
      <c r="X662" s="117">
        <v>40</v>
      </c>
      <c r="Y662" s="117">
        <v>50</v>
      </c>
      <c r="Z662" s="117">
        <v>45</v>
      </c>
      <c r="AA662" s="117">
        <v>0</v>
      </c>
      <c r="AB662" s="117">
        <v>25</v>
      </c>
      <c r="AC662" s="117">
        <v>12.5</v>
      </c>
      <c r="AD662" s="117">
        <v>0</v>
      </c>
      <c r="AE662" s="117">
        <v>15</v>
      </c>
      <c r="AF662" s="119">
        <v>7.5</v>
      </c>
    </row>
    <row r="663" spans="2:32" ht="15" customHeight="1" x14ac:dyDescent="0.25">
      <c r="B663" s="116">
        <v>41551</v>
      </c>
      <c r="C663" s="117">
        <v>20</v>
      </c>
      <c r="D663" s="117">
        <v>30</v>
      </c>
      <c r="E663" s="117">
        <v>25</v>
      </c>
      <c r="F663" s="117">
        <v>30</v>
      </c>
      <c r="G663" s="117">
        <v>40</v>
      </c>
      <c r="H663" s="117">
        <v>35</v>
      </c>
      <c r="I663" s="117">
        <v>20</v>
      </c>
      <c r="J663" s="117">
        <v>25</v>
      </c>
      <c r="K663" s="117">
        <v>22.5</v>
      </c>
      <c r="L663" s="117"/>
      <c r="M663" s="117"/>
      <c r="N663" s="117"/>
      <c r="O663" s="117">
        <v>25</v>
      </c>
      <c r="P663" s="117">
        <v>29</v>
      </c>
      <c r="Q663" s="117">
        <v>27</v>
      </c>
      <c r="R663" s="117">
        <v>45</v>
      </c>
      <c r="S663" s="117">
        <v>55</v>
      </c>
      <c r="T663" s="117">
        <v>50</v>
      </c>
      <c r="U663" s="117">
        <v>60</v>
      </c>
      <c r="V663" s="117">
        <v>70</v>
      </c>
      <c r="W663" s="117">
        <v>65</v>
      </c>
      <c r="X663" s="117">
        <v>40</v>
      </c>
      <c r="Y663" s="117">
        <v>50</v>
      </c>
      <c r="Z663" s="117">
        <v>45</v>
      </c>
      <c r="AA663" s="117">
        <v>0</v>
      </c>
      <c r="AB663" s="117">
        <v>25</v>
      </c>
      <c r="AC663" s="117">
        <v>12.5</v>
      </c>
      <c r="AD663" s="117">
        <v>0</v>
      </c>
      <c r="AE663" s="117">
        <v>15</v>
      </c>
      <c r="AF663" s="119">
        <v>7.5</v>
      </c>
    </row>
    <row r="664" spans="2:32" ht="15" customHeight="1" x14ac:dyDescent="0.25">
      <c r="B664" s="116">
        <v>41544</v>
      </c>
      <c r="C664" s="117">
        <v>20</v>
      </c>
      <c r="D664" s="117">
        <v>30</v>
      </c>
      <c r="E664" s="117">
        <v>25</v>
      </c>
      <c r="F664" s="117">
        <v>30</v>
      </c>
      <c r="G664" s="117">
        <v>40</v>
      </c>
      <c r="H664" s="117">
        <v>35</v>
      </c>
      <c r="I664" s="117">
        <v>20</v>
      </c>
      <c r="J664" s="117">
        <v>25</v>
      </c>
      <c r="K664" s="117">
        <v>22.5</v>
      </c>
      <c r="L664" s="117"/>
      <c r="M664" s="117"/>
      <c r="N664" s="117"/>
      <c r="O664" s="117">
        <v>25</v>
      </c>
      <c r="P664" s="117">
        <v>29</v>
      </c>
      <c r="Q664" s="117">
        <v>27</v>
      </c>
      <c r="R664" s="117">
        <v>45</v>
      </c>
      <c r="S664" s="117">
        <v>55</v>
      </c>
      <c r="T664" s="117">
        <v>50</v>
      </c>
      <c r="U664" s="117">
        <v>65</v>
      </c>
      <c r="V664" s="117">
        <v>75</v>
      </c>
      <c r="W664" s="117">
        <v>70</v>
      </c>
      <c r="X664" s="117">
        <v>45</v>
      </c>
      <c r="Y664" s="117">
        <v>55</v>
      </c>
      <c r="Z664" s="117">
        <v>50</v>
      </c>
      <c r="AA664" s="117">
        <v>0</v>
      </c>
      <c r="AB664" s="117">
        <v>25</v>
      </c>
      <c r="AC664" s="117">
        <v>12.5</v>
      </c>
      <c r="AD664" s="117">
        <v>0</v>
      </c>
      <c r="AE664" s="117">
        <v>15</v>
      </c>
      <c r="AF664" s="119">
        <v>7.5</v>
      </c>
    </row>
    <row r="665" spans="2:32" ht="15" customHeight="1" x14ac:dyDescent="0.25">
      <c r="B665" s="116">
        <v>41537</v>
      </c>
      <c r="C665" s="117">
        <v>20</v>
      </c>
      <c r="D665" s="117">
        <v>30</v>
      </c>
      <c r="E665" s="117">
        <v>25</v>
      </c>
      <c r="F665" s="117">
        <v>30</v>
      </c>
      <c r="G665" s="117">
        <v>40</v>
      </c>
      <c r="H665" s="117">
        <v>35</v>
      </c>
      <c r="I665" s="117">
        <v>20</v>
      </c>
      <c r="J665" s="117">
        <v>25</v>
      </c>
      <c r="K665" s="117">
        <v>22.5</v>
      </c>
      <c r="L665" s="117"/>
      <c r="M665" s="117"/>
      <c r="N665" s="117"/>
      <c r="O665" s="117">
        <v>25</v>
      </c>
      <c r="P665" s="117">
        <v>29</v>
      </c>
      <c r="Q665" s="117">
        <v>27</v>
      </c>
      <c r="R665" s="117">
        <v>45</v>
      </c>
      <c r="S665" s="117">
        <v>55</v>
      </c>
      <c r="T665" s="117">
        <v>50</v>
      </c>
      <c r="U665" s="117">
        <v>65</v>
      </c>
      <c r="V665" s="117">
        <v>75</v>
      </c>
      <c r="W665" s="117">
        <v>70</v>
      </c>
      <c r="X665" s="117">
        <v>45</v>
      </c>
      <c r="Y665" s="117">
        <v>55</v>
      </c>
      <c r="Z665" s="117">
        <v>50</v>
      </c>
      <c r="AA665" s="117">
        <v>0</v>
      </c>
      <c r="AB665" s="117">
        <v>25</v>
      </c>
      <c r="AC665" s="117">
        <v>12.5</v>
      </c>
      <c r="AD665" s="117">
        <v>0</v>
      </c>
      <c r="AE665" s="117">
        <v>15</v>
      </c>
      <c r="AF665" s="119">
        <v>7.5</v>
      </c>
    </row>
    <row r="666" spans="2:32" ht="15" customHeight="1" x14ac:dyDescent="0.25">
      <c r="B666" s="116">
        <v>41530</v>
      </c>
      <c r="C666" s="117">
        <v>15</v>
      </c>
      <c r="D666" s="117">
        <v>30</v>
      </c>
      <c r="E666" s="117">
        <v>22.5</v>
      </c>
      <c r="F666" s="117">
        <v>30</v>
      </c>
      <c r="G666" s="117">
        <v>40</v>
      </c>
      <c r="H666" s="117">
        <v>35</v>
      </c>
      <c r="I666" s="117">
        <v>20</v>
      </c>
      <c r="J666" s="117">
        <v>25</v>
      </c>
      <c r="K666" s="117">
        <v>22.5</v>
      </c>
      <c r="L666" s="117"/>
      <c r="M666" s="117"/>
      <c r="N666" s="117"/>
      <c r="O666" s="117">
        <v>25</v>
      </c>
      <c r="P666" s="117">
        <v>29</v>
      </c>
      <c r="Q666" s="117">
        <v>27</v>
      </c>
      <c r="R666" s="117">
        <v>64</v>
      </c>
      <c r="S666" s="117">
        <v>69</v>
      </c>
      <c r="T666" s="117">
        <v>66.5</v>
      </c>
      <c r="U666" s="117">
        <v>70</v>
      </c>
      <c r="V666" s="117">
        <v>75</v>
      </c>
      <c r="W666" s="117">
        <v>72.5</v>
      </c>
      <c r="X666" s="117">
        <v>55</v>
      </c>
      <c r="Y666" s="117">
        <v>65</v>
      </c>
      <c r="Z666" s="117">
        <v>60</v>
      </c>
      <c r="AA666" s="117">
        <v>10</v>
      </c>
      <c r="AB666" s="117">
        <v>33</v>
      </c>
      <c r="AC666" s="117">
        <v>21.5</v>
      </c>
      <c r="AD666" s="117">
        <v>10</v>
      </c>
      <c r="AE666" s="117">
        <v>20</v>
      </c>
      <c r="AF666" s="119">
        <v>15</v>
      </c>
    </row>
    <row r="667" spans="2:32" ht="15" customHeight="1" x14ac:dyDescent="0.25">
      <c r="B667" s="116">
        <v>41523</v>
      </c>
      <c r="C667" s="117">
        <v>15</v>
      </c>
      <c r="D667" s="117">
        <v>30</v>
      </c>
      <c r="E667" s="117">
        <v>22.5</v>
      </c>
      <c r="F667" s="117">
        <v>30</v>
      </c>
      <c r="G667" s="117">
        <v>40</v>
      </c>
      <c r="H667" s="117">
        <v>35</v>
      </c>
      <c r="I667" s="117">
        <v>20</v>
      </c>
      <c r="J667" s="117">
        <v>25</v>
      </c>
      <c r="K667" s="117">
        <v>22.5</v>
      </c>
      <c r="L667" s="117"/>
      <c r="M667" s="117"/>
      <c r="N667" s="117"/>
      <c r="O667" s="117">
        <v>25</v>
      </c>
      <c r="P667" s="117">
        <v>29</v>
      </c>
      <c r="Q667" s="117">
        <v>27</v>
      </c>
      <c r="R667" s="117">
        <v>64</v>
      </c>
      <c r="S667" s="117">
        <v>69</v>
      </c>
      <c r="T667" s="117">
        <v>66.5</v>
      </c>
      <c r="U667" s="117">
        <v>70</v>
      </c>
      <c r="V667" s="117">
        <v>75</v>
      </c>
      <c r="W667" s="117">
        <v>72.5</v>
      </c>
      <c r="X667" s="117">
        <v>55</v>
      </c>
      <c r="Y667" s="117">
        <v>65</v>
      </c>
      <c r="Z667" s="117">
        <v>60</v>
      </c>
      <c r="AA667" s="117">
        <v>10</v>
      </c>
      <c r="AB667" s="117">
        <v>33</v>
      </c>
      <c r="AC667" s="117">
        <v>21.5</v>
      </c>
      <c r="AD667" s="117">
        <v>10</v>
      </c>
      <c r="AE667" s="117">
        <v>20</v>
      </c>
      <c r="AF667" s="119">
        <v>15</v>
      </c>
    </row>
    <row r="668" spans="2:32" ht="15" customHeight="1" x14ac:dyDescent="0.25">
      <c r="B668" s="116">
        <v>41516</v>
      </c>
      <c r="C668" s="117">
        <v>20</v>
      </c>
      <c r="D668" s="117">
        <v>35</v>
      </c>
      <c r="E668" s="117">
        <v>27.5</v>
      </c>
      <c r="F668" s="117">
        <v>30</v>
      </c>
      <c r="G668" s="117">
        <v>40</v>
      </c>
      <c r="H668" s="117">
        <v>35</v>
      </c>
      <c r="I668" s="117">
        <v>20</v>
      </c>
      <c r="J668" s="117">
        <v>25</v>
      </c>
      <c r="K668" s="117">
        <v>22.5</v>
      </c>
      <c r="L668" s="117"/>
      <c r="M668" s="117"/>
      <c r="N668" s="117"/>
      <c r="O668" s="117">
        <v>25</v>
      </c>
      <c r="P668" s="117">
        <v>29</v>
      </c>
      <c r="Q668" s="117">
        <v>27</v>
      </c>
      <c r="R668" s="117">
        <v>64</v>
      </c>
      <c r="S668" s="117">
        <v>69</v>
      </c>
      <c r="T668" s="117">
        <v>66.5</v>
      </c>
      <c r="U668" s="117">
        <v>70</v>
      </c>
      <c r="V668" s="117">
        <v>75</v>
      </c>
      <c r="W668" s="117">
        <v>72.5</v>
      </c>
      <c r="X668" s="117">
        <v>55</v>
      </c>
      <c r="Y668" s="117">
        <v>65</v>
      </c>
      <c r="Z668" s="117">
        <v>60</v>
      </c>
      <c r="AA668" s="117">
        <v>10</v>
      </c>
      <c r="AB668" s="117">
        <v>33</v>
      </c>
      <c r="AC668" s="117">
        <v>21.5</v>
      </c>
      <c r="AD668" s="117">
        <v>10</v>
      </c>
      <c r="AE668" s="117">
        <v>20</v>
      </c>
      <c r="AF668" s="119">
        <v>15</v>
      </c>
    </row>
    <row r="669" spans="2:32" ht="15" customHeight="1" x14ac:dyDescent="0.25">
      <c r="B669" s="116">
        <v>41509</v>
      </c>
      <c r="C669" s="117">
        <v>20</v>
      </c>
      <c r="D669" s="117">
        <v>35</v>
      </c>
      <c r="E669" s="117">
        <v>27.5</v>
      </c>
      <c r="F669" s="117">
        <v>30</v>
      </c>
      <c r="G669" s="117">
        <v>40</v>
      </c>
      <c r="H669" s="117">
        <v>35</v>
      </c>
      <c r="I669" s="117">
        <v>20</v>
      </c>
      <c r="J669" s="117">
        <v>25</v>
      </c>
      <c r="K669" s="117">
        <v>22.5</v>
      </c>
      <c r="L669" s="117"/>
      <c r="M669" s="117"/>
      <c r="N669" s="117"/>
      <c r="O669" s="117">
        <v>25</v>
      </c>
      <c r="P669" s="117">
        <v>29</v>
      </c>
      <c r="Q669" s="117">
        <v>27</v>
      </c>
      <c r="R669" s="117">
        <v>64</v>
      </c>
      <c r="S669" s="117">
        <v>69</v>
      </c>
      <c r="T669" s="117">
        <v>66.5</v>
      </c>
      <c r="U669" s="117">
        <v>70</v>
      </c>
      <c r="V669" s="117">
        <v>75</v>
      </c>
      <c r="W669" s="117">
        <v>72.5</v>
      </c>
      <c r="X669" s="117">
        <v>55</v>
      </c>
      <c r="Y669" s="117">
        <v>65</v>
      </c>
      <c r="Z669" s="117">
        <v>60</v>
      </c>
      <c r="AA669" s="117">
        <v>10</v>
      </c>
      <c r="AB669" s="117">
        <v>33</v>
      </c>
      <c r="AC669" s="117">
        <v>21.5</v>
      </c>
      <c r="AD669" s="117">
        <v>10</v>
      </c>
      <c r="AE669" s="117">
        <v>20</v>
      </c>
      <c r="AF669" s="119">
        <v>15</v>
      </c>
    </row>
    <row r="670" spans="2:32" ht="15" customHeight="1" x14ac:dyDescent="0.25">
      <c r="B670" s="116">
        <v>41502</v>
      </c>
      <c r="C670" s="117">
        <v>20</v>
      </c>
      <c r="D670" s="117">
        <v>35</v>
      </c>
      <c r="E670" s="117">
        <v>27.5</v>
      </c>
      <c r="F670" s="117">
        <v>30</v>
      </c>
      <c r="G670" s="117">
        <v>40</v>
      </c>
      <c r="H670" s="117">
        <v>35</v>
      </c>
      <c r="I670" s="117">
        <v>20</v>
      </c>
      <c r="J670" s="117">
        <v>25</v>
      </c>
      <c r="K670" s="117">
        <v>22.5</v>
      </c>
      <c r="L670" s="117"/>
      <c r="M670" s="117"/>
      <c r="N670" s="117"/>
      <c r="O670" s="117">
        <v>25</v>
      </c>
      <c r="P670" s="117">
        <v>29</v>
      </c>
      <c r="Q670" s="117">
        <v>27</v>
      </c>
      <c r="R670" s="117">
        <v>64</v>
      </c>
      <c r="S670" s="117">
        <v>69</v>
      </c>
      <c r="T670" s="117">
        <v>66.5</v>
      </c>
      <c r="U670" s="117">
        <v>70</v>
      </c>
      <c r="V670" s="117">
        <v>75</v>
      </c>
      <c r="W670" s="117">
        <v>72.5</v>
      </c>
      <c r="X670" s="117">
        <v>55</v>
      </c>
      <c r="Y670" s="117">
        <v>65</v>
      </c>
      <c r="Z670" s="117">
        <v>60</v>
      </c>
      <c r="AA670" s="117">
        <v>10</v>
      </c>
      <c r="AB670" s="117">
        <v>33</v>
      </c>
      <c r="AC670" s="117">
        <v>21.5</v>
      </c>
      <c r="AD670" s="117">
        <v>10</v>
      </c>
      <c r="AE670" s="117">
        <v>20</v>
      </c>
      <c r="AF670" s="119">
        <v>15</v>
      </c>
    </row>
    <row r="671" spans="2:32" ht="15" customHeight="1" x14ac:dyDescent="0.25">
      <c r="B671" s="116">
        <v>41495</v>
      </c>
      <c r="C671" s="117">
        <v>25</v>
      </c>
      <c r="D671" s="117">
        <v>40</v>
      </c>
      <c r="E671" s="117">
        <v>32.5</v>
      </c>
      <c r="F671" s="117">
        <v>38</v>
      </c>
      <c r="G671" s="117">
        <v>45</v>
      </c>
      <c r="H671" s="117">
        <v>41.5</v>
      </c>
      <c r="I671" s="117">
        <v>25</v>
      </c>
      <c r="J671" s="117">
        <v>30</v>
      </c>
      <c r="K671" s="117">
        <v>27.5</v>
      </c>
      <c r="L671" s="117"/>
      <c r="M671" s="117"/>
      <c r="N671" s="117"/>
      <c r="O671" s="117">
        <v>25</v>
      </c>
      <c r="P671" s="117">
        <v>29</v>
      </c>
      <c r="Q671" s="117">
        <v>27</v>
      </c>
      <c r="R671" s="117">
        <v>64</v>
      </c>
      <c r="S671" s="117">
        <v>69</v>
      </c>
      <c r="T671" s="117">
        <v>66.5</v>
      </c>
      <c r="U671" s="117">
        <v>65</v>
      </c>
      <c r="V671" s="117">
        <v>70</v>
      </c>
      <c r="W671" s="117">
        <v>67.5</v>
      </c>
      <c r="X671" s="117">
        <v>55</v>
      </c>
      <c r="Y671" s="117">
        <v>65</v>
      </c>
      <c r="Z671" s="117">
        <v>60</v>
      </c>
      <c r="AA671" s="117">
        <v>10</v>
      </c>
      <c r="AB671" s="117">
        <v>45</v>
      </c>
      <c r="AC671" s="117">
        <v>27.5</v>
      </c>
      <c r="AD671" s="117">
        <v>10</v>
      </c>
      <c r="AE671" s="117">
        <v>20</v>
      </c>
      <c r="AF671" s="119">
        <v>15</v>
      </c>
    </row>
    <row r="672" spans="2:32" ht="15" customHeight="1" x14ac:dyDescent="0.25">
      <c r="B672" s="116">
        <v>41488</v>
      </c>
      <c r="C672" s="117">
        <v>25</v>
      </c>
      <c r="D672" s="117">
        <v>45</v>
      </c>
      <c r="E672" s="117">
        <v>35</v>
      </c>
      <c r="F672" s="117">
        <v>38</v>
      </c>
      <c r="G672" s="117">
        <v>45</v>
      </c>
      <c r="H672" s="117">
        <v>41.5</v>
      </c>
      <c r="I672" s="117">
        <v>30</v>
      </c>
      <c r="J672" s="117">
        <v>35</v>
      </c>
      <c r="K672" s="117">
        <v>32.5</v>
      </c>
      <c r="L672" s="117"/>
      <c r="M672" s="117"/>
      <c r="N672" s="117"/>
      <c r="O672" s="117">
        <v>25</v>
      </c>
      <c r="P672" s="117">
        <v>29</v>
      </c>
      <c r="Q672" s="117">
        <v>27</v>
      </c>
      <c r="R672" s="117">
        <v>64</v>
      </c>
      <c r="S672" s="117">
        <v>69</v>
      </c>
      <c r="T672" s="117">
        <v>66.5</v>
      </c>
      <c r="U672" s="117">
        <v>65</v>
      </c>
      <c r="V672" s="117">
        <v>70</v>
      </c>
      <c r="W672" s="117">
        <v>67.5</v>
      </c>
      <c r="X672" s="117">
        <v>55</v>
      </c>
      <c r="Y672" s="117">
        <v>65</v>
      </c>
      <c r="Z672" s="117">
        <v>60</v>
      </c>
      <c r="AA672" s="117">
        <v>10</v>
      </c>
      <c r="AB672" s="117">
        <v>45</v>
      </c>
      <c r="AC672" s="117">
        <v>27.5</v>
      </c>
      <c r="AD672" s="117">
        <v>15</v>
      </c>
      <c r="AE672" s="117">
        <v>20</v>
      </c>
      <c r="AF672" s="119">
        <v>17.5</v>
      </c>
    </row>
    <row r="673" spans="2:32" ht="15" customHeight="1" x14ac:dyDescent="0.25">
      <c r="B673" s="116">
        <v>41481</v>
      </c>
      <c r="C673" s="117">
        <v>25</v>
      </c>
      <c r="D673" s="117">
        <v>45</v>
      </c>
      <c r="E673" s="117">
        <v>35</v>
      </c>
      <c r="F673" s="117">
        <v>38</v>
      </c>
      <c r="G673" s="117">
        <v>45</v>
      </c>
      <c r="H673" s="117">
        <v>41.5</v>
      </c>
      <c r="I673" s="117">
        <v>30</v>
      </c>
      <c r="J673" s="117">
        <v>35</v>
      </c>
      <c r="K673" s="117">
        <v>32.5</v>
      </c>
      <c r="L673" s="117"/>
      <c r="M673" s="117"/>
      <c r="N673" s="117"/>
      <c r="O673" s="117">
        <v>25</v>
      </c>
      <c r="P673" s="117">
        <v>29</v>
      </c>
      <c r="Q673" s="117">
        <v>27</v>
      </c>
      <c r="R673" s="117">
        <v>64</v>
      </c>
      <c r="S673" s="117">
        <v>69</v>
      </c>
      <c r="T673" s="117">
        <v>66.5</v>
      </c>
      <c r="U673" s="117">
        <v>65</v>
      </c>
      <c r="V673" s="117">
        <v>70</v>
      </c>
      <c r="W673" s="117">
        <v>67.5</v>
      </c>
      <c r="X673" s="117">
        <v>55</v>
      </c>
      <c r="Y673" s="117">
        <v>65</v>
      </c>
      <c r="Z673" s="117">
        <v>60</v>
      </c>
      <c r="AA673" s="117">
        <v>10</v>
      </c>
      <c r="AB673" s="117">
        <v>45</v>
      </c>
      <c r="AC673" s="117">
        <v>27.5</v>
      </c>
      <c r="AD673" s="117">
        <v>15</v>
      </c>
      <c r="AE673" s="117">
        <v>20</v>
      </c>
      <c r="AF673" s="119">
        <v>17.5</v>
      </c>
    </row>
    <row r="674" spans="2:32" ht="15" customHeight="1" x14ac:dyDescent="0.25">
      <c r="B674" s="116">
        <v>41474</v>
      </c>
      <c r="C674" s="117">
        <v>25</v>
      </c>
      <c r="D674" s="117">
        <v>45</v>
      </c>
      <c r="E674" s="117">
        <v>35</v>
      </c>
      <c r="F674" s="117">
        <v>38</v>
      </c>
      <c r="G674" s="117">
        <v>45</v>
      </c>
      <c r="H674" s="117">
        <v>41.5</v>
      </c>
      <c r="I674" s="117">
        <v>30</v>
      </c>
      <c r="J674" s="117">
        <v>35</v>
      </c>
      <c r="K674" s="117">
        <v>32.5</v>
      </c>
      <c r="L674" s="117"/>
      <c r="M674" s="117"/>
      <c r="N674" s="117"/>
      <c r="O674" s="117">
        <v>25</v>
      </c>
      <c r="P674" s="117">
        <v>29</v>
      </c>
      <c r="Q674" s="117">
        <v>27</v>
      </c>
      <c r="R674" s="117">
        <v>64</v>
      </c>
      <c r="S674" s="117">
        <v>69</v>
      </c>
      <c r="T674" s="117">
        <v>66.5</v>
      </c>
      <c r="U674" s="117">
        <v>65</v>
      </c>
      <c r="V674" s="117">
        <v>70</v>
      </c>
      <c r="W674" s="117">
        <v>67.5</v>
      </c>
      <c r="X674" s="117">
        <v>55</v>
      </c>
      <c r="Y674" s="117">
        <v>65</v>
      </c>
      <c r="Z674" s="117">
        <v>60</v>
      </c>
      <c r="AA674" s="117">
        <v>10</v>
      </c>
      <c r="AB674" s="117">
        <v>45</v>
      </c>
      <c r="AC674" s="117">
        <v>27.5</v>
      </c>
      <c r="AD674" s="117">
        <v>15</v>
      </c>
      <c r="AE674" s="117">
        <v>20</v>
      </c>
      <c r="AF674" s="119">
        <v>17.5</v>
      </c>
    </row>
    <row r="675" spans="2:32" ht="15" customHeight="1" x14ac:dyDescent="0.25">
      <c r="B675" s="116">
        <v>41467</v>
      </c>
      <c r="C675" s="117">
        <v>25</v>
      </c>
      <c r="D675" s="117">
        <v>45</v>
      </c>
      <c r="E675" s="117">
        <v>35</v>
      </c>
      <c r="F675" s="117">
        <v>38</v>
      </c>
      <c r="G675" s="117">
        <v>45</v>
      </c>
      <c r="H675" s="117">
        <v>41.5</v>
      </c>
      <c r="I675" s="117">
        <v>30</v>
      </c>
      <c r="J675" s="117">
        <v>35</v>
      </c>
      <c r="K675" s="117">
        <v>32.5</v>
      </c>
      <c r="L675" s="117"/>
      <c r="M675" s="117"/>
      <c r="N675" s="117"/>
      <c r="O675" s="117">
        <v>30</v>
      </c>
      <c r="P675" s="117">
        <v>35</v>
      </c>
      <c r="Q675" s="117">
        <v>32.5</v>
      </c>
      <c r="R675" s="117">
        <v>64</v>
      </c>
      <c r="S675" s="117">
        <v>69</v>
      </c>
      <c r="T675" s="117">
        <v>66.5</v>
      </c>
      <c r="U675" s="117">
        <v>65</v>
      </c>
      <c r="V675" s="117">
        <v>70</v>
      </c>
      <c r="W675" s="117">
        <v>67.5</v>
      </c>
      <c r="X675" s="117">
        <v>55</v>
      </c>
      <c r="Y675" s="117">
        <v>65</v>
      </c>
      <c r="Z675" s="117">
        <v>60</v>
      </c>
      <c r="AA675" s="117">
        <v>10</v>
      </c>
      <c r="AB675" s="117">
        <v>45</v>
      </c>
      <c r="AC675" s="117">
        <v>27.5</v>
      </c>
      <c r="AD675" s="117">
        <v>15</v>
      </c>
      <c r="AE675" s="117">
        <v>20</v>
      </c>
      <c r="AF675" s="119">
        <v>17.5</v>
      </c>
    </row>
    <row r="676" spans="2:32" ht="15" customHeight="1" x14ac:dyDescent="0.25">
      <c r="B676" s="116">
        <v>41460</v>
      </c>
      <c r="C676" s="117">
        <v>25</v>
      </c>
      <c r="D676" s="117">
        <v>45</v>
      </c>
      <c r="E676" s="117">
        <v>35</v>
      </c>
      <c r="F676" s="117">
        <v>38</v>
      </c>
      <c r="G676" s="117">
        <v>45</v>
      </c>
      <c r="H676" s="117">
        <v>41.5</v>
      </c>
      <c r="I676" s="117">
        <v>30</v>
      </c>
      <c r="J676" s="117">
        <v>35</v>
      </c>
      <c r="K676" s="117">
        <v>32.5</v>
      </c>
      <c r="L676" s="117"/>
      <c r="M676" s="117"/>
      <c r="N676" s="117"/>
      <c r="O676" s="117">
        <v>30</v>
      </c>
      <c r="P676" s="117">
        <v>35</v>
      </c>
      <c r="Q676" s="117">
        <v>32.5</v>
      </c>
      <c r="R676" s="117">
        <v>64</v>
      </c>
      <c r="S676" s="117">
        <v>69</v>
      </c>
      <c r="T676" s="117">
        <v>66.5</v>
      </c>
      <c r="U676" s="117">
        <v>65</v>
      </c>
      <c r="V676" s="117">
        <v>70</v>
      </c>
      <c r="W676" s="117">
        <v>67.5</v>
      </c>
      <c r="X676" s="117">
        <v>55</v>
      </c>
      <c r="Y676" s="117">
        <v>65</v>
      </c>
      <c r="Z676" s="117">
        <v>60</v>
      </c>
      <c r="AA676" s="117">
        <v>5</v>
      </c>
      <c r="AB676" s="117">
        <v>45</v>
      </c>
      <c r="AC676" s="117">
        <v>25</v>
      </c>
      <c r="AD676" s="117">
        <v>10</v>
      </c>
      <c r="AE676" s="117">
        <v>15</v>
      </c>
      <c r="AF676" s="119">
        <v>12.5</v>
      </c>
    </row>
    <row r="677" spans="2:32" ht="15" customHeight="1" x14ac:dyDescent="0.25">
      <c r="B677" s="116">
        <v>41453</v>
      </c>
      <c r="C677" s="117">
        <v>25</v>
      </c>
      <c r="D677" s="117">
        <v>48</v>
      </c>
      <c r="E677" s="117">
        <v>36.5</v>
      </c>
      <c r="F677" s="117">
        <v>38</v>
      </c>
      <c r="G677" s="117">
        <v>45</v>
      </c>
      <c r="H677" s="117">
        <v>41.5</v>
      </c>
      <c r="I677" s="117">
        <v>30</v>
      </c>
      <c r="J677" s="117">
        <v>35</v>
      </c>
      <c r="K677" s="117">
        <v>32.5</v>
      </c>
      <c r="L677" s="117"/>
      <c r="M677" s="117"/>
      <c r="N677" s="117"/>
      <c r="O677" s="117">
        <v>30</v>
      </c>
      <c r="P677" s="117">
        <v>35</v>
      </c>
      <c r="Q677" s="117">
        <v>32.5</v>
      </c>
      <c r="R677" s="117">
        <v>64</v>
      </c>
      <c r="S677" s="117">
        <v>69</v>
      </c>
      <c r="T677" s="117">
        <v>66.5</v>
      </c>
      <c r="U677" s="117">
        <v>65</v>
      </c>
      <c r="V677" s="117">
        <v>70</v>
      </c>
      <c r="W677" s="117">
        <v>67.5</v>
      </c>
      <c r="X677" s="117">
        <v>55</v>
      </c>
      <c r="Y677" s="117">
        <v>65</v>
      </c>
      <c r="Z677" s="117">
        <v>60</v>
      </c>
      <c r="AA677" s="117">
        <v>5</v>
      </c>
      <c r="AB677" s="117">
        <v>45</v>
      </c>
      <c r="AC677" s="117">
        <v>25</v>
      </c>
      <c r="AD677" s="117">
        <v>10</v>
      </c>
      <c r="AE677" s="117">
        <v>15</v>
      </c>
      <c r="AF677" s="119">
        <v>12.5</v>
      </c>
    </row>
    <row r="678" spans="2:32" ht="15" customHeight="1" x14ac:dyDescent="0.25">
      <c r="B678" s="116">
        <v>41446</v>
      </c>
      <c r="C678" s="117">
        <v>25</v>
      </c>
      <c r="D678" s="117">
        <v>48</v>
      </c>
      <c r="E678" s="117">
        <v>36.5</v>
      </c>
      <c r="F678" s="117">
        <v>38</v>
      </c>
      <c r="G678" s="117">
        <v>45</v>
      </c>
      <c r="H678" s="117">
        <v>41.5</v>
      </c>
      <c r="I678" s="117">
        <v>30</v>
      </c>
      <c r="J678" s="117">
        <v>35</v>
      </c>
      <c r="K678" s="117">
        <v>32.5</v>
      </c>
      <c r="L678" s="117"/>
      <c r="M678" s="117"/>
      <c r="N678" s="117"/>
      <c r="O678" s="117">
        <v>30</v>
      </c>
      <c r="P678" s="117">
        <v>35</v>
      </c>
      <c r="Q678" s="117">
        <v>32.5</v>
      </c>
      <c r="R678" s="117">
        <v>64</v>
      </c>
      <c r="S678" s="117">
        <v>69</v>
      </c>
      <c r="T678" s="117">
        <v>66.5</v>
      </c>
      <c r="U678" s="117">
        <v>65</v>
      </c>
      <c r="V678" s="117">
        <v>70</v>
      </c>
      <c r="W678" s="117">
        <v>67.5</v>
      </c>
      <c r="X678" s="117">
        <v>55</v>
      </c>
      <c r="Y678" s="117">
        <v>65</v>
      </c>
      <c r="Z678" s="117">
        <v>60</v>
      </c>
      <c r="AA678" s="117">
        <v>5</v>
      </c>
      <c r="AB678" s="117">
        <v>45</v>
      </c>
      <c r="AC678" s="117">
        <v>25</v>
      </c>
      <c r="AD678" s="117">
        <v>10</v>
      </c>
      <c r="AE678" s="117">
        <v>15</v>
      </c>
      <c r="AF678" s="119">
        <v>12.5</v>
      </c>
    </row>
    <row r="679" spans="2:32" ht="15" customHeight="1" x14ac:dyDescent="0.25">
      <c r="B679" s="116">
        <v>41439</v>
      </c>
      <c r="C679" s="117">
        <v>25</v>
      </c>
      <c r="D679" s="117">
        <v>48</v>
      </c>
      <c r="E679" s="117">
        <v>36.5</v>
      </c>
      <c r="F679" s="117">
        <v>38</v>
      </c>
      <c r="G679" s="117">
        <v>45</v>
      </c>
      <c r="H679" s="117">
        <v>41.5</v>
      </c>
      <c r="I679" s="117">
        <v>30</v>
      </c>
      <c r="J679" s="117">
        <v>35</v>
      </c>
      <c r="K679" s="117">
        <v>32.5</v>
      </c>
      <c r="L679" s="117"/>
      <c r="M679" s="117"/>
      <c r="N679" s="117"/>
      <c r="O679" s="117">
        <v>30</v>
      </c>
      <c r="P679" s="117">
        <v>35</v>
      </c>
      <c r="Q679" s="117">
        <v>32.5</v>
      </c>
      <c r="R679" s="117">
        <v>64</v>
      </c>
      <c r="S679" s="117">
        <v>69</v>
      </c>
      <c r="T679" s="117">
        <v>66.5</v>
      </c>
      <c r="U679" s="117">
        <v>65</v>
      </c>
      <c r="V679" s="117">
        <v>70</v>
      </c>
      <c r="W679" s="117">
        <v>67.5</v>
      </c>
      <c r="X679" s="117">
        <v>55</v>
      </c>
      <c r="Y679" s="117">
        <v>65</v>
      </c>
      <c r="Z679" s="117">
        <v>60</v>
      </c>
      <c r="AA679" s="117">
        <v>5</v>
      </c>
      <c r="AB679" s="117">
        <v>45</v>
      </c>
      <c r="AC679" s="117">
        <v>25</v>
      </c>
      <c r="AD679" s="117">
        <v>10</v>
      </c>
      <c r="AE679" s="117">
        <v>15</v>
      </c>
      <c r="AF679" s="119">
        <v>12.5</v>
      </c>
    </row>
    <row r="680" spans="2:32" ht="15" customHeight="1" x14ac:dyDescent="0.25">
      <c r="B680" s="116">
        <v>41432</v>
      </c>
      <c r="C680" s="117">
        <v>25</v>
      </c>
      <c r="D680" s="117">
        <v>48</v>
      </c>
      <c r="E680" s="117">
        <v>36.5</v>
      </c>
      <c r="F680" s="117">
        <v>40</v>
      </c>
      <c r="G680" s="117">
        <v>50</v>
      </c>
      <c r="H680" s="117">
        <v>45</v>
      </c>
      <c r="I680" s="117">
        <v>30</v>
      </c>
      <c r="J680" s="117">
        <v>35</v>
      </c>
      <c r="K680" s="117">
        <v>32.5</v>
      </c>
      <c r="L680" s="117"/>
      <c r="M680" s="117"/>
      <c r="N680" s="117"/>
      <c r="O680" s="117">
        <v>30</v>
      </c>
      <c r="P680" s="117">
        <v>35</v>
      </c>
      <c r="Q680" s="117">
        <v>32.5</v>
      </c>
      <c r="R680" s="117">
        <v>64</v>
      </c>
      <c r="S680" s="117">
        <v>69</v>
      </c>
      <c r="T680" s="117">
        <v>66.5</v>
      </c>
      <c r="U680" s="117">
        <v>65</v>
      </c>
      <c r="V680" s="117">
        <v>70</v>
      </c>
      <c r="W680" s="117">
        <v>67.5</v>
      </c>
      <c r="X680" s="117">
        <v>55</v>
      </c>
      <c r="Y680" s="117">
        <v>65</v>
      </c>
      <c r="Z680" s="117">
        <v>60</v>
      </c>
      <c r="AA680" s="117">
        <v>5</v>
      </c>
      <c r="AB680" s="117">
        <v>45</v>
      </c>
      <c r="AC680" s="117">
        <v>25</v>
      </c>
      <c r="AD680" s="117">
        <v>10</v>
      </c>
      <c r="AE680" s="117">
        <v>15</v>
      </c>
      <c r="AF680" s="119">
        <v>12.5</v>
      </c>
    </row>
    <row r="681" spans="2:32" ht="15" customHeight="1" x14ac:dyDescent="0.25">
      <c r="B681" s="116">
        <v>41425</v>
      </c>
      <c r="C681" s="117">
        <v>25</v>
      </c>
      <c r="D681" s="117">
        <v>48</v>
      </c>
      <c r="E681" s="117">
        <v>36.5</v>
      </c>
      <c r="F681" s="117">
        <v>40</v>
      </c>
      <c r="G681" s="117">
        <v>50</v>
      </c>
      <c r="H681" s="117">
        <v>45</v>
      </c>
      <c r="I681" s="117">
        <v>30</v>
      </c>
      <c r="J681" s="117">
        <v>35</v>
      </c>
      <c r="K681" s="117">
        <v>32.5</v>
      </c>
      <c r="L681" s="117"/>
      <c r="M681" s="117"/>
      <c r="N681" s="117"/>
      <c r="O681" s="117">
        <v>30</v>
      </c>
      <c r="P681" s="117">
        <v>35</v>
      </c>
      <c r="Q681" s="117">
        <v>32.5</v>
      </c>
      <c r="R681" s="117">
        <v>64</v>
      </c>
      <c r="S681" s="117">
        <v>69</v>
      </c>
      <c r="T681" s="117">
        <v>66.5</v>
      </c>
      <c r="U681" s="117">
        <v>65</v>
      </c>
      <c r="V681" s="117">
        <v>70</v>
      </c>
      <c r="W681" s="117">
        <v>67.5</v>
      </c>
      <c r="X681" s="117">
        <v>50</v>
      </c>
      <c r="Y681" s="117">
        <v>55</v>
      </c>
      <c r="Z681" s="117">
        <v>52.5</v>
      </c>
      <c r="AA681" s="117">
        <v>5</v>
      </c>
      <c r="AB681" s="117">
        <v>45</v>
      </c>
      <c r="AC681" s="117">
        <v>25</v>
      </c>
      <c r="AD681" s="117">
        <v>10</v>
      </c>
      <c r="AE681" s="117">
        <v>15</v>
      </c>
      <c r="AF681" s="119">
        <v>12.5</v>
      </c>
    </row>
    <row r="682" spans="2:32" ht="15" customHeight="1" x14ac:dyDescent="0.25">
      <c r="B682" s="116">
        <v>41418</v>
      </c>
      <c r="C682" s="117">
        <v>25</v>
      </c>
      <c r="D682" s="117">
        <v>48</v>
      </c>
      <c r="E682" s="117">
        <v>36.5</v>
      </c>
      <c r="F682" s="117">
        <v>40</v>
      </c>
      <c r="G682" s="117">
        <v>50</v>
      </c>
      <c r="H682" s="117">
        <v>45</v>
      </c>
      <c r="I682" s="117">
        <v>30</v>
      </c>
      <c r="J682" s="117">
        <v>35</v>
      </c>
      <c r="K682" s="117">
        <v>32.5</v>
      </c>
      <c r="L682" s="117"/>
      <c r="M682" s="117"/>
      <c r="N682" s="117"/>
      <c r="O682" s="117">
        <v>30</v>
      </c>
      <c r="P682" s="117">
        <v>35</v>
      </c>
      <c r="Q682" s="117">
        <v>32.5</v>
      </c>
      <c r="R682" s="117">
        <v>55</v>
      </c>
      <c r="S682" s="117">
        <v>62</v>
      </c>
      <c r="T682" s="117">
        <v>58.5</v>
      </c>
      <c r="U682" s="117">
        <v>65</v>
      </c>
      <c r="V682" s="117">
        <v>70</v>
      </c>
      <c r="W682" s="117">
        <v>67.5</v>
      </c>
      <c r="X682" s="117">
        <v>50</v>
      </c>
      <c r="Y682" s="117">
        <v>55</v>
      </c>
      <c r="Z682" s="117">
        <v>52.5</v>
      </c>
      <c r="AA682" s="117">
        <v>5</v>
      </c>
      <c r="AB682" s="117">
        <v>45</v>
      </c>
      <c r="AC682" s="117">
        <v>25</v>
      </c>
      <c r="AD682" s="117">
        <v>8</v>
      </c>
      <c r="AE682" s="117">
        <v>15</v>
      </c>
      <c r="AF682" s="119">
        <v>11.5</v>
      </c>
    </row>
    <row r="683" spans="2:32" ht="15" customHeight="1" x14ac:dyDescent="0.25">
      <c r="B683" s="116">
        <v>41411</v>
      </c>
      <c r="C683" s="117">
        <v>25</v>
      </c>
      <c r="D683" s="117">
        <v>48</v>
      </c>
      <c r="E683" s="117">
        <v>36.5</v>
      </c>
      <c r="F683" s="117">
        <v>40</v>
      </c>
      <c r="G683" s="117">
        <v>50</v>
      </c>
      <c r="H683" s="117">
        <v>45</v>
      </c>
      <c r="I683" s="117">
        <v>30</v>
      </c>
      <c r="J683" s="117">
        <v>35</v>
      </c>
      <c r="K683" s="117">
        <v>32.5</v>
      </c>
      <c r="L683" s="117"/>
      <c r="M683" s="117"/>
      <c r="N683" s="117"/>
      <c r="O683" s="117">
        <v>30</v>
      </c>
      <c r="P683" s="117">
        <v>35</v>
      </c>
      <c r="Q683" s="117">
        <v>32.5</v>
      </c>
      <c r="R683" s="117">
        <v>55</v>
      </c>
      <c r="S683" s="117">
        <v>62</v>
      </c>
      <c r="T683" s="117">
        <v>58.5</v>
      </c>
      <c r="U683" s="117">
        <v>65</v>
      </c>
      <c r="V683" s="117">
        <v>70</v>
      </c>
      <c r="W683" s="117">
        <v>67.5</v>
      </c>
      <c r="X683" s="117">
        <v>50</v>
      </c>
      <c r="Y683" s="117">
        <v>55</v>
      </c>
      <c r="Z683" s="117">
        <v>52.5</v>
      </c>
      <c r="AA683" s="117">
        <v>5</v>
      </c>
      <c r="AB683" s="117">
        <v>45</v>
      </c>
      <c r="AC683" s="117">
        <v>25</v>
      </c>
      <c r="AD683" s="117">
        <v>8</v>
      </c>
      <c r="AE683" s="117">
        <v>15</v>
      </c>
      <c r="AF683" s="119">
        <v>11.5</v>
      </c>
    </row>
    <row r="684" spans="2:32" ht="15" customHeight="1" x14ac:dyDescent="0.25">
      <c r="B684" s="116">
        <v>41404</v>
      </c>
      <c r="C684" s="117">
        <v>25</v>
      </c>
      <c r="D684" s="117">
        <v>40</v>
      </c>
      <c r="E684" s="117">
        <v>32.5</v>
      </c>
      <c r="F684" s="117">
        <v>40</v>
      </c>
      <c r="G684" s="117">
        <v>50</v>
      </c>
      <c r="H684" s="117">
        <v>45</v>
      </c>
      <c r="I684" s="117">
        <v>30</v>
      </c>
      <c r="J684" s="117">
        <v>35</v>
      </c>
      <c r="K684" s="117">
        <v>32.5</v>
      </c>
      <c r="L684" s="117"/>
      <c r="M684" s="117"/>
      <c r="N684" s="117"/>
      <c r="O684" s="117">
        <v>30</v>
      </c>
      <c r="P684" s="117">
        <v>35</v>
      </c>
      <c r="Q684" s="117">
        <v>32.5</v>
      </c>
      <c r="R684" s="117">
        <v>48</v>
      </c>
      <c r="S684" s="117">
        <v>59</v>
      </c>
      <c r="T684" s="117">
        <v>53.5</v>
      </c>
      <c r="U684" s="117">
        <v>65</v>
      </c>
      <c r="V684" s="117">
        <v>70</v>
      </c>
      <c r="W684" s="117">
        <v>67.5</v>
      </c>
      <c r="X684" s="117">
        <v>46</v>
      </c>
      <c r="Y684" s="117">
        <v>55</v>
      </c>
      <c r="Z684" s="117">
        <v>50.5</v>
      </c>
      <c r="AA684" s="117">
        <v>5</v>
      </c>
      <c r="AB684" s="117">
        <v>45</v>
      </c>
      <c r="AC684" s="117">
        <v>25</v>
      </c>
      <c r="AD684" s="117">
        <v>3</v>
      </c>
      <c r="AE684" s="117">
        <v>8</v>
      </c>
      <c r="AF684" s="119">
        <v>5.5</v>
      </c>
    </row>
    <row r="685" spans="2:32" ht="15" customHeight="1" x14ac:dyDescent="0.25">
      <c r="B685" s="116">
        <v>41397</v>
      </c>
      <c r="C685" s="117">
        <v>25</v>
      </c>
      <c r="D685" s="117">
        <v>40</v>
      </c>
      <c r="E685" s="117">
        <v>32.5</v>
      </c>
      <c r="F685" s="117">
        <v>40</v>
      </c>
      <c r="G685" s="117">
        <v>50</v>
      </c>
      <c r="H685" s="117">
        <v>45</v>
      </c>
      <c r="I685" s="117">
        <v>30</v>
      </c>
      <c r="J685" s="117">
        <v>35</v>
      </c>
      <c r="K685" s="117">
        <v>32.5</v>
      </c>
      <c r="L685" s="117"/>
      <c r="M685" s="117"/>
      <c r="N685" s="117"/>
      <c r="O685" s="117">
        <v>35</v>
      </c>
      <c r="P685" s="117">
        <v>40</v>
      </c>
      <c r="Q685" s="117">
        <v>37.5</v>
      </c>
      <c r="R685" s="117">
        <v>48</v>
      </c>
      <c r="S685" s="117">
        <v>59</v>
      </c>
      <c r="T685" s="117">
        <v>53.5</v>
      </c>
      <c r="U685" s="117">
        <v>65</v>
      </c>
      <c r="V685" s="117">
        <v>70</v>
      </c>
      <c r="W685" s="117">
        <v>67.5</v>
      </c>
      <c r="X685" s="117">
        <v>46</v>
      </c>
      <c r="Y685" s="117">
        <v>49</v>
      </c>
      <c r="Z685" s="117">
        <v>47.5</v>
      </c>
      <c r="AA685" s="117">
        <v>5</v>
      </c>
      <c r="AB685" s="117">
        <v>45</v>
      </c>
      <c r="AC685" s="117">
        <v>25</v>
      </c>
      <c r="AD685" s="117">
        <v>3</v>
      </c>
      <c r="AE685" s="117">
        <v>8</v>
      </c>
      <c r="AF685" s="119">
        <v>5.5</v>
      </c>
    </row>
    <row r="686" spans="2:32" ht="15" customHeight="1" x14ac:dyDescent="0.25">
      <c r="B686" s="116">
        <v>41390</v>
      </c>
      <c r="C686" s="117">
        <v>25</v>
      </c>
      <c r="D686" s="117">
        <v>40</v>
      </c>
      <c r="E686" s="117">
        <v>32.5</v>
      </c>
      <c r="F686" s="117">
        <v>40</v>
      </c>
      <c r="G686" s="117">
        <v>50</v>
      </c>
      <c r="H686" s="117">
        <v>45</v>
      </c>
      <c r="I686" s="117">
        <v>30</v>
      </c>
      <c r="J686" s="117">
        <v>35</v>
      </c>
      <c r="K686" s="117">
        <v>32.5</v>
      </c>
      <c r="L686" s="117"/>
      <c r="M686" s="117"/>
      <c r="N686" s="117"/>
      <c r="O686" s="117">
        <v>35</v>
      </c>
      <c r="P686" s="117">
        <v>40</v>
      </c>
      <c r="Q686" s="117">
        <v>37.5</v>
      </c>
      <c r="R686" s="117">
        <v>48</v>
      </c>
      <c r="S686" s="117">
        <v>59</v>
      </c>
      <c r="T686" s="117">
        <v>53.5</v>
      </c>
      <c r="U686" s="117">
        <v>65</v>
      </c>
      <c r="V686" s="117">
        <v>70</v>
      </c>
      <c r="W686" s="117">
        <v>67.5</v>
      </c>
      <c r="X686" s="117">
        <v>46</v>
      </c>
      <c r="Y686" s="117">
        <v>49</v>
      </c>
      <c r="Z686" s="117">
        <v>47.5</v>
      </c>
      <c r="AA686" s="117">
        <v>5</v>
      </c>
      <c r="AB686" s="117">
        <v>45</v>
      </c>
      <c r="AC686" s="117">
        <v>25</v>
      </c>
      <c r="AD686" s="117">
        <v>3</v>
      </c>
      <c r="AE686" s="117">
        <v>8</v>
      </c>
      <c r="AF686" s="119">
        <v>5.5</v>
      </c>
    </row>
    <row r="687" spans="2:32" ht="15" customHeight="1" x14ac:dyDescent="0.25">
      <c r="B687" s="116">
        <v>41383</v>
      </c>
      <c r="C687" s="117">
        <v>25</v>
      </c>
      <c r="D687" s="117">
        <v>40</v>
      </c>
      <c r="E687" s="117">
        <v>32.5</v>
      </c>
      <c r="F687" s="117">
        <v>40</v>
      </c>
      <c r="G687" s="117">
        <v>50</v>
      </c>
      <c r="H687" s="117">
        <v>45</v>
      </c>
      <c r="I687" s="117">
        <v>30</v>
      </c>
      <c r="J687" s="117">
        <v>35</v>
      </c>
      <c r="K687" s="117">
        <v>32.5</v>
      </c>
      <c r="L687" s="117"/>
      <c r="M687" s="117"/>
      <c r="N687" s="117"/>
      <c r="O687" s="117">
        <v>35</v>
      </c>
      <c r="P687" s="117">
        <v>40</v>
      </c>
      <c r="Q687" s="117">
        <v>37.5</v>
      </c>
      <c r="R687" s="117">
        <v>48</v>
      </c>
      <c r="S687" s="117">
        <v>59</v>
      </c>
      <c r="T687" s="117">
        <v>53.5</v>
      </c>
      <c r="U687" s="117">
        <v>65</v>
      </c>
      <c r="V687" s="117">
        <v>70</v>
      </c>
      <c r="W687" s="117">
        <v>67.5</v>
      </c>
      <c r="X687" s="117">
        <v>46</v>
      </c>
      <c r="Y687" s="117">
        <v>49</v>
      </c>
      <c r="Z687" s="117">
        <v>47.5</v>
      </c>
      <c r="AA687" s="117">
        <v>5</v>
      </c>
      <c r="AB687" s="117">
        <v>45</v>
      </c>
      <c r="AC687" s="117">
        <v>25</v>
      </c>
      <c r="AD687" s="117">
        <v>3</v>
      </c>
      <c r="AE687" s="117">
        <v>8</v>
      </c>
      <c r="AF687" s="119">
        <v>5.5</v>
      </c>
    </row>
    <row r="688" spans="2:32" ht="15" customHeight="1" x14ac:dyDescent="0.25">
      <c r="B688" s="116">
        <v>41376</v>
      </c>
      <c r="C688" s="117">
        <v>25</v>
      </c>
      <c r="D688" s="117">
        <v>40</v>
      </c>
      <c r="E688" s="117">
        <v>32.5</v>
      </c>
      <c r="F688" s="117">
        <v>40</v>
      </c>
      <c r="G688" s="117">
        <v>50</v>
      </c>
      <c r="H688" s="117">
        <v>45</v>
      </c>
      <c r="I688" s="117">
        <v>30</v>
      </c>
      <c r="J688" s="117">
        <v>35</v>
      </c>
      <c r="K688" s="117">
        <v>32.5</v>
      </c>
      <c r="L688" s="117"/>
      <c r="M688" s="117"/>
      <c r="N688" s="117"/>
      <c r="O688" s="117">
        <v>35</v>
      </c>
      <c r="P688" s="117">
        <v>40</v>
      </c>
      <c r="Q688" s="117">
        <v>37.5</v>
      </c>
      <c r="R688" s="117">
        <v>45</v>
      </c>
      <c r="S688" s="117">
        <v>60</v>
      </c>
      <c r="T688" s="117">
        <v>52.5</v>
      </c>
      <c r="U688" s="117">
        <v>65</v>
      </c>
      <c r="V688" s="117">
        <v>70</v>
      </c>
      <c r="W688" s="117">
        <v>67.5</v>
      </c>
      <c r="X688" s="117">
        <v>50</v>
      </c>
      <c r="Y688" s="117">
        <v>55</v>
      </c>
      <c r="Z688" s="117">
        <v>52.5</v>
      </c>
      <c r="AA688" s="117">
        <v>5</v>
      </c>
      <c r="AB688" s="117">
        <v>45</v>
      </c>
      <c r="AC688" s="117">
        <v>25</v>
      </c>
      <c r="AD688" s="117">
        <v>5</v>
      </c>
      <c r="AE688" s="117">
        <v>8</v>
      </c>
      <c r="AF688" s="119">
        <v>6.5</v>
      </c>
    </row>
    <row r="689" spans="2:32" ht="15" customHeight="1" x14ac:dyDescent="0.25">
      <c r="B689" s="116">
        <v>41369</v>
      </c>
      <c r="C689" s="117">
        <v>25</v>
      </c>
      <c r="D689" s="117">
        <v>40</v>
      </c>
      <c r="E689" s="117">
        <v>32.5</v>
      </c>
      <c r="F689" s="117">
        <v>40</v>
      </c>
      <c r="G689" s="117">
        <v>50</v>
      </c>
      <c r="H689" s="117">
        <v>45</v>
      </c>
      <c r="I689" s="117">
        <v>30</v>
      </c>
      <c r="J689" s="117">
        <v>35</v>
      </c>
      <c r="K689" s="117">
        <v>32.5</v>
      </c>
      <c r="L689" s="117"/>
      <c r="M689" s="117"/>
      <c r="N689" s="117"/>
      <c r="O689" s="117">
        <v>35</v>
      </c>
      <c r="P689" s="117">
        <v>40</v>
      </c>
      <c r="Q689" s="117">
        <v>37.5</v>
      </c>
      <c r="R689" s="117">
        <v>45</v>
      </c>
      <c r="S689" s="117">
        <v>60</v>
      </c>
      <c r="T689" s="117">
        <v>52.5</v>
      </c>
      <c r="U689" s="117">
        <v>65</v>
      </c>
      <c r="V689" s="117">
        <v>70</v>
      </c>
      <c r="W689" s="117">
        <v>67.5</v>
      </c>
      <c r="X689" s="117">
        <v>50</v>
      </c>
      <c r="Y689" s="117">
        <v>55</v>
      </c>
      <c r="Z689" s="117">
        <v>52.5</v>
      </c>
      <c r="AA689" s="117">
        <v>5</v>
      </c>
      <c r="AB689" s="117">
        <v>45</v>
      </c>
      <c r="AC689" s="117">
        <v>25</v>
      </c>
      <c r="AD689" s="117">
        <v>5</v>
      </c>
      <c r="AE689" s="117">
        <v>8</v>
      </c>
      <c r="AF689" s="119">
        <v>6.5</v>
      </c>
    </row>
    <row r="690" spans="2:32" ht="15" customHeight="1" x14ac:dyDescent="0.25">
      <c r="B690" s="116">
        <v>41362</v>
      </c>
      <c r="C690" s="117">
        <v>25</v>
      </c>
      <c r="D690" s="117">
        <v>40</v>
      </c>
      <c r="E690" s="117">
        <v>32.5</v>
      </c>
      <c r="F690" s="117">
        <v>40</v>
      </c>
      <c r="G690" s="117">
        <v>50</v>
      </c>
      <c r="H690" s="117">
        <v>45</v>
      </c>
      <c r="I690" s="117">
        <v>30</v>
      </c>
      <c r="J690" s="117">
        <v>35</v>
      </c>
      <c r="K690" s="117">
        <v>32.5</v>
      </c>
      <c r="L690" s="117"/>
      <c r="M690" s="117"/>
      <c r="N690" s="117"/>
      <c r="O690" s="117">
        <v>35</v>
      </c>
      <c r="P690" s="117">
        <v>40</v>
      </c>
      <c r="Q690" s="117">
        <v>37.5</v>
      </c>
      <c r="R690" s="117">
        <v>45</v>
      </c>
      <c r="S690" s="117">
        <v>60</v>
      </c>
      <c r="T690" s="117">
        <v>52.5</v>
      </c>
      <c r="U690" s="117">
        <v>60</v>
      </c>
      <c r="V690" s="117">
        <v>65</v>
      </c>
      <c r="W690" s="117">
        <v>62.5</v>
      </c>
      <c r="X690" s="117">
        <v>50</v>
      </c>
      <c r="Y690" s="117">
        <v>55</v>
      </c>
      <c r="Z690" s="117">
        <v>52.5</v>
      </c>
      <c r="AA690" s="117">
        <v>5</v>
      </c>
      <c r="AB690" s="117">
        <v>45</v>
      </c>
      <c r="AC690" s="117">
        <v>25</v>
      </c>
      <c r="AD690" s="117">
        <v>5</v>
      </c>
      <c r="AE690" s="117">
        <v>8</v>
      </c>
      <c r="AF690" s="119">
        <v>6.5</v>
      </c>
    </row>
    <row r="691" spans="2:32" ht="15" customHeight="1" x14ac:dyDescent="0.25">
      <c r="B691" s="116">
        <v>41355</v>
      </c>
      <c r="C691" s="117">
        <v>25</v>
      </c>
      <c r="D691" s="117">
        <v>40</v>
      </c>
      <c r="E691" s="117">
        <v>32.5</v>
      </c>
      <c r="F691" s="117">
        <v>40</v>
      </c>
      <c r="G691" s="117">
        <v>50</v>
      </c>
      <c r="H691" s="117">
        <v>45</v>
      </c>
      <c r="I691" s="117">
        <v>30</v>
      </c>
      <c r="J691" s="117">
        <v>35</v>
      </c>
      <c r="K691" s="117">
        <v>32.5</v>
      </c>
      <c r="L691" s="117"/>
      <c r="M691" s="117"/>
      <c r="N691" s="117"/>
      <c r="O691" s="117">
        <v>35</v>
      </c>
      <c r="P691" s="117">
        <v>40</v>
      </c>
      <c r="Q691" s="117">
        <v>37.5</v>
      </c>
      <c r="R691" s="117">
        <v>45</v>
      </c>
      <c r="S691" s="117">
        <v>60</v>
      </c>
      <c r="T691" s="117">
        <v>52.5</v>
      </c>
      <c r="U691" s="117">
        <v>60</v>
      </c>
      <c r="V691" s="117">
        <v>65</v>
      </c>
      <c r="W691" s="117">
        <v>62.5</v>
      </c>
      <c r="X691" s="117">
        <v>50</v>
      </c>
      <c r="Y691" s="117">
        <v>55</v>
      </c>
      <c r="Z691" s="117">
        <v>52.5</v>
      </c>
      <c r="AA691" s="117">
        <v>5</v>
      </c>
      <c r="AB691" s="117">
        <v>45</v>
      </c>
      <c r="AC691" s="117">
        <v>25</v>
      </c>
      <c r="AD691" s="117">
        <v>5</v>
      </c>
      <c r="AE691" s="117">
        <v>15</v>
      </c>
      <c r="AF691" s="119">
        <v>10</v>
      </c>
    </row>
    <row r="692" spans="2:32" ht="15" customHeight="1" x14ac:dyDescent="0.25">
      <c r="B692" s="116">
        <v>41348</v>
      </c>
      <c r="C692" s="117">
        <v>35</v>
      </c>
      <c r="D692" s="117">
        <v>50</v>
      </c>
      <c r="E692" s="117">
        <v>42.5</v>
      </c>
      <c r="F692" s="117">
        <v>40</v>
      </c>
      <c r="G692" s="117">
        <v>55</v>
      </c>
      <c r="H692" s="117">
        <v>47.5</v>
      </c>
      <c r="I692" s="117">
        <v>30</v>
      </c>
      <c r="J692" s="117">
        <v>35</v>
      </c>
      <c r="K692" s="117">
        <v>32.5</v>
      </c>
      <c r="L692" s="117"/>
      <c r="M692" s="117"/>
      <c r="N692" s="117"/>
      <c r="O692" s="117">
        <v>30</v>
      </c>
      <c r="P692" s="117">
        <v>35</v>
      </c>
      <c r="Q692" s="117">
        <v>32.5</v>
      </c>
      <c r="R692" s="117">
        <v>45</v>
      </c>
      <c r="S692" s="117">
        <v>60</v>
      </c>
      <c r="T692" s="117">
        <v>52.5</v>
      </c>
      <c r="U692" s="117">
        <v>60</v>
      </c>
      <c r="V692" s="117">
        <v>65</v>
      </c>
      <c r="W692" s="117">
        <v>62.5</v>
      </c>
      <c r="X692" s="117">
        <v>50</v>
      </c>
      <c r="Y692" s="117">
        <v>55</v>
      </c>
      <c r="Z692" s="117">
        <v>52.5</v>
      </c>
      <c r="AA692" s="117">
        <v>5</v>
      </c>
      <c r="AB692" s="117">
        <v>45</v>
      </c>
      <c r="AC692" s="117">
        <v>25</v>
      </c>
      <c r="AD692" s="117">
        <v>5</v>
      </c>
      <c r="AE692" s="117">
        <v>15</v>
      </c>
      <c r="AF692" s="119">
        <v>10</v>
      </c>
    </row>
    <row r="693" spans="2:32" ht="15" customHeight="1" x14ac:dyDescent="0.25">
      <c r="B693" s="116">
        <v>41341</v>
      </c>
      <c r="C693" s="117">
        <v>35</v>
      </c>
      <c r="D693" s="117">
        <v>50</v>
      </c>
      <c r="E693" s="117">
        <v>42.5</v>
      </c>
      <c r="F693" s="117">
        <v>40</v>
      </c>
      <c r="G693" s="117">
        <v>55</v>
      </c>
      <c r="H693" s="117">
        <v>47.5</v>
      </c>
      <c r="I693" s="117">
        <v>30</v>
      </c>
      <c r="J693" s="117">
        <v>35</v>
      </c>
      <c r="K693" s="117">
        <v>32.5</v>
      </c>
      <c r="L693" s="117"/>
      <c r="M693" s="117"/>
      <c r="N693" s="117"/>
      <c r="O693" s="117">
        <v>30</v>
      </c>
      <c r="P693" s="117">
        <v>35</v>
      </c>
      <c r="Q693" s="117">
        <v>32.5</v>
      </c>
      <c r="R693" s="117">
        <v>53</v>
      </c>
      <c r="S693" s="117">
        <v>63</v>
      </c>
      <c r="T693" s="117">
        <v>58</v>
      </c>
      <c r="U693" s="117">
        <v>70</v>
      </c>
      <c r="V693" s="117">
        <v>75</v>
      </c>
      <c r="W693" s="117">
        <v>72.5</v>
      </c>
      <c r="X693" s="117">
        <v>50</v>
      </c>
      <c r="Y693" s="117">
        <v>55</v>
      </c>
      <c r="Z693" s="117">
        <v>52.5</v>
      </c>
      <c r="AA693" s="117">
        <v>5</v>
      </c>
      <c r="AB693" s="117">
        <v>45</v>
      </c>
      <c r="AC693" s="117">
        <v>25</v>
      </c>
      <c r="AD693" s="117">
        <v>5</v>
      </c>
      <c r="AE693" s="117">
        <v>10</v>
      </c>
      <c r="AF693" s="119">
        <v>7.5</v>
      </c>
    </row>
    <row r="694" spans="2:32" ht="15" customHeight="1" x14ac:dyDescent="0.25">
      <c r="B694" s="116">
        <v>41334</v>
      </c>
      <c r="C694" s="117">
        <v>35</v>
      </c>
      <c r="D694" s="117">
        <v>50</v>
      </c>
      <c r="E694" s="117">
        <v>42.5</v>
      </c>
      <c r="F694" s="117">
        <v>40</v>
      </c>
      <c r="G694" s="117">
        <v>55</v>
      </c>
      <c r="H694" s="117">
        <v>47.5</v>
      </c>
      <c r="I694" s="117">
        <v>30</v>
      </c>
      <c r="J694" s="117">
        <v>35</v>
      </c>
      <c r="K694" s="117">
        <v>32.5</v>
      </c>
      <c r="L694" s="117"/>
      <c r="M694" s="117"/>
      <c r="N694" s="117"/>
      <c r="O694" s="117">
        <v>30</v>
      </c>
      <c r="P694" s="117">
        <v>35</v>
      </c>
      <c r="Q694" s="117">
        <v>32.5</v>
      </c>
      <c r="R694" s="117">
        <v>53</v>
      </c>
      <c r="S694" s="117">
        <v>63</v>
      </c>
      <c r="T694" s="117">
        <v>58</v>
      </c>
      <c r="U694" s="117">
        <v>70</v>
      </c>
      <c r="V694" s="117">
        <v>75</v>
      </c>
      <c r="W694" s="117">
        <v>72.5</v>
      </c>
      <c r="X694" s="117">
        <v>50</v>
      </c>
      <c r="Y694" s="117">
        <v>55</v>
      </c>
      <c r="Z694" s="117">
        <v>52.5</v>
      </c>
      <c r="AA694" s="117">
        <v>5</v>
      </c>
      <c r="AB694" s="117">
        <v>45</v>
      </c>
      <c r="AC694" s="117">
        <v>25</v>
      </c>
      <c r="AD694" s="117">
        <v>5</v>
      </c>
      <c r="AE694" s="117">
        <v>10</v>
      </c>
      <c r="AF694" s="119">
        <v>7.5</v>
      </c>
    </row>
    <row r="695" spans="2:32" ht="15" customHeight="1" x14ac:dyDescent="0.25">
      <c r="B695" s="116">
        <v>41327</v>
      </c>
      <c r="C695" s="117">
        <v>35</v>
      </c>
      <c r="D695" s="117">
        <v>50</v>
      </c>
      <c r="E695" s="117">
        <v>42.5</v>
      </c>
      <c r="F695" s="117">
        <v>40</v>
      </c>
      <c r="G695" s="117">
        <v>55</v>
      </c>
      <c r="H695" s="117">
        <v>47.5</v>
      </c>
      <c r="I695" s="117">
        <v>30</v>
      </c>
      <c r="J695" s="117">
        <v>35</v>
      </c>
      <c r="K695" s="117">
        <v>32.5</v>
      </c>
      <c r="L695" s="117"/>
      <c r="M695" s="117"/>
      <c r="N695" s="117"/>
      <c r="O695" s="117">
        <v>30</v>
      </c>
      <c r="P695" s="117">
        <v>35</v>
      </c>
      <c r="Q695" s="117">
        <v>32.5</v>
      </c>
      <c r="R695" s="117">
        <v>68</v>
      </c>
      <c r="S695" s="117">
        <v>75</v>
      </c>
      <c r="T695" s="117">
        <v>71.5</v>
      </c>
      <c r="U695" s="117">
        <v>70</v>
      </c>
      <c r="V695" s="117">
        <v>75</v>
      </c>
      <c r="W695" s="117">
        <v>72.5</v>
      </c>
      <c r="X695" s="117">
        <v>55</v>
      </c>
      <c r="Y695" s="117">
        <v>60</v>
      </c>
      <c r="Z695" s="117">
        <v>57.5</v>
      </c>
      <c r="AA695" s="117">
        <v>5</v>
      </c>
      <c r="AB695" s="117">
        <v>45</v>
      </c>
      <c r="AC695" s="117">
        <v>25</v>
      </c>
      <c r="AD695" s="117">
        <v>5</v>
      </c>
      <c r="AE695" s="117">
        <v>10</v>
      </c>
      <c r="AF695" s="119">
        <v>7.5</v>
      </c>
    </row>
    <row r="696" spans="2:32" ht="15" customHeight="1" x14ac:dyDescent="0.25">
      <c r="B696" s="116">
        <v>41320</v>
      </c>
      <c r="C696" s="117">
        <v>45</v>
      </c>
      <c r="D696" s="117">
        <v>60</v>
      </c>
      <c r="E696" s="117">
        <v>52.5</v>
      </c>
      <c r="F696" s="117">
        <v>55</v>
      </c>
      <c r="G696" s="117">
        <v>65</v>
      </c>
      <c r="H696" s="117">
        <v>60</v>
      </c>
      <c r="I696" s="117">
        <v>40</v>
      </c>
      <c r="J696" s="117">
        <v>45</v>
      </c>
      <c r="K696" s="117">
        <v>42.5</v>
      </c>
      <c r="L696" s="117"/>
      <c r="M696" s="117"/>
      <c r="N696" s="117"/>
      <c r="O696" s="117">
        <v>30</v>
      </c>
      <c r="P696" s="117">
        <v>35</v>
      </c>
      <c r="Q696" s="117">
        <v>32.5</v>
      </c>
      <c r="R696" s="117">
        <v>68</v>
      </c>
      <c r="S696" s="117">
        <v>75</v>
      </c>
      <c r="T696" s="117">
        <v>71.5</v>
      </c>
      <c r="U696" s="117">
        <v>70</v>
      </c>
      <c r="V696" s="117">
        <v>75</v>
      </c>
      <c r="W696" s="117">
        <v>72.5</v>
      </c>
      <c r="X696" s="117">
        <v>55</v>
      </c>
      <c r="Y696" s="117">
        <v>60</v>
      </c>
      <c r="Z696" s="117">
        <v>57.5</v>
      </c>
      <c r="AA696" s="117">
        <v>25</v>
      </c>
      <c r="AB696" s="117">
        <v>45</v>
      </c>
      <c r="AC696" s="117">
        <v>35</v>
      </c>
      <c r="AD696" s="117">
        <v>5</v>
      </c>
      <c r="AE696" s="117">
        <v>15</v>
      </c>
      <c r="AF696" s="119">
        <v>10</v>
      </c>
    </row>
    <row r="697" spans="2:32" ht="15" customHeight="1" x14ac:dyDescent="0.25">
      <c r="B697" s="116">
        <v>41313</v>
      </c>
      <c r="C697" s="117">
        <v>45</v>
      </c>
      <c r="D697" s="117">
        <v>60</v>
      </c>
      <c r="E697" s="117">
        <v>52.5</v>
      </c>
      <c r="F697" s="117">
        <v>55</v>
      </c>
      <c r="G697" s="117">
        <v>65</v>
      </c>
      <c r="H697" s="117">
        <v>60</v>
      </c>
      <c r="I697" s="117">
        <v>40</v>
      </c>
      <c r="J697" s="117">
        <v>45</v>
      </c>
      <c r="K697" s="117">
        <v>42.5</v>
      </c>
      <c r="L697" s="117"/>
      <c r="M697" s="117"/>
      <c r="N697" s="117"/>
      <c r="O697" s="117">
        <v>30</v>
      </c>
      <c r="P697" s="117">
        <v>40</v>
      </c>
      <c r="Q697" s="117">
        <v>35</v>
      </c>
      <c r="R697" s="117">
        <v>68</v>
      </c>
      <c r="S697" s="117">
        <v>75</v>
      </c>
      <c r="T697" s="117">
        <v>71.5</v>
      </c>
      <c r="U697" s="117">
        <v>80</v>
      </c>
      <c r="V697" s="117">
        <v>89</v>
      </c>
      <c r="W697" s="117">
        <v>84.5</v>
      </c>
      <c r="X697" s="117">
        <v>65</v>
      </c>
      <c r="Y697" s="117">
        <v>69</v>
      </c>
      <c r="Z697" s="117">
        <v>67</v>
      </c>
      <c r="AA697" s="117">
        <v>25</v>
      </c>
      <c r="AB697" s="117">
        <v>45</v>
      </c>
      <c r="AC697" s="117">
        <v>35</v>
      </c>
      <c r="AD697" s="117">
        <v>15</v>
      </c>
      <c r="AE697" s="117">
        <v>19</v>
      </c>
      <c r="AF697" s="119">
        <v>17</v>
      </c>
    </row>
    <row r="698" spans="2:32" ht="15" customHeight="1" x14ac:dyDescent="0.25">
      <c r="B698" s="116">
        <v>41306</v>
      </c>
      <c r="C698" s="117">
        <v>45</v>
      </c>
      <c r="D698" s="117">
        <v>60</v>
      </c>
      <c r="E698" s="117">
        <v>52.5</v>
      </c>
      <c r="F698" s="117">
        <v>55</v>
      </c>
      <c r="G698" s="117">
        <v>65</v>
      </c>
      <c r="H698" s="117">
        <v>60</v>
      </c>
      <c r="I698" s="117">
        <v>40</v>
      </c>
      <c r="J698" s="117">
        <v>45</v>
      </c>
      <c r="K698" s="117">
        <v>42.5</v>
      </c>
      <c r="L698" s="117"/>
      <c r="M698" s="117"/>
      <c r="N698" s="117"/>
      <c r="O698" s="117">
        <v>30</v>
      </c>
      <c r="P698" s="117">
        <v>40</v>
      </c>
      <c r="Q698" s="117">
        <v>35</v>
      </c>
      <c r="R698" s="117">
        <v>68</v>
      </c>
      <c r="S698" s="117">
        <v>75</v>
      </c>
      <c r="T698" s="117">
        <v>71.5</v>
      </c>
      <c r="U698" s="117">
        <v>80</v>
      </c>
      <c r="V698" s="117">
        <v>89</v>
      </c>
      <c r="W698" s="117">
        <v>84.5</v>
      </c>
      <c r="X698" s="117">
        <v>65</v>
      </c>
      <c r="Y698" s="117">
        <v>69</v>
      </c>
      <c r="Z698" s="117">
        <v>67</v>
      </c>
      <c r="AA698" s="117">
        <v>25</v>
      </c>
      <c r="AB698" s="117">
        <v>30</v>
      </c>
      <c r="AC698" s="117">
        <v>27.5</v>
      </c>
      <c r="AD698" s="117">
        <v>20</v>
      </c>
      <c r="AE698" s="117">
        <v>25</v>
      </c>
      <c r="AF698" s="119">
        <v>22.5</v>
      </c>
    </row>
    <row r="699" spans="2:32" ht="15" customHeight="1" x14ac:dyDescent="0.25">
      <c r="B699" s="116">
        <v>41299</v>
      </c>
      <c r="C699" s="117">
        <v>45</v>
      </c>
      <c r="D699" s="117">
        <v>60</v>
      </c>
      <c r="E699" s="117">
        <v>52.5</v>
      </c>
      <c r="F699" s="117">
        <v>55</v>
      </c>
      <c r="G699" s="117">
        <v>65</v>
      </c>
      <c r="H699" s="117">
        <v>60</v>
      </c>
      <c r="I699" s="117">
        <v>40</v>
      </c>
      <c r="J699" s="117">
        <v>45</v>
      </c>
      <c r="K699" s="117">
        <v>42.5</v>
      </c>
      <c r="L699" s="117"/>
      <c r="M699" s="117"/>
      <c r="N699" s="117"/>
      <c r="O699" s="117">
        <v>30</v>
      </c>
      <c r="P699" s="117">
        <v>40</v>
      </c>
      <c r="Q699" s="117">
        <v>35</v>
      </c>
      <c r="R699" s="117">
        <v>68</v>
      </c>
      <c r="S699" s="117">
        <v>75</v>
      </c>
      <c r="T699" s="117">
        <v>71.5</v>
      </c>
      <c r="U699" s="117">
        <v>80</v>
      </c>
      <c r="V699" s="117">
        <v>89</v>
      </c>
      <c r="W699" s="117">
        <v>84.5</v>
      </c>
      <c r="X699" s="117">
        <v>65</v>
      </c>
      <c r="Y699" s="117">
        <v>69</v>
      </c>
      <c r="Z699" s="117">
        <v>67</v>
      </c>
      <c r="AA699" s="117">
        <v>25</v>
      </c>
      <c r="AB699" s="117">
        <v>30</v>
      </c>
      <c r="AC699" s="117">
        <v>27.5</v>
      </c>
      <c r="AD699" s="117">
        <v>20</v>
      </c>
      <c r="AE699" s="117">
        <v>25</v>
      </c>
      <c r="AF699" s="119">
        <v>22.5</v>
      </c>
    </row>
    <row r="700" spans="2:32" ht="15" customHeight="1" x14ac:dyDescent="0.25">
      <c r="B700" s="116">
        <v>41292</v>
      </c>
      <c r="C700" s="117">
        <v>45</v>
      </c>
      <c r="D700" s="117">
        <v>60</v>
      </c>
      <c r="E700" s="117">
        <v>52.5</v>
      </c>
      <c r="F700" s="117">
        <v>55</v>
      </c>
      <c r="G700" s="117">
        <v>65</v>
      </c>
      <c r="H700" s="117">
        <v>60</v>
      </c>
      <c r="I700" s="117">
        <v>50</v>
      </c>
      <c r="J700" s="117">
        <v>55</v>
      </c>
      <c r="K700" s="117">
        <v>52.5</v>
      </c>
      <c r="L700" s="117"/>
      <c r="M700" s="117"/>
      <c r="N700" s="117"/>
      <c r="O700" s="117">
        <v>30</v>
      </c>
      <c r="P700" s="117">
        <v>40</v>
      </c>
      <c r="Q700" s="117">
        <v>35</v>
      </c>
      <c r="R700" s="117">
        <v>68</v>
      </c>
      <c r="S700" s="117">
        <v>75</v>
      </c>
      <c r="T700" s="117">
        <v>71.5</v>
      </c>
      <c r="U700" s="117">
        <v>80</v>
      </c>
      <c r="V700" s="117">
        <v>89</v>
      </c>
      <c r="W700" s="117">
        <v>84.5</v>
      </c>
      <c r="X700" s="117">
        <v>80</v>
      </c>
      <c r="Y700" s="117">
        <v>85</v>
      </c>
      <c r="Z700" s="117">
        <v>82.5</v>
      </c>
      <c r="AA700" s="117">
        <v>25</v>
      </c>
      <c r="AB700" s="117">
        <v>30</v>
      </c>
      <c r="AC700" s="117">
        <v>27.5</v>
      </c>
      <c r="AD700" s="117">
        <v>20</v>
      </c>
      <c r="AE700" s="117">
        <v>25</v>
      </c>
      <c r="AF700" s="119">
        <v>22.5</v>
      </c>
    </row>
    <row r="701" spans="2:32" ht="15" customHeight="1" x14ac:dyDescent="0.25">
      <c r="B701" s="116">
        <v>41285</v>
      </c>
      <c r="C701" s="117">
        <v>55</v>
      </c>
      <c r="D701" s="117">
        <v>65</v>
      </c>
      <c r="E701" s="117">
        <v>60</v>
      </c>
      <c r="F701" s="117">
        <v>55</v>
      </c>
      <c r="G701" s="117">
        <v>65</v>
      </c>
      <c r="H701" s="117">
        <v>60</v>
      </c>
      <c r="I701" s="117">
        <v>50</v>
      </c>
      <c r="J701" s="117">
        <v>55</v>
      </c>
      <c r="K701" s="117">
        <v>52.5</v>
      </c>
      <c r="L701" s="117"/>
      <c r="M701" s="117"/>
      <c r="N701" s="117"/>
      <c r="O701" s="117">
        <v>30</v>
      </c>
      <c r="P701" s="117">
        <v>40</v>
      </c>
      <c r="Q701" s="117">
        <v>35</v>
      </c>
      <c r="R701" s="117">
        <v>75</v>
      </c>
      <c r="S701" s="117">
        <v>79</v>
      </c>
      <c r="T701" s="117">
        <v>77</v>
      </c>
      <c r="U701" s="117">
        <v>85</v>
      </c>
      <c r="V701" s="117">
        <v>90</v>
      </c>
      <c r="W701" s="117">
        <v>87.5</v>
      </c>
      <c r="X701" s="117">
        <v>90</v>
      </c>
      <c r="Y701" s="117">
        <v>95</v>
      </c>
      <c r="Z701" s="117">
        <v>92.5</v>
      </c>
      <c r="AA701" s="117">
        <v>43</v>
      </c>
      <c r="AB701" s="117">
        <v>53</v>
      </c>
      <c r="AC701" s="117">
        <v>48</v>
      </c>
      <c r="AD701" s="117">
        <v>30</v>
      </c>
      <c r="AE701" s="117">
        <v>53</v>
      </c>
      <c r="AF701" s="119">
        <v>41.5</v>
      </c>
    </row>
    <row r="702" spans="2:32" ht="15" customHeight="1" x14ac:dyDescent="0.25">
      <c r="B702" s="116">
        <v>41278</v>
      </c>
      <c r="C702" s="117">
        <v>55</v>
      </c>
      <c r="D702" s="117">
        <v>65</v>
      </c>
      <c r="E702" s="117">
        <v>60</v>
      </c>
      <c r="F702" s="117">
        <v>55</v>
      </c>
      <c r="G702" s="117">
        <v>65</v>
      </c>
      <c r="H702" s="117">
        <v>60</v>
      </c>
      <c r="I702" s="117">
        <v>50</v>
      </c>
      <c r="J702" s="117">
        <v>55</v>
      </c>
      <c r="K702" s="117">
        <v>52.5</v>
      </c>
      <c r="L702" s="117"/>
      <c r="M702" s="117"/>
      <c r="N702" s="117"/>
      <c r="O702" s="117">
        <v>45</v>
      </c>
      <c r="P702" s="117">
        <v>55</v>
      </c>
      <c r="Q702" s="117">
        <v>50</v>
      </c>
      <c r="R702" s="117">
        <v>75</v>
      </c>
      <c r="S702" s="117">
        <v>79</v>
      </c>
      <c r="T702" s="117">
        <v>77</v>
      </c>
      <c r="U702" s="117">
        <v>85</v>
      </c>
      <c r="V702" s="117">
        <v>90</v>
      </c>
      <c r="W702" s="117">
        <v>87.5</v>
      </c>
      <c r="X702" s="117">
        <v>90</v>
      </c>
      <c r="Y702" s="117">
        <v>95</v>
      </c>
      <c r="Z702" s="117">
        <v>92.5</v>
      </c>
      <c r="AA702" s="117">
        <v>43</v>
      </c>
      <c r="AB702" s="117">
        <v>53</v>
      </c>
      <c r="AC702" s="117">
        <v>48</v>
      </c>
      <c r="AD702" s="117">
        <v>30</v>
      </c>
      <c r="AE702" s="117">
        <v>53</v>
      </c>
      <c r="AF702" s="119">
        <v>41.5</v>
      </c>
    </row>
    <row r="703" spans="2:32" ht="15" customHeight="1" x14ac:dyDescent="0.25">
      <c r="B703" s="116">
        <v>41271</v>
      </c>
      <c r="C703" s="117"/>
      <c r="D703" s="117"/>
      <c r="E703" s="117"/>
      <c r="F703" s="117"/>
      <c r="G703" s="117"/>
      <c r="H703" s="117"/>
      <c r="I703" s="117"/>
      <c r="J703" s="117"/>
      <c r="K703" s="117"/>
      <c r="L703" s="117"/>
      <c r="M703" s="117"/>
      <c r="N703" s="117"/>
      <c r="O703" s="117">
        <v>45</v>
      </c>
      <c r="P703" s="117">
        <v>55</v>
      </c>
      <c r="Q703" s="117">
        <v>50</v>
      </c>
      <c r="R703" s="117">
        <v>75</v>
      </c>
      <c r="S703" s="117">
        <v>79</v>
      </c>
      <c r="T703" s="117">
        <v>77</v>
      </c>
      <c r="U703" s="117">
        <v>85</v>
      </c>
      <c r="V703" s="117">
        <v>90</v>
      </c>
      <c r="W703" s="117">
        <v>87.5</v>
      </c>
      <c r="X703" s="117">
        <v>90</v>
      </c>
      <c r="Y703" s="117">
        <v>95</v>
      </c>
      <c r="Z703" s="117">
        <v>92.5</v>
      </c>
      <c r="AA703" s="117">
        <v>43</v>
      </c>
      <c r="AB703" s="117">
        <v>53</v>
      </c>
      <c r="AC703" s="117">
        <v>48</v>
      </c>
      <c r="AD703" s="117">
        <v>30</v>
      </c>
      <c r="AE703" s="117">
        <v>53</v>
      </c>
      <c r="AF703" s="119">
        <v>41.5</v>
      </c>
    </row>
    <row r="704" spans="2:32" ht="15" customHeight="1" x14ac:dyDescent="0.25">
      <c r="B704" s="116">
        <v>41264</v>
      </c>
      <c r="C704" s="117">
        <v>55</v>
      </c>
      <c r="D704" s="117">
        <v>65</v>
      </c>
      <c r="E704" s="117">
        <v>60</v>
      </c>
      <c r="F704" s="117">
        <v>55</v>
      </c>
      <c r="G704" s="117">
        <v>65</v>
      </c>
      <c r="H704" s="117">
        <v>60</v>
      </c>
      <c r="I704" s="117">
        <v>50</v>
      </c>
      <c r="J704" s="117">
        <v>55</v>
      </c>
      <c r="K704" s="117">
        <v>52.5</v>
      </c>
      <c r="L704" s="117"/>
      <c r="M704" s="117"/>
      <c r="N704" s="117"/>
      <c r="O704" s="117">
        <v>45</v>
      </c>
      <c r="P704" s="117">
        <v>55</v>
      </c>
      <c r="Q704" s="117">
        <v>50</v>
      </c>
      <c r="R704" s="117">
        <v>75</v>
      </c>
      <c r="S704" s="117">
        <v>79</v>
      </c>
      <c r="T704" s="117">
        <v>77</v>
      </c>
      <c r="U704" s="117">
        <v>85</v>
      </c>
      <c r="V704" s="117">
        <v>90</v>
      </c>
      <c r="W704" s="117">
        <v>87.5</v>
      </c>
      <c r="X704" s="117">
        <v>90</v>
      </c>
      <c r="Y704" s="117">
        <v>95</v>
      </c>
      <c r="Z704" s="117">
        <v>92.5</v>
      </c>
      <c r="AA704" s="117">
        <v>43</v>
      </c>
      <c r="AB704" s="117">
        <v>53</v>
      </c>
      <c r="AC704" s="117">
        <v>48</v>
      </c>
      <c r="AD704" s="117">
        <v>30</v>
      </c>
      <c r="AE704" s="117">
        <v>53</v>
      </c>
      <c r="AF704" s="119">
        <v>41.5</v>
      </c>
    </row>
    <row r="705" spans="2:32" ht="15" customHeight="1" x14ac:dyDescent="0.25">
      <c r="B705" s="116">
        <v>41257</v>
      </c>
      <c r="C705" s="117">
        <v>55</v>
      </c>
      <c r="D705" s="117">
        <v>65</v>
      </c>
      <c r="E705" s="117">
        <v>60</v>
      </c>
      <c r="F705" s="117">
        <v>60</v>
      </c>
      <c r="G705" s="117">
        <v>70</v>
      </c>
      <c r="H705" s="117">
        <v>65</v>
      </c>
      <c r="I705" s="117">
        <v>50</v>
      </c>
      <c r="J705" s="117">
        <v>55</v>
      </c>
      <c r="K705" s="117">
        <v>52.5</v>
      </c>
      <c r="L705" s="117"/>
      <c r="M705" s="117"/>
      <c r="N705" s="117"/>
      <c r="O705" s="117">
        <v>45</v>
      </c>
      <c r="P705" s="117">
        <v>55</v>
      </c>
      <c r="Q705" s="117">
        <v>50</v>
      </c>
      <c r="R705" s="117">
        <v>69</v>
      </c>
      <c r="S705" s="117">
        <v>79</v>
      </c>
      <c r="T705" s="117">
        <v>74</v>
      </c>
      <c r="U705" s="117">
        <v>85</v>
      </c>
      <c r="V705" s="117">
        <v>90</v>
      </c>
      <c r="W705" s="117">
        <v>87.5</v>
      </c>
      <c r="X705" s="117">
        <v>90</v>
      </c>
      <c r="Y705" s="117">
        <v>110</v>
      </c>
      <c r="Z705" s="117">
        <v>100</v>
      </c>
      <c r="AA705" s="117">
        <v>43</v>
      </c>
      <c r="AB705" s="117">
        <v>53</v>
      </c>
      <c r="AC705" s="117">
        <v>48</v>
      </c>
      <c r="AD705" s="117">
        <v>25</v>
      </c>
      <c r="AE705" s="117">
        <v>53</v>
      </c>
      <c r="AF705" s="119">
        <v>39</v>
      </c>
    </row>
    <row r="706" spans="2:32" ht="15" customHeight="1" x14ac:dyDescent="0.25">
      <c r="B706" s="116">
        <v>41250</v>
      </c>
      <c r="C706" s="117">
        <v>55</v>
      </c>
      <c r="D706" s="117">
        <v>65</v>
      </c>
      <c r="E706" s="117">
        <v>60</v>
      </c>
      <c r="F706" s="117">
        <v>60</v>
      </c>
      <c r="G706" s="117">
        <v>70</v>
      </c>
      <c r="H706" s="117">
        <v>65</v>
      </c>
      <c r="I706" s="117">
        <v>55</v>
      </c>
      <c r="J706" s="117">
        <v>60</v>
      </c>
      <c r="K706" s="117">
        <v>57.5</v>
      </c>
      <c r="L706" s="117"/>
      <c r="M706" s="117"/>
      <c r="N706" s="117"/>
      <c r="O706" s="117">
        <v>45</v>
      </c>
      <c r="P706" s="117">
        <v>55</v>
      </c>
      <c r="Q706" s="117">
        <v>50</v>
      </c>
      <c r="R706" s="117">
        <v>95</v>
      </c>
      <c r="S706" s="117">
        <v>97</v>
      </c>
      <c r="T706" s="117">
        <v>96</v>
      </c>
      <c r="U706" s="117">
        <v>90</v>
      </c>
      <c r="V706" s="117">
        <v>97</v>
      </c>
      <c r="W706" s="117">
        <v>93.5</v>
      </c>
      <c r="X706" s="117">
        <v>90</v>
      </c>
      <c r="Y706" s="117">
        <v>110</v>
      </c>
      <c r="Z706" s="117">
        <v>100</v>
      </c>
      <c r="AA706" s="117">
        <v>43</v>
      </c>
      <c r="AB706" s="117">
        <v>53</v>
      </c>
      <c r="AC706" s="117">
        <v>48</v>
      </c>
      <c r="AD706" s="117">
        <v>50</v>
      </c>
      <c r="AE706" s="117">
        <v>53</v>
      </c>
      <c r="AF706" s="119">
        <v>51.5</v>
      </c>
    </row>
    <row r="707" spans="2:32" ht="15" customHeight="1" x14ac:dyDescent="0.25">
      <c r="B707" s="116">
        <v>41243</v>
      </c>
      <c r="C707" s="117">
        <v>55</v>
      </c>
      <c r="D707" s="117">
        <v>65</v>
      </c>
      <c r="E707" s="117">
        <v>60</v>
      </c>
      <c r="F707" s="117">
        <v>65</v>
      </c>
      <c r="G707" s="117">
        <v>75</v>
      </c>
      <c r="H707" s="117">
        <v>70</v>
      </c>
      <c r="I707" s="117">
        <v>55</v>
      </c>
      <c r="J707" s="117">
        <v>60</v>
      </c>
      <c r="K707" s="117">
        <v>57.5</v>
      </c>
      <c r="L707" s="117"/>
      <c r="M707" s="117"/>
      <c r="N707" s="117"/>
      <c r="O707" s="117"/>
      <c r="P707" s="117"/>
      <c r="Q707" s="117"/>
      <c r="R707" s="117">
        <v>95</v>
      </c>
      <c r="S707" s="117">
        <v>97</v>
      </c>
      <c r="T707" s="117">
        <v>96</v>
      </c>
      <c r="U707" s="117">
        <v>97</v>
      </c>
      <c r="V707" s="117">
        <v>105</v>
      </c>
      <c r="W707" s="117">
        <v>101</v>
      </c>
      <c r="X707" s="117">
        <v>90</v>
      </c>
      <c r="Y707" s="117">
        <v>110</v>
      </c>
      <c r="Z707" s="117">
        <v>100</v>
      </c>
      <c r="AA707" s="117">
        <v>43</v>
      </c>
      <c r="AB707" s="117">
        <v>53</v>
      </c>
      <c r="AC707" s="117">
        <v>48</v>
      </c>
      <c r="AD707" s="117">
        <v>50</v>
      </c>
      <c r="AE707" s="117">
        <v>53</v>
      </c>
      <c r="AF707" s="119">
        <v>51.5</v>
      </c>
    </row>
    <row r="708" spans="2:32" ht="15" customHeight="1" x14ac:dyDescent="0.25">
      <c r="B708" s="116">
        <v>41236</v>
      </c>
      <c r="C708" s="117">
        <v>55</v>
      </c>
      <c r="D708" s="117">
        <v>65</v>
      </c>
      <c r="E708" s="117">
        <v>60</v>
      </c>
      <c r="F708" s="117">
        <v>65</v>
      </c>
      <c r="G708" s="117">
        <v>75</v>
      </c>
      <c r="H708" s="117">
        <v>70</v>
      </c>
      <c r="I708" s="117">
        <v>55</v>
      </c>
      <c r="J708" s="117">
        <v>60</v>
      </c>
      <c r="K708" s="117">
        <v>57.5</v>
      </c>
      <c r="L708" s="117"/>
      <c r="M708" s="117"/>
      <c r="N708" s="117"/>
      <c r="O708" s="117"/>
      <c r="P708" s="117"/>
      <c r="Q708" s="117"/>
      <c r="R708" s="117">
        <v>95</v>
      </c>
      <c r="S708" s="117">
        <v>97</v>
      </c>
      <c r="T708" s="117">
        <v>96</v>
      </c>
      <c r="U708" s="117">
        <v>97</v>
      </c>
      <c r="V708" s="117">
        <v>105</v>
      </c>
      <c r="W708" s="117">
        <v>101</v>
      </c>
      <c r="X708" s="117">
        <v>90</v>
      </c>
      <c r="Y708" s="117">
        <v>110</v>
      </c>
      <c r="Z708" s="117">
        <v>100</v>
      </c>
      <c r="AA708" s="117">
        <v>43</v>
      </c>
      <c r="AB708" s="117">
        <v>53</v>
      </c>
      <c r="AC708" s="117">
        <v>48</v>
      </c>
      <c r="AD708" s="117">
        <v>50</v>
      </c>
      <c r="AE708" s="117">
        <v>53</v>
      </c>
      <c r="AF708" s="119">
        <v>51.5</v>
      </c>
    </row>
    <row r="709" spans="2:32" ht="15" customHeight="1" x14ac:dyDescent="0.25">
      <c r="B709" s="116">
        <v>41229</v>
      </c>
      <c r="C709" s="117">
        <v>55</v>
      </c>
      <c r="D709" s="117">
        <v>65</v>
      </c>
      <c r="E709" s="117">
        <v>60</v>
      </c>
      <c r="F709" s="117">
        <v>65</v>
      </c>
      <c r="G709" s="117">
        <v>80</v>
      </c>
      <c r="H709" s="117">
        <v>72.5</v>
      </c>
      <c r="I709" s="117">
        <v>55</v>
      </c>
      <c r="J709" s="117">
        <v>60</v>
      </c>
      <c r="K709" s="117">
        <v>57.5</v>
      </c>
      <c r="L709" s="117"/>
      <c r="M709" s="117"/>
      <c r="N709" s="117"/>
      <c r="O709" s="117"/>
      <c r="P709" s="117"/>
      <c r="Q709" s="117"/>
      <c r="R709" s="117">
        <v>100</v>
      </c>
      <c r="S709" s="117">
        <v>102</v>
      </c>
      <c r="T709" s="117">
        <v>101</v>
      </c>
      <c r="U709" s="117">
        <v>115</v>
      </c>
      <c r="V709" s="117">
        <v>120</v>
      </c>
      <c r="W709" s="117">
        <v>117.5</v>
      </c>
      <c r="X709" s="117">
        <v>90</v>
      </c>
      <c r="Y709" s="117">
        <v>110</v>
      </c>
      <c r="Z709" s="117">
        <v>100</v>
      </c>
      <c r="AA709" s="117">
        <v>43</v>
      </c>
      <c r="AB709" s="117">
        <v>53</v>
      </c>
      <c r="AC709" s="117">
        <v>48</v>
      </c>
      <c r="AD709" s="117">
        <v>60</v>
      </c>
      <c r="AE709" s="117">
        <v>63</v>
      </c>
      <c r="AF709" s="119">
        <v>61.5</v>
      </c>
    </row>
    <row r="710" spans="2:32" ht="15" customHeight="1" x14ac:dyDescent="0.25">
      <c r="B710" s="116">
        <v>41222</v>
      </c>
      <c r="C710" s="117">
        <v>55</v>
      </c>
      <c r="D710" s="117">
        <v>65</v>
      </c>
      <c r="E710" s="117">
        <v>60</v>
      </c>
      <c r="F710" s="117">
        <v>65</v>
      </c>
      <c r="G710" s="117">
        <v>80</v>
      </c>
      <c r="H710" s="117">
        <v>72.5</v>
      </c>
      <c r="I710" s="117">
        <v>55</v>
      </c>
      <c r="J710" s="117">
        <v>60</v>
      </c>
      <c r="K710" s="117">
        <v>57.5</v>
      </c>
      <c r="L710" s="117"/>
      <c r="M710" s="117"/>
      <c r="N710" s="117"/>
      <c r="O710" s="117"/>
      <c r="P710" s="117"/>
      <c r="Q710" s="117"/>
      <c r="R710" s="117">
        <v>100</v>
      </c>
      <c r="S710" s="117">
        <v>102</v>
      </c>
      <c r="T710" s="117">
        <v>101</v>
      </c>
      <c r="U710" s="117">
        <v>115</v>
      </c>
      <c r="V710" s="117">
        <v>120</v>
      </c>
      <c r="W710" s="117">
        <v>117.5</v>
      </c>
      <c r="X710" s="117">
        <v>90</v>
      </c>
      <c r="Y710" s="117">
        <v>110</v>
      </c>
      <c r="Z710" s="117">
        <v>100</v>
      </c>
      <c r="AA710" s="117">
        <v>43</v>
      </c>
      <c r="AB710" s="117">
        <v>53</v>
      </c>
      <c r="AC710" s="117">
        <v>48</v>
      </c>
      <c r="AD710" s="117">
        <v>60</v>
      </c>
      <c r="AE710" s="117">
        <v>63</v>
      </c>
      <c r="AF710" s="119">
        <v>61.5</v>
      </c>
    </row>
    <row r="711" spans="2:32" ht="15" customHeight="1" x14ac:dyDescent="0.25">
      <c r="B711" s="116">
        <v>41215</v>
      </c>
      <c r="C711" s="117">
        <v>55</v>
      </c>
      <c r="D711" s="117">
        <v>65</v>
      </c>
      <c r="E711" s="117">
        <v>60</v>
      </c>
      <c r="F711" s="117">
        <v>65</v>
      </c>
      <c r="G711" s="117">
        <v>80</v>
      </c>
      <c r="H711" s="117">
        <v>72.5</v>
      </c>
      <c r="I711" s="117">
        <v>55</v>
      </c>
      <c r="J711" s="117">
        <v>60</v>
      </c>
      <c r="K711" s="117">
        <v>57.5</v>
      </c>
      <c r="L711" s="117"/>
      <c r="M711" s="117"/>
      <c r="N711" s="117"/>
      <c r="O711" s="117"/>
      <c r="P711" s="117"/>
      <c r="Q711" s="117"/>
      <c r="R711" s="117">
        <v>100</v>
      </c>
      <c r="S711" s="117">
        <v>102</v>
      </c>
      <c r="T711" s="117">
        <v>101</v>
      </c>
      <c r="U711" s="117">
        <v>115</v>
      </c>
      <c r="V711" s="117">
        <v>120</v>
      </c>
      <c r="W711" s="117">
        <v>117.5</v>
      </c>
      <c r="X711" s="117">
        <v>90</v>
      </c>
      <c r="Y711" s="117">
        <v>110</v>
      </c>
      <c r="Z711" s="117">
        <v>100</v>
      </c>
      <c r="AA711" s="117">
        <v>43</v>
      </c>
      <c r="AB711" s="117">
        <v>53</v>
      </c>
      <c r="AC711" s="117">
        <v>48</v>
      </c>
      <c r="AD711" s="117">
        <v>60</v>
      </c>
      <c r="AE711" s="117">
        <v>63</v>
      </c>
      <c r="AF711" s="119">
        <v>61.5</v>
      </c>
    </row>
    <row r="712" spans="2:32" ht="15" customHeight="1" x14ac:dyDescent="0.25">
      <c r="B712" s="116">
        <v>41208</v>
      </c>
      <c r="C712" s="117">
        <v>55</v>
      </c>
      <c r="D712" s="117">
        <v>65</v>
      </c>
      <c r="E712" s="117">
        <v>60</v>
      </c>
      <c r="F712" s="117">
        <v>65</v>
      </c>
      <c r="G712" s="117">
        <v>80</v>
      </c>
      <c r="H712" s="117">
        <v>72.5</v>
      </c>
      <c r="I712" s="117">
        <v>55</v>
      </c>
      <c r="J712" s="117">
        <v>60</v>
      </c>
      <c r="K712" s="117">
        <v>57.5</v>
      </c>
      <c r="L712" s="117"/>
      <c r="M712" s="117"/>
      <c r="N712" s="117"/>
      <c r="O712" s="117"/>
      <c r="P712" s="117"/>
      <c r="Q712" s="117"/>
      <c r="R712" s="117"/>
      <c r="S712" s="117"/>
      <c r="T712" s="117"/>
      <c r="U712" s="117">
        <v>115</v>
      </c>
      <c r="V712" s="117">
        <v>120</v>
      </c>
      <c r="W712" s="117">
        <v>117.5</v>
      </c>
      <c r="X712" s="117">
        <v>90</v>
      </c>
      <c r="Y712" s="117">
        <v>110</v>
      </c>
      <c r="Z712" s="117">
        <v>100</v>
      </c>
      <c r="AA712" s="117">
        <v>43</v>
      </c>
      <c r="AB712" s="117">
        <v>53</v>
      </c>
      <c r="AC712" s="117">
        <v>48</v>
      </c>
      <c r="AD712" s="117">
        <v>60</v>
      </c>
      <c r="AE712" s="117">
        <v>63</v>
      </c>
      <c r="AF712" s="119">
        <v>61.5</v>
      </c>
    </row>
    <row r="713" spans="2:32" ht="15" customHeight="1" x14ac:dyDescent="0.25">
      <c r="B713" s="116">
        <v>41201</v>
      </c>
      <c r="C713" s="117">
        <v>55</v>
      </c>
      <c r="D713" s="117">
        <v>65</v>
      </c>
      <c r="E713" s="117">
        <v>60</v>
      </c>
      <c r="F713" s="117">
        <v>65</v>
      </c>
      <c r="G713" s="117">
        <v>80</v>
      </c>
      <c r="H713" s="117">
        <v>72.5</v>
      </c>
      <c r="I713" s="117">
        <v>55</v>
      </c>
      <c r="J713" s="117">
        <v>60</v>
      </c>
      <c r="K713" s="117">
        <v>57.5</v>
      </c>
      <c r="L713" s="117"/>
      <c r="M713" s="117"/>
      <c r="N713" s="117"/>
      <c r="O713" s="117"/>
      <c r="P713" s="117"/>
      <c r="Q713" s="117"/>
      <c r="R713" s="117"/>
      <c r="S713" s="117"/>
      <c r="T713" s="117"/>
      <c r="U713" s="117">
        <v>115</v>
      </c>
      <c r="V713" s="117">
        <v>120</v>
      </c>
      <c r="W713" s="117">
        <v>117.5</v>
      </c>
      <c r="X713" s="117">
        <v>90</v>
      </c>
      <c r="Y713" s="117">
        <v>110</v>
      </c>
      <c r="Z713" s="117">
        <v>100</v>
      </c>
      <c r="AA713" s="117">
        <v>43</v>
      </c>
      <c r="AB713" s="117">
        <v>53</v>
      </c>
      <c r="AC713" s="117">
        <v>48</v>
      </c>
      <c r="AD713" s="117">
        <v>60</v>
      </c>
      <c r="AE713" s="117">
        <v>63</v>
      </c>
      <c r="AF713" s="119">
        <v>61.5</v>
      </c>
    </row>
    <row r="714" spans="2:32" ht="15" customHeight="1" x14ac:dyDescent="0.25">
      <c r="B714" s="116">
        <v>41194</v>
      </c>
      <c r="C714" s="117">
        <v>55</v>
      </c>
      <c r="D714" s="117">
        <v>65</v>
      </c>
      <c r="E714" s="117">
        <v>60</v>
      </c>
      <c r="F714" s="117">
        <v>65</v>
      </c>
      <c r="G714" s="117">
        <v>80</v>
      </c>
      <c r="H714" s="117">
        <v>72.5</v>
      </c>
      <c r="I714" s="117">
        <v>55</v>
      </c>
      <c r="J714" s="117">
        <v>60</v>
      </c>
      <c r="K714" s="117">
        <v>57.5</v>
      </c>
      <c r="L714" s="117"/>
      <c r="M714" s="117"/>
      <c r="N714" s="117"/>
      <c r="O714" s="117"/>
      <c r="P714" s="117"/>
      <c r="Q714" s="117"/>
      <c r="R714" s="117"/>
      <c r="S714" s="117"/>
      <c r="T714" s="117"/>
      <c r="U714" s="117">
        <v>115</v>
      </c>
      <c r="V714" s="117">
        <v>120</v>
      </c>
      <c r="W714" s="117">
        <v>117.5</v>
      </c>
      <c r="X714" s="117">
        <v>90</v>
      </c>
      <c r="Y714" s="117">
        <v>110</v>
      </c>
      <c r="Z714" s="117">
        <v>100</v>
      </c>
      <c r="AA714" s="117">
        <v>43</v>
      </c>
      <c r="AB714" s="117">
        <v>53</v>
      </c>
      <c r="AC714" s="117">
        <v>48</v>
      </c>
      <c r="AD714" s="117">
        <v>60</v>
      </c>
      <c r="AE714" s="117">
        <v>63</v>
      </c>
      <c r="AF714" s="119">
        <v>61.5</v>
      </c>
    </row>
    <row r="715" spans="2:32" ht="15" customHeight="1" x14ac:dyDescent="0.25">
      <c r="B715" s="116">
        <v>41187</v>
      </c>
      <c r="C715" s="117">
        <v>55</v>
      </c>
      <c r="D715" s="117">
        <v>65</v>
      </c>
      <c r="E715" s="117">
        <v>60</v>
      </c>
      <c r="F715" s="117">
        <v>65</v>
      </c>
      <c r="G715" s="117">
        <v>80</v>
      </c>
      <c r="H715" s="117">
        <v>72.5</v>
      </c>
      <c r="I715" s="117">
        <v>55</v>
      </c>
      <c r="J715" s="117">
        <v>60</v>
      </c>
      <c r="K715" s="117">
        <v>57.5</v>
      </c>
      <c r="L715" s="117"/>
      <c r="M715" s="117"/>
      <c r="N715" s="117"/>
      <c r="O715" s="117"/>
      <c r="P715" s="117"/>
      <c r="Q715" s="117"/>
      <c r="R715" s="117"/>
      <c r="S715" s="117"/>
      <c r="T715" s="117"/>
      <c r="U715" s="117">
        <v>115</v>
      </c>
      <c r="V715" s="117">
        <v>120</v>
      </c>
      <c r="W715" s="117">
        <v>117.5</v>
      </c>
      <c r="X715" s="117">
        <v>90</v>
      </c>
      <c r="Y715" s="117">
        <v>110</v>
      </c>
      <c r="Z715" s="117">
        <v>100</v>
      </c>
      <c r="AA715" s="117">
        <v>43</v>
      </c>
      <c r="AB715" s="117">
        <v>53</v>
      </c>
      <c r="AC715" s="117">
        <v>48</v>
      </c>
      <c r="AD715" s="117">
        <v>60</v>
      </c>
      <c r="AE715" s="117">
        <v>63</v>
      </c>
      <c r="AF715" s="119">
        <v>61.5</v>
      </c>
    </row>
    <row r="716" spans="2:32" ht="15" customHeight="1" x14ac:dyDescent="0.25">
      <c r="B716" s="116">
        <v>41180</v>
      </c>
      <c r="C716" s="117">
        <v>55</v>
      </c>
      <c r="D716" s="117">
        <v>65</v>
      </c>
      <c r="E716" s="117">
        <v>60</v>
      </c>
      <c r="F716" s="117">
        <v>65</v>
      </c>
      <c r="G716" s="117">
        <v>80</v>
      </c>
      <c r="H716" s="117">
        <v>72.5</v>
      </c>
      <c r="I716" s="117">
        <v>55</v>
      </c>
      <c r="J716" s="117">
        <v>60</v>
      </c>
      <c r="K716" s="117">
        <v>57.5</v>
      </c>
      <c r="L716" s="117"/>
      <c r="M716" s="117"/>
      <c r="N716" s="117"/>
      <c r="O716" s="117"/>
      <c r="P716" s="117"/>
      <c r="Q716" s="117"/>
      <c r="R716" s="117"/>
      <c r="S716" s="117"/>
      <c r="T716" s="117"/>
      <c r="U716" s="117">
        <v>115</v>
      </c>
      <c r="V716" s="117">
        <v>120</v>
      </c>
      <c r="W716" s="117">
        <v>117.5</v>
      </c>
      <c r="X716" s="117">
        <v>90</v>
      </c>
      <c r="Y716" s="117">
        <v>110</v>
      </c>
      <c r="Z716" s="117">
        <v>100</v>
      </c>
      <c r="AA716" s="117">
        <v>43</v>
      </c>
      <c r="AB716" s="117">
        <v>53</v>
      </c>
      <c r="AC716" s="117">
        <v>48</v>
      </c>
      <c r="AD716" s="117">
        <v>55</v>
      </c>
      <c r="AE716" s="117">
        <v>63</v>
      </c>
      <c r="AF716" s="119">
        <v>59</v>
      </c>
    </row>
    <row r="717" spans="2:32" ht="15" customHeight="1" x14ac:dyDescent="0.25">
      <c r="B717" s="116">
        <v>41173</v>
      </c>
      <c r="C717" s="117">
        <v>55</v>
      </c>
      <c r="D717" s="117">
        <v>65</v>
      </c>
      <c r="E717" s="117">
        <v>60</v>
      </c>
      <c r="F717" s="117">
        <v>65</v>
      </c>
      <c r="G717" s="117">
        <v>80</v>
      </c>
      <c r="H717" s="117">
        <v>72.5</v>
      </c>
      <c r="I717" s="117">
        <v>55</v>
      </c>
      <c r="J717" s="117">
        <v>60</v>
      </c>
      <c r="K717" s="117">
        <v>57.5</v>
      </c>
      <c r="L717" s="117"/>
      <c r="M717" s="117"/>
      <c r="N717" s="117"/>
      <c r="O717" s="117"/>
      <c r="P717" s="117"/>
      <c r="Q717" s="117"/>
      <c r="R717" s="117"/>
      <c r="S717" s="117"/>
      <c r="T717" s="117"/>
      <c r="U717" s="117">
        <v>115</v>
      </c>
      <c r="V717" s="117">
        <v>120</v>
      </c>
      <c r="W717" s="117">
        <v>117.5</v>
      </c>
      <c r="X717" s="117">
        <v>90</v>
      </c>
      <c r="Y717" s="117">
        <v>110</v>
      </c>
      <c r="Z717" s="117">
        <v>100</v>
      </c>
      <c r="AA717" s="117">
        <v>43</v>
      </c>
      <c r="AB717" s="117">
        <v>53</v>
      </c>
      <c r="AC717" s="117">
        <v>48</v>
      </c>
      <c r="AD717" s="117">
        <v>55</v>
      </c>
      <c r="AE717" s="117">
        <v>63</v>
      </c>
      <c r="AF717" s="119">
        <v>59</v>
      </c>
    </row>
    <row r="718" spans="2:32" ht="15" customHeight="1" x14ac:dyDescent="0.25">
      <c r="B718" s="116">
        <v>41166</v>
      </c>
      <c r="C718" s="117">
        <v>55</v>
      </c>
      <c r="D718" s="117">
        <v>65</v>
      </c>
      <c r="E718" s="117">
        <v>60</v>
      </c>
      <c r="F718" s="117">
        <v>65</v>
      </c>
      <c r="G718" s="117">
        <v>80</v>
      </c>
      <c r="H718" s="117">
        <v>72.5</v>
      </c>
      <c r="I718" s="117">
        <v>55</v>
      </c>
      <c r="J718" s="117">
        <v>60</v>
      </c>
      <c r="K718" s="117">
        <v>57.5</v>
      </c>
      <c r="L718" s="117"/>
      <c r="M718" s="117"/>
      <c r="N718" s="117"/>
      <c r="O718" s="117"/>
      <c r="P718" s="117"/>
      <c r="Q718" s="117"/>
      <c r="R718" s="117"/>
      <c r="S718" s="117"/>
      <c r="T718" s="117"/>
      <c r="U718" s="117">
        <v>115</v>
      </c>
      <c r="V718" s="117">
        <v>120</v>
      </c>
      <c r="W718" s="117">
        <v>117.5</v>
      </c>
      <c r="X718" s="117">
        <v>90</v>
      </c>
      <c r="Y718" s="117">
        <v>110</v>
      </c>
      <c r="Z718" s="117">
        <v>100</v>
      </c>
      <c r="AA718" s="117">
        <v>43</v>
      </c>
      <c r="AB718" s="117">
        <v>53</v>
      </c>
      <c r="AC718" s="117">
        <v>48</v>
      </c>
      <c r="AD718" s="117">
        <v>55</v>
      </c>
      <c r="AE718" s="117">
        <v>63</v>
      </c>
      <c r="AF718" s="119">
        <v>59</v>
      </c>
    </row>
    <row r="719" spans="2:32" ht="15" customHeight="1" x14ac:dyDescent="0.25">
      <c r="B719" s="116">
        <v>41159</v>
      </c>
      <c r="C719" s="117">
        <v>55</v>
      </c>
      <c r="D719" s="117">
        <v>65</v>
      </c>
      <c r="E719" s="117">
        <v>60</v>
      </c>
      <c r="F719" s="117">
        <v>65</v>
      </c>
      <c r="G719" s="117">
        <v>80</v>
      </c>
      <c r="H719" s="117">
        <v>72.5</v>
      </c>
      <c r="I719" s="117">
        <v>60</v>
      </c>
      <c r="J719" s="117">
        <v>70</v>
      </c>
      <c r="K719" s="117">
        <v>65</v>
      </c>
      <c r="L719" s="117"/>
      <c r="M719" s="117"/>
      <c r="N719" s="117"/>
      <c r="O719" s="117"/>
      <c r="P719" s="117"/>
      <c r="Q719" s="117"/>
      <c r="R719" s="117"/>
      <c r="S719" s="117"/>
      <c r="T719" s="117"/>
      <c r="U719" s="117">
        <v>115</v>
      </c>
      <c r="V719" s="117">
        <v>120</v>
      </c>
      <c r="W719" s="117">
        <v>117.5</v>
      </c>
      <c r="X719" s="117">
        <v>90</v>
      </c>
      <c r="Y719" s="117">
        <v>110</v>
      </c>
      <c r="Z719" s="117">
        <v>100</v>
      </c>
      <c r="AA719" s="117">
        <v>43</v>
      </c>
      <c r="AB719" s="117">
        <v>53</v>
      </c>
      <c r="AC719" s="117">
        <v>48</v>
      </c>
      <c r="AD719" s="117">
        <v>55</v>
      </c>
      <c r="AE719" s="117">
        <v>63</v>
      </c>
      <c r="AF719" s="119">
        <v>59</v>
      </c>
    </row>
    <row r="720" spans="2:32" ht="15" customHeight="1" x14ac:dyDescent="0.25">
      <c r="B720" s="116">
        <v>41152</v>
      </c>
      <c r="C720" s="117">
        <v>55</v>
      </c>
      <c r="D720" s="117">
        <v>65</v>
      </c>
      <c r="E720" s="117">
        <v>60</v>
      </c>
      <c r="F720" s="117">
        <v>65</v>
      </c>
      <c r="G720" s="117">
        <v>80</v>
      </c>
      <c r="H720" s="117">
        <v>72.5</v>
      </c>
      <c r="I720" s="117">
        <v>60</v>
      </c>
      <c r="J720" s="117">
        <v>70</v>
      </c>
      <c r="K720" s="117">
        <v>65</v>
      </c>
      <c r="L720" s="117"/>
      <c r="M720" s="117"/>
      <c r="N720" s="117"/>
      <c r="O720" s="117"/>
      <c r="P720" s="117"/>
      <c r="Q720" s="117"/>
      <c r="R720" s="117"/>
      <c r="S720" s="117"/>
      <c r="T720" s="117"/>
      <c r="U720" s="117">
        <v>105</v>
      </c>
      <c r="V720" s="117">
        <v>120</v>
      </c>
      <c r="W720" s="117">
        <v>112.5</v>
      </c>
      <c r="X720" s="117">
        <v>90</v>
      </c>
      <c r="Y720" s="117">
        <v>110</v>
      </c>
      <c r="Z720" s="117">
        <v>100</v>
      </c>
      <c r="AA720" s="117">
        <v>35</v>
      </c>
      <c r="AB720" s="117">
        <v>53</v>
      </c>
      <c r="AC720" s="117">
        <v>44</v>
      </c>
      <c r="AD720" s="117">
        <v>50</v>
      </c>
      <c r="AE720" s="117">
        <v>53</v>
      </c>
      <c r="AF720" s="119">
        <v>51.5</v>
      </c>
    </row>
    <row r="721" spans="2:32" ht="15" customHeight="1" x14ac:dyDescent="0.25">
      <c r="B721" s="116">
        <v>41145</v>
      </c>
      <c r="C721" s="117">
        <v>55</v>
      </c>
      <c r="D721" s="117">
        <v>65</v>
      </c>
      <c r="E721" s="117">
        <v>60</v>
      </c>
      <c r="F721" s="117">
        <v>65</v>
      </c>
      <c r="G721" s="117">
        <v>75</v>
      </c>
      <c r="H721" s="117">
        <v>70</v>
      </c>
      <c r="I721" s="117">
        <v>60</v>
      </c>
      <c r="J721" s="117">
        <v>70</v>
      </c>
      <c r="K721" s="117">
        <v>65</v>
      </c>
      <c r="L721" s="117"/>
      <c r="M721" s="117"/>
      <c r="N721" s="117"/>
      <c r="O721" s="117"/>
      <c r="P721" s="117"/>
      <c r="Q721" s="117"/>
      <c r="R721" s="117"/>
      <c r="S721" s="117"/>
      <c r="T721" s="117"/>
      <c r="U721" s="117">
        <v>105</v>
      </c>
      <c r="V721" s="117">
        <v>120</v>
      </c>
      <c r="W721" s="117">
        <v>112.5</v>
      </c>
      <c r="X721" s="117">
        <v>90</v>
      </c>
      <c r="Y721" s="117">
        <v>110</v>
      </c>
      <c r="Z721" s="117">
        <v>100</v>
      </c>
      <c r="AA721" s="117">
        <v>35</v>
      </c>
      <c r="AB721" s="117">
        <v>53</v>
      </c>
      <c r="AC721" s="117">
        <v>44</v>
      </c>
      <c r="AD721" s="117">
        <v>50</v>
      </c>
      <c r="AE721" s="117">
        <v>53</v>
      </c>
      <c r="AF721" s="119">
        <v>51.5</v>
      </c>
    </row>
    <row r="722" spans="2:32" ht="15" customHeight="1" x14ac:dyDescent="0.25">
      <c r="B722" s="116">
        <v>41138</v>
      </c>
      <c r="C722" s="117">
        <v>55</v>
      </c>
      <c r="D722" s="117">
        <v>65</v>
      </c>
      <c r="E722" s="117">
        <v>60</v>
      </c>
      <c r="F722" s="117">
        <v>65</v>
      </c>
      <c r="G722" s="117">
        <v>75</v>
      </c>
      <c r="H722" s="117">
        <v>70</v>
      </c>
      <c r="I722" s="117">
        <v>60</v>
      </c>
      <c r="J722" s="117">
        <v>70</v>
      </c>
      <c r="K722" s="117">
        <v>65</v>
      </c>
      <c r="L722" s="117"/>
      <c r="M722" s="117"/>
      <c r="N722" s="117"/>
      <c r="O722" s="117"/>
      <c r="P722" s="117"/>
      <c r="Q722" s="117"/>
      <c r="R722" s="117"/>
      <c r="S722" s="117"/>
      <c r="T722" s="117"/>
      <c r="U722" s="117">
        <v>105</v>
      </c>
      <c r="V722" s="117">
        <v>120</v>
      </c>
      <c r="W722" s="117">
        <v>112.5</v>
      </c>
      <c r="X722" s="117">
        <v>90</v>
      </c>
      <c r="Y722" s="117">
        <v>110</v>
      </c>
      <c r="Z722" s="117">
        <v>100</v>
      </c>
      <c r="AA722" s="117">
        <v>35</v>
      </c>
      <c r="AB722" s="117">
        <v>53</v>
      </c>
      <c r="AC722" s="117">
        <v>44</v>
      </c>
      <c r="AD722" s="117">
        <v>50</v>
      </c>
      <c r="AE722" s="117">
        <v>53</v>
      </c>
      <c r="AF722" s="119">
        <v>51.5</v>
      </c>
    </row>
    <row r="723" spans="2:32" ht="15" customHeight="1" x14ac:dyDescent="0.25">
      <c r="B723" s="116">
        <v>41131</v>
      </c>
      <c r="C723" s="117">
        <v>55</v>
      </c>
      <c r="D723" s="117">
        <v>65</v>
      </c>
      <c r="E723" s="117">
        <v>60</v>
      </c>
      <c r="F723" s="117">
        <v>65</v>
      </c>
      <c r="G723" s="117">
        <v>75</v>
      </c>
      <c r="H723" s="117">
        <v>70</v>
      </c>
      <c r="I723" s="117">
        <v>60</v>
      </c>
      <c r="J723" s="117">
        <v>70</v>
      </c>
      <c r="K723" s="117">
        <v>65</v>
      </c>
      <c r="L723" s="117"/>
      <c r="M723" s="117"/>
      <c r="N723" s="117"/>
      <c r="O723" s="117"/>
      <c r="P723" s="117"/>
      <c r="Q723" s="117"/>
      <c r="R723" s="117"/>
      <c r="S723" s="117"/>
      <c r="T723" s="117"/>
      <c r="U723" s="117">
        <v>105</v>
      </c>
      <c r="V723" s="117">
        <v>120</v>
      </c>
      <c r="W723" s="117">
        <v>112.5</v>
      </c>
      <c r="X723" s="117">
        <v>90</v>
      </c>
      <c r="Y723" s="117">
        <v>110</v>
      </c>
      <c r="Z723" s="117">
        <v>100</v>
      </c>
      <c r="AA723" s="117">
        <v>35</v>
      </c>
      <c r="AB723" s="117">
        <v>53</v>
      </c>
      <c r="AC723" s="117">
        <v>44</v>
      </c>
      <c r="AD723" s="117">
        <v>50</v>
      </c>
      <c r="AE723" s="117">
        <v>53</v>
      </c>
      <c r="AF723" s="119">
        <v>51.5</v>
      </c>
    </row>
    <row r="724" spans="2:32" ht="15" customHeight="1" x14ac:dyDescent="0.25">
      <c r="B724" s="116">
        <v>41124</v>
      </c>
      <c r="C724" s="117">
        <v>55</v>
      </c>
      <c r="D724" s="117">
        <v>65</v>
      </c>
      <c r="E724" s="117">
        <v>60</v>
      </c>
      <c r="F724" s="117">
        <v>70</v>
      </c>
      <c r="G724" s="117">
        <v>80</v>
      </c>
      <c r="H724" s="117">
        <v>75</v>
      </c>
      <c r="I724" s="117">
        <v>60</v>
      </c>
      <c r="J724" s="117">
        <v>70</v>
      </c>
      <c r="K724" s="117">
        <v>65</v>
      </c>
      <c r="L724" s="117"/>
      <c r="M724" s="117"/>
      <c r="N724" s="117"/>
      <c r="O724" s="117"/>
      <c r="P724" s="117"/>
      <c r="Q724" s="117"/>
      <c r="R724" s="117"/>
      <c r="S724" s="117"/>
      <c r="T724" s="117"/>
      <c r="U724" s="117">
        <v>105</v>
      </c>
      <c r="V724" s="117">
        <v>120</v>
      </c>
      <c r="W724" s="117">
        <v>112.5</v>
      </c>
      <c r="X724" s="117">
        <v>90</v>
      </c>
      <c r="Y724" s="117">
        <v>110</v>
      </c>
      <c r="Z724" s="117">
        <v>100</v>
      </c>
      <c r="AA724" s="117">
        <v>35</v>
      </c>
      <c r="AB724" s="117">
        <v>53</v>
      </c>
      <c r="AC724" s="117">
        <v>44</v>
      </c>
      <c r="AD724" s="117">
        <v>50</v>
      </c>
      <c r="AE724" s="117">
        <v>53</v>
      </c>
      <c r="AF724" s="119">
        <v>51.5</v>
      </c>
    </row>
    <row r="725" spans="2:32" ht="15" customHeight="1" x14ac:dyDescent="0.25">
      <c r="B725" s="116">
        <v>41117</v>
      </c>
      <c r="C725" s="117">
        <v>55</v>
      </c>
      <c r="D725" s="117">
        <v>65</v>
      </c>
      <c r="E725" s="117">
        <v>60</v>
      </c>
      <c r="F725" s="117">
        <v>70</v>
      </c>
      <c r="G725" s="117">
        <v>80</v>
      </c>
      <c r="H725" s="117">
        <v>75</v>
      </c>
      <c r="I725" s="117">
        <v>60</v>
      </c>
      <c r="J725" s="117">
        <v>70</v>
      </c>
      <c r="K725" s="117">
        <v>65</v>
      </c>
      <c r="L725" s="117"/>
      <c r="M725" s="117"/>
      <c r="N725" s="117"/>
      <c r="O725" s="117"/>
      <c r="P725" s="117"/>
      <c r="Q725" s="117"/>
      <c r="R725" s="117"/>
      <c r="S725" s="117"/>
      <c r="T725" s="117"/>
      <c r="U725" s="117">
        <v>100</v>
      </c>
      <c r="V725" s="117">
        <v>120</v>
      </c>
      <c r="W725" s="117">
        <v>110</v>
      </c>
      <c r="X725" s="117">
        <v>90</v>
      </c>
      <c r="Y725" s="117">
        <v>110</v>
      </c>
      <c r="Z725" s="117">
        <v>100</v>
      </c>
      <c r="AA725" s="117">
        <v>35</v>
      </c>
      <c r="AB725" s="117">
        <v>45</v>
      </c>
      <c r="AC725" s="117">
        <v>40</v>
      </c>
      <c r="AD725" s="117">
        <v>40</v>
      </c>
      <c r="AE725" s="117">
        <v>50</v>
      </c>
      <c r="AF725" s="119">
        <v>45</v>
      </c>
    </row>
    <row r="726" spans="2:32" ht="15" customHeight="1" x14ac:dyDescent="0.25">
      <c r="B726" s="116">
        <v>41110</v>
      </c>
      <c r="C726" s="117">
        <v>55</v>
      </c>
      <c r="D726" s="117">
        <v>65</v>
      </c>
      <c r="E726" s="117">
        <v>60</v>
      </c>
      <c r="F726" s="117">
        <v>70</v>
      </c>
      <c r="G726" s="117">
        <v>80</v>
      </c>
      <c r="H726" s="117">
        <v>75</v>
      </c>
      <c r="I726" s="117">
        <v>60</v>
      </c>
      <c r="J726" s="117">
        <v>70</v>
      </c>
      <c r="K726" s="117">
        <v>65</v>
      </c>
      <c r="L726" s="117"/>
      <c r="M726" s="117"/>
      <c r="N726" s="117"/>
      <c r="O726" s="117"/>
      <c r="P726" s="117"/>
      <c r="Q726" s="117"/>
      <c r="R726" s="117"/>
      <c r="S726" s="117"/>
      <c r="T726" s="117"/>
      <c r="U726" s="117">
        <v>100</v>
      </c>
      <c r="V726" s="117">
        <v>120</v>
      </c>
      <c r="W726" s="117">
        <v>110</v>
      </c>
      <c r="X726" s="117">
        <v>90</v>
      </c>
      <c r="Y726" s="117">
        <v>110</v>
      </c>
      <c r="Z726" s="117">
        <v>100</v>
      </c>
      <c r="AA726" s="117">
        <v>35</v>
      </c>
      <c r="AB726" s="117">
        <v>45</v>
      </c>
      <c r="AC726" s="117">
        <v>40</v>
      </c>
      <c r="AD726" s="117">
        <v>40</v>
      </c>
      <c r="AE726" s="117">
        <v>50</v>
      </c>
      <c r="AF726" s="119">
        <v>45</v>
      </c>
    </row>
    <row r="727" spans="2:32" ht="15" customHeight="1" x14ac:dyDescent="0.25">
      <c r="B727" s="116">
        <v>41103</v>
      </c>
      <c r="C727" s="117">
        <v>55</v>
      </c>
      <c r="D727" s="117">
        <v>65</v>
      </c>
      <c r="E727" s="117">
        <v>60</v>
      </c>
      <c r="F727" s="117">
        <v>70</v>
      </c>
      <c r="G727" s="117">
        <v>80</v>
      </c>
      <c r="H727" s="117">
        <v>75</v>
      </c>
      <c r="I727" s="117">
        <v>60</v>
      </c>
      <c r="J727" s="117">
        <v>70</v>
      </c>
      <c r="K727" s="117">
        <v>65</v>
      </c>
      <c r="L727" s="117"/>
      <c r="M727" s="117"/>
      <c r="N727" s="117"/>
      <c r="O727" s="117"/>
      <c r="P727" s="117"/>
      <c r="Q727" s="117"/>
      <c r="R727" s="117"/>
      <c r="S727" s="117"/>
      <c r="T727" s="117"/>
      <c r="U727" s="117">
        <v>100</v>
      </c>
      <c r="V727" s="117">
        <v>120</v>
      </c>
      <c r="W727" s="117">
        <v>110</v>
      </c>
      <c r="X727" s="117">
        <v>90</v>
      </c>
      <c r="Y727" s="117">
        <v>110</v>
      </c>
      <c r="Z727" s="117">
        <v>100</v>
      </c>
      <c r="AA727" s="117">
        <v>35</v>
      </c>
      <c r="AB727" s="117">
        <v>45</v>
      </c>
      <c r="AC727" s="117">
        <v>40</v>
      </c>
      <c r="AD727" s="117">
        <v>40</v>
      </c>
      <c r="AE727" s="117">
        <v>50</v>
      </c>
      <c r="AF727" s="119">
        <v>45</v>
      </c>
    </row>
    <row r="728" spans="2:32" ht="15" customHeight="1" x14ac:dyDescent="0.25">
      <c r="B728" s="116">
        <v>41096</v>
      </c>
      <c r="C728" s="117">
        <v>55</v>
      </c>
      <c r="D728" s="117">
        <v>65</v>
      </c>
      <c r="E728" s="117">
        <v>60</v>
      </c>
      <c r="F728" s="117">
        <v>70</v>
      </c>
      <c r="G728" s="117">
        <v>80</v>
      </c>
      <c r="H728" s="117">
        <v>75</v>
      </c>
      <c r="I728" s="117">
        <v>60</v>
      </c>
      <c r="J728" s="117">
        <v>70</v>
      </c>
      <c r="K728" s="117">
        <v>65</v>
      </c>
      <c r="L728" s="117"/>
      <c r="M728" s="117"/>
      <c r="N728" s="117"/>
      <c r="O728" s="117"/>
      <c r="P728" s="117"/>
      <c r="Q728" s="117"/>
      <c r="R728" s="117"/>
      <c r="S728" s="117"/>
      <c r="T728" s="117"/>
      <c r="U728" s="117">
        <v>100</v>
      </c>
      <c r="V728" s="117">
        <v>120</v>
      </c>
      <c r="W728" s="117">
        <v>110</v>
      </c>
      <c r="X728" s="117">
        <v>90</v>
      </c>
      <c r="Y728" s="117">
        <v>110</v>
      </c>
      <c r="Z728" s="117">
        <v>100</v>
      </c>
      <c r="AA728" s="117">
        <v>35</v>
      </c>
      <c r="AB728" s="117">
        <v>45</v>
      </c>
      <c r="AC728" s="117">
        <v>40</v>
      </c>
      <c r="AD728" s="117">
        <v>40</v>
      </c>
      <c r="AE728" s="117">
        <v>50</v>
      </c>
      <c r="AF728" s="119">
        <v>45</v>
      </c>
    </row>
    <row r="729" spans="2:32" ht="15" customHeight="1" x14ac:dyDescent="0.25">
      <c r="B729" s="116">
        <v>41089</v>
      </c>
      <c r="C729" s="117">
        <v>55</v>
      </c>
      <c r="D729" s="117">
        <v>65</v>
      </c>
      <c r="E729" s="117">
        <v>60</v>
      </c>
      <c r="F729" s="117">
        <v>70</v>
      </c>
      <c r="G729" s="117">
        <v>80</v>
      </c>
      <c r="H729" s="117">
        <v>75</v>
      </c>
      <c r="I729" s="117">
        <v>60</v>
      </c>
      <c r="J729" s="117">
        <v>70</v>
      </c>
      <c r="K729" s="117">
        <v>65</v>
      </c>
      <c r="L729" s="117"/>
      <c r="M729" s="117"/>
      <c r="N729" s="117"/>
      <c r="O729" s="117"/>
      <c r="P729" s="117"/>
      <c r="Q729" s="117"/>
      <c r="R729" s="117"/>
      <c r="S729" s="117"/>
      <c r="T729" s="117"/>
      <c r="U729" s="117">
        <v>95</v>
      </c>
      <c r="V729" s="117">
        <v>115</v>
      </c>
      <c r="W729" s="117">
        <v>105</v>
      </c>
      <c r="X729" s="117">
        <v>90</v>
      </c>
      <c r="Y729" s="117">
        <v>110</v>
      </c>
      <c r="Z729" s="117">
        <v>100</v>
      </c>
      <c r="AA729" s="117">
        <v>25</v>
      </c>
      <c r="AB729" s="117">
        <v>45</v>
      </c>
      <c r="AC729" s="117">
        <v>35</v>
      </c>
      <c r="AD729" s="117">
        <v>30</v>
      </c>
      <c r="AE729" s="117">
        <v>50</v>
      </c>
      <c r="AF729" s="119">
        <v>40</v>
      </c>
    </row>
    <row r="730" spans="2:32" ht="15" customHeight="1" x14ac:dyDescent="0.25">
      <c r="B730" s="116">
        <v>41082</v>
      </c>
      <c r="C730" s="117">
        <v>55</v>
      </c>
      <c r="D730" s="117">
        <v>65</v>
      </c>
      <c r="E730" s="117">
        <v>60</v>
      </c>
      <c r="F730" s="117">
        <v>70</v>
      </c>
      <c r="G730" s="117">
        <v>80</v>
      </c>
      <c r="H730" s="117">
        <v>75</v>
      </c>
      <c r="I730" s="117">
        <v>70</v>
      </c>
      <c r="J730" s="117">
        <v>75</v>
      </c>
      <c r="K730" s="117">
        <v>72.5</v>
      </c>
      <c r="L730" s="117"/>
      <c r="M730" s="117"/>
      <c r="N730" s="117"/>
      <c r="O730" s="117"/>
      <c r="P730" s="117"/>
      <c r="Q730" s="117"/>
      <c r="R730" s="117"/>
      <c r="S730" s="117"/>
      <c r="T730" s="117"/>
      <c r="U730" s="117">
        <v>95</v>
      </c>
      <c r="V730" s="117">
        <v>115</v>
      </c>
      <c r="W730" s="117">
        <v>105</v>
      </c>
      <c r="X730" s="117">
        <v>90</v>
      </c>
      <c r="Y730" s="117">
        <v>110</v>
      </c>
      <c r="Z730" s="117">
        <v>100</v>
      </c>
      <c r="AA730" s="117">
        <v>25</v>
      </c>
      <c r="AB730" s="117">
        <v>45</v>
      </c>
      <c r="AC730" s="117">
        <v>35</v>
      </c>
      <c r="AD730" s="117">
        <v>30</v>
      </c>
      <c r="AE730" s="117">
        <v>50</v>
      </c>
      <c r="AF730" s="119">
        <v>40</v>
      </c>
    </row>
    <row r="731" spans="2:32" ht="15" customHeight="1" x14ac:dyDescent="0.25">
      <c r="B731" s="116">
        <v>41075</v>
      </c>
      <c r="C731" s="117">
        <v>55</v>
      </c>
      <c r="D731" s="117">
        <v>65</v>
      </c>
      <c r="E731" s="117">
        <v>60</v>
      </c>
      <c r="F731" s="117">
        <v>70</v>
      </c>
      <c r="G731" s="117">
        <v>80</v>
      </c>
      <c r="H731" s="117">
        <v>75</v>
      </c>
      <c r="I731" s="117">
        <v>70</v>
      </c>
      <c r="J731" s="117">
        <v>75</v>
      </c>
      <c r="K731" s="117">
        <v>72.5</v>
      </c>
      <c r="L731" s="117"/>
      <c r="M731" s="117"/>
      <c r="N731" s="117"/>
      <c r="O731" s="117"/>
      <c r="P731" s="117"/>
      <c r="Q731" s="117"/>
      <c r="R731" s="117"/>
      <c r="S731" s="117"/>
      <c r="T731" s="117"/>
      <c r="U731" s="117">
        <v>95</v>
      </c>
      <c r="V731" s="117">
        <v>115</v>
      </c>
      <c r="W731" s="117">
        <v>105</v>
      </c>
      <c r="X731" s="117">
        <v>90</v>
      </c>
      <c r="Y731" s="117">
        <v>110</v>
      </c>
      <c r="Z731" s="117">
        <v>100</v>
      </c>
      <c r="AA731" s="117">
        <v>25</v>
      </c>
      <c r="AB731" s="117">
        <v>45</v>
      </c>
      <c r="AC731" s="117">
        <v>35</v>
      </c>
      <c r="AD731" s="117">
        <v>30</v>
      </c>
      <c r="AE731" s="117">
        <v>50</v>
      </c>
      <c r="AF731" s="119">
        <v>40</v>
      </c>
    </row>
    <row r="732" spans="2:32" ht="15" customHeight="1" x14ac:dyDescent="0.25">
      <c r="B732" s="116">
        <v>41068</v>
      </c>
      <c r="C732" s="117">
        <v>55</v>
      </c>
      <c r="D732" s="117">
        <v>65</v>
      </c>
      <c r="E732" s="117">
        <v>60</v>
      </c>
      <c r="F732" s="117">
        <v>70</v>
      </c>
      <c r="G732" s="117">
        <v>80</v>
      </c>
      <c r="H732" s="117">
        <v>75</v>
      </c>
      <c r="I732" s="117">
        <v>70</v>
      </c>
      <c r="J732" s="117">
        <v>75</v>
      </c>
      <c r="K732" s="117">
        <v>72.5</v>
      </c>
      <c r="L732" s="117"/>
      <c r="M732" s="117"/>
      <c r="N732" s="117"/>
      <c r="O732" s="117"/>
      <c r="P732" s="117"/>
      <c r="Q732" s="117"/>
      <c r="R732" s="117"/>
      <c r="S732" s="117"/>
      <c r="T732" s="117"/>
      <c r="U732" s="117">
        <v>95</v>
      </c>
      <c r="V732" s="117">
        <v>115</v>
      </c>
      <c r="W732" s="117">
        <v>105</v>
      </c>
      <c r="X732" s="117">
        <v>90</v>
      </c>
      <c r="Y732" s="117">
        <v>110</v>
      </c>
      <c r="Z732" s="117">
        <v>100</v>
      </c>
      <c r="AA732" s="117">
        <v>25</v>
      </c>
      <c r="AB732" s="117">
        <v>45</v>
      </c>
      <c r="AC732" s="117">
        <v>35</v>
      </c>
      <c r="AD732" s="117">
        <v>30</v>
      </c>
      <c r="AE732" s="117">
        <v>50</v>
      </c>
      <c r="AF732" s="119">
        <v>40</v>
      </c>
    </row>
    <row r="733" spans="2:32" ht="15" customHeight="1" x14ac:dyDescent="0.25">
      <c r="B733" s="116">
        <v>41061</v>
      </c>
      <c r="C733" s="117">
        <v>50</v>
      </c>
      <c r="D733" s="117">
        <v>60</v>
      </c>
      <c r="E733" s="117">
        <v>55</v>
      </c>
      <c r="F733" s="117">
        <v>60</v>
      </c>
      <c r="G733" s="117">
        <v>70</v>
      </c>
      <c r="H733" s="117">
        <v>65</v>
      </c>
      <c r="I733" s="117">
        <v>70</v>
      </c>
      <c r="J733" s="117">
        <v>75</v>
      </c>
      <c r="K733" s="117">
        <v>72.5</v>
      </c>
      <c r="L733" s="117"/>
      <c r="M733" s="117"/>
      <c r="N733" s="117"/>
      <c r="O733" s="117"/>
      <c r="P733" s="117"/>
      <c r="Q733" s="117"/>
      <c r="R733" s="117"/>
      <c r="S733" s="117"/>
      <c r="T733" s="117"/>
      <c r="U733" s="117">
        <v>95</v>
      </c>
      <c r="V733" s="117">
        <v>115</v>
      </c>
      <c r="W733" s="117">
        <v>105</v>
      </c>
      <c r="X733" s="117">
        <v>90</v>
      </c>
      <c r="Y733" s="117">
        <v>110</v>
      </c>
      <c r="Z733" s="117">
        <v>100</v>
      </c>
      <c r="AA733" s="117">
        <v>25</v>
      </c>
      <c r="AB733" s="117">
        <v>45</v>
      </c>
      <c r="AC733" s="117">
        <v>35</v>
      </c>
      <c r="AD733" s="117">
        <v>30</v>
      </c>
      <c r="AE733" s="117">
        <v>50</v>
      </c>
      <c r="AF733" s="119">
        <v>40</v>
      </c>
    </row>
    <row r="734" spans="2:32" ht="15" customHeight="1" x14ac:dyDescent="0.25">
      <c r="B734" s="116">
        <v>41054</v>
      </c>
      <c r="C734" s="117">
        <v>50</v>
      </c>
      <c r="D734" s="117">
        <v>60</v>
      </c>
      <c r="E734" s="117">
        <v>55</v>
      </c>
      <c r="F734" s="117">
        <v>60</v>
      </c>
      <c r="G734" s="117">
        <v>70</v>
      </c>
      <c r="H734" s="117">
        <v>65</v>
      </c>
      <c r="I734" s="117">
        <v>70</v>
      </c>
      <c r="J734" s="117">
        <v>75</v>
      </c>
      <c r="K734" s="117">
        <v>72.5</v>
      </c>
      <c r="L734" s="117"/>
      <c r="M734" s="117"/>
      <c r="N734" s="117"/>
      <c r="O734" s="117"/>
      <c r="P734" s="117"/>
      <c r="Q734" s="117"/>
      <c r="R734" s="117"/>
      <c r="S734" s="117"/>
      <c r="T734" s="117"/>
      <c r="U734" s="117">
        <v>85</v>
      </c>
      <c r="V734" s="117">
        <v>105</v>
      </c>
      <c r="W734" s="117">
        <v>95</v>
      </c>
      <c r="X734" s="117">
        <v>90</v>
      </c>
      <c r="Y734" s="117">
        <v>110</v>
      </c>
      <c r="Z734" s="117">
        <v>100</v>
      </c>
      <c r="AA734" s="117">
        <v>15</v>
      </c>
      <c r="AB734" s="117">
        <v>45</v>
      </c>
      <c r="AC734" s="117">
        <v>30</v>
      </c>
      <c r="AD734" s="117">
        <v>20</v>
      </c>
      <c r="AE734" s="117">
        <v>50</v>
      </c>
      <c r="AF734" s="119">
        <v>35</v>
      </c>
    </row>
    <row r="735" spans="2:32" ht="15" customHeight="1" x14ac:dyDescent="0.25">
      <c r="B735" s="116">
        <v>41047</v>
      </c>
      <c r="C735" s="117">
        <v>50</v>
      </c>
      <c r="D735" s="117">
        <v>60</v>
      </c>
      <c r="E735" s="117">
        <v>55</v>
      </c>
      <c r="F735" s="117">
        <v>60</v>
      </c>
      <c r="G735" s="117">
        <v>70</v>
      </c>
      <c r="H735" s="117">
        <v>65</v>
      </c>
      <c r="I735" s="117">
        <v>70</v>
      </c>
      <c r="J735" s="117">
        <v>75</v>
      </c>
      <c r="K735" s="117">
        <v>72.5</v>
      </c>
      <c r="L735" s="117"/>
      <c r="M735" s="117"/>
      <c r="N735" s="117"/>
      <c r="O735" s="117"/>
      <c r="P735" s="117"/>
      <c r="Q735" s="117"/>
      <c r="R735" s="117"/>
      <c r="S735" s="117"/>
      <c r="T735" s="117"/>
      <c r="U735" s="117">
        <v>85</v>
      </c>
      <c r="V735" s="117">
        <v>105</v>
      </c>
      <c r="W735" s="117">
        <v>95</v>
      </c>
      <c r="X735" s="117">
        <v>90</v>
      </c>
      <c r="Y735" s="117">
        <v>110</v>
      </c>
      <c r="Z735" s="117">
        <v>100</v>
      </c>
      <c r="AA735" s="117">
        <v>15</v>
      </c>
      <c r="AB735" s="117">
        <v>45</v>
      </c>
      <c r="AC735" s="117">
        <v>30</v>
      </c>
      <c r="AD735" s="117">
        <v>20</v>
      </c>
      <c r="AE735" s="117">
        <v>50</v>
      </c>
      <c r="AF735" s="119">
        <v>35</v>
      </c>
    </row>
    <row r="736" spans="2:32" ht="15" customHeight="1" x14ac:dyDescent="0.25">
      <c r="B736" s="116">
        <v>41040</v>
      </c>
      <c r="C736" s="117">
        <v>50</v>
      </c>
      <c r="D736" s="117">
        <v>60</v>
      </c>
      <c r="E736" s="117">
        <v>55</v>
      </c>
      <c r="F736" s="117">
        <v>60</v>
      </c>
      <c r="G736" s="117">
        <v>70</v>
      </c>
      <c r="H736" s="117">
        <v>65</v>
      </c>
      <c r="I736" s="117">
        <v>70</v>
      </c>
      <c r="J736" s="117">
        <v>75</v>
      </c>
      <c r="K736" s="117">
        <v>72.5</v>
      </c>
      <c r="L736" s="117"/>
      <c r="M736" s="117"/>
      <c r="N736" s="117"/>
      <c r="O736" s="117"/>
      <c r="P736" s="117"/>
      <c r="Q736" s="117"/>
      <c r="R736" s="117"/>
      <c r="S736" s="117"/>
      <c r="T736" s="117"/>
      <c r="U736" s="117">
        <v>85</v>
      </c>
      <c r="V736" s="117">
        <v>105</v>
      </c>
      <c r="W736" s="117">
        <v>95</v>
      </c>
      <c r="X736" s="117">
        <v>90</v>
      </c>
      <c r="Y736" s="117">
        <v>110</v>
      </c>
      <c r="Z736" s="117">
        <v>100</v>
      </c>
      <c r="AA736" s="117">
        <v>15</v>
      </c>
      <c r="AB736" s="117">
        <v>45</v>
      </c>
      <c r="AC736" s="117">
        <v>30</v>
      </c>
      <c r="AD736" s="117">
        <v>20</v>
      </c>
      <c r="AE736" s="117">
        <v>50</v>
      </c>
      <c r="AF736" s="119">
        <v>35</v>
      </c>
    </row>
    <row r="737" spans="2:32" ht="15" customHeight="1" x14ac:dyDescent="0.25">
      <c r="B737" s="116">
        <v>41033</v>
      </c>
      <c r="C737" s="117">
        <v>50</v>
      </c>
      <c r="D737" s="117">
        <v>60</v>
      </c>
      <c r="E737" s="117">
        <v>55</v>
      </c>
      <c r="F737" s="117">
        <v>60</v>
      </c>
      <c r="G737" s="117">
        <v>70</v>
      </c>
      <c r="H737" s="117">
        <v>65</v>
      </c>
      <c r="I737" s="117">
        <v>70</v>
      </c>
      <c r="J737" s="117">
        <v>75</v>
      </c>
      <c r="K737" s="117">
        <v>72.5</v>
      </c>
      <c r="L737" s="117"/>
      <c r="M737" s="117"/>
      <c r="N737" s="117"/>
      <c r="O737" s="117"/>
      <c r="P737" s="117"/>
      <c r="Q737" s="117"/>
      <c r="R737" s="117"/>
      <c r="S737" s="117"/>
      <c r="T737" s="117"/>
      <c r="U737" s="117">
        <v>85</v>
      </c>
      <c r="V737" s="117">
        <v>105</v>
      </c>
      <c r="W737" s="117">
        <v>95</v>
      </c>
      <c r="X737" s="117">
        <v>90</v>
      </c>
      <c r="Y737" s="117">
        <v>110</v>
      </c>
      <c r="Z737" s="117">
        <v>100</v>
      </c>
      <c r="AA737" s="117">
        <v>15</v>
      </c>
      <c r="AB737" s="117">
        <v>45</v>
      </c>
      <c r="AC737" s="117">
        <v>30</v>
      </c>
      <c r="AD737" s="117">
        <v>20</v>
      </c>
      <c r="AE737" s="117">
        <v>50</v>
      </c>
      <c r="AF737" s="119">
        <v>35</v>
      </c>
    </row>
    <row r="738" spans="2:32" ht="15" customHeight="1" x14ac:dyDescent="0.25">
      <c r="B738" s="116">
        <v>41026</v>
      </c>
      <c r="C738" s="117">
        <v>50</v>
      </c>
      <c r="D738" s="117">
        <v>60</v>
      </c>
      <c r="E738" s="117">
        <v>55</v>
      </c>
      <c r="F738" s="117">
        <v>60</v>
      </c>
      <c r="G738" s="117">
        <v>70</v>
      </c>
      <c r="H738" s="117">
        <v>65</v>
      </c>
      <c r="I738" s="117">
        <v>70</v>
      </c>
      <c r="J738" s="117">
        <v>75</v>
      </c>
      <c r="K738" s="117">
        <v>72.5</v>
      </c>
      <c r="L738" s="117"/>
      <c r="M738" s="117"/>
      <c r="N738" s="117"/>
      <c r="O738" s="117"/>
      <c r="P738" s="117"/>
      <c r="Q738" s="117"/>
      <c r="R738" s="117"/>
      <c r="S738" s="117"/>
      <c r="T738" s="117"/>
      <c r="U738" s="117">
        <v>80</v>
      </c>
      <c r="V738" s="117">
        <v>95</v>
      </c>
      <c r="W738" s="117">
        <v>87.5</v>
      </c>
      <c r="X738" s="117">
        <v>90</v>
      </c>
      <c r="Y738" s="117">
        <v>110</v>
      </c>
      <c r="Z738" s="117">
        <v>100</v>
      </c>
      <c r="AA738" s="117">
        <v>15</v>
      </c>
      <c r="AB738" s="117">
        <v>65</v>
      </c>
      <c r="AC738" s="117">
        <v>40</v>
      </c>
      <c r="AD738" s="117">
        <v>20</v>
      </c>
      <c r="AE738" s="117">
        <v>70</v>
      </c>
      <c r="AF738" s="119">
        <v>45</v>
      </c>
    </row>
    <row r="739" spans="2:32" ht="15" customHeight="1" x14ac:dyDescent="0.25">
      <c r="B739" s="116">
        <v>41019</v>
      </c>
      <c r="C739" s="117">
        <v>50</v>
      </c>
      <c r="D739" s="117">
        <v>60</v>
      </c>
      <c r="E739" s="117">
        <v>55</v>
      </c>
      <c r="F739" s="117">
        <v>60</v>
      </c>
      <c r="G739" s="117">
        <v>70</v>
      </c>
      <c r="H739" s="117">
        <v>65</v>
      </c>
      <c r="I739" s="117">
        <v>70</v>
      </c>
      <c r="J739" s="117">
        <v>75</v>
      </c>
      <c r="K739" s="117">
        <v>72.5</v>
      </c>
      <c r="L739" s="117"/>
      <c r="M739" s="117"/>
      <c r="N739" s="117"/>
      <c r="O739" s="117"/>
      <c r="P739" s="117"/>
      <c r="Q739" s="117"/>
      <c r="R739" s="117"/>
      <c r="S739" s="117"/>
      <c r="T739" s="117"/>
      <c r="U739" s="117">
        <v>80</v>
      </c>
      <c r="V739" s="117">
        <v>95</v>
      </c>
      <c r="W739" s="117">
        <v>87.5</v>
      </c>
      <c r="X739" s="117">
        <v>90</v>
      </c>
      <c r="Y739" s="117">
        <v>110</v>
      </c>
      <c r="Z739" s="117">
        <v>100</v>
      </c>
      <c r="AA739" s="117">
        <v>15</v>
      </c>
      <c r="AB739" s="117">
        <v>65</v>
      </c>
      <c r="AC739" s="117">
        <v>40</v>
      </c>
      <c r="AD739" s="117">
        <v>20</v>
      </c>
      <c r="AE739" s="117">
        <v>70</v>
      </c>
      <c r="AF739" s="119">
        <v>45</v>
      </c>
    </row>
    <row r="740" spans="2:32" ht="15" customHeight="1" x14ac:dyDescent="0.25">
      <c r="B740" s="116">
        <v>41012</v>
      </c>
      <c r="C740" s="117">
        <v>50</v>
      </c>
      <c r="D740" s="117">
        <v>60</v>
      </c>
      <c r="E740" s="117">
        <v>55</v>
      </c>
      <c r="F740" s="117">
        <v>60</v>
      </c>
      <c r="G740" s="117">
        <v>70</v>
      </c>
      <c r="H740" s="117">
        <v>65</v>
      </c>
      <c r="I740" s="117">
        <v>70</v>
      </c>
      <c r="J740" s="117">
        <v>75</v>
      </c>
      <c r="K740" s="117">
        <v>72.5</v>
      </c>
      <c r="L740" s="117"/>
      <c r="M740" s="117"/>
      <c r="N740" s="117"/>
      <c r="O740" s="117"/>
      <c r="P740" s="117"/>
      <c r="Q740" s="117"/>
      <c r="R740" s="117"/>
      <c r="S740" s="117"/>
      <c r="T740" s="117"/>
      <c r="U740" s="117">
        <v>80</v>
      </c>
      <c r="V740" s="117">
        <v>95</v>
      </c>
      <c r="W740" s="117">
        <v>87.5</v>
      </c>
      <c r="X740" s="117">
        <v>90</v>
      </c>
      <c r="Y740" s="117">
        <v>110</v>
      </c>
      <c r="Z740" s="117">
        <v>100</v>
      </c>
      <c r="AA740" s="117">
        <v>15</v>
      </c>
      <c r="AB740" s="117">
        <v>65</v>
      </c>
      <c r="AC740" s="117">
        <v>40</v>
      </c>
      <c r="AD740" s="117">
        <v>20</v>
      </c>
      <c r="AE740" s="117">
        <v>70</v>
      </c>
      <c r="AF740" s="119">
        <v>45</v>
      </c>
    </row>
    <row r="741" spans="2:32" ht="15" customHeight="1" x14ac:dyDescent="0.25">
      <c r="B741" s="116">
        <v>41005</v>
      </c>
      <c r="C741" s="117">
        <v>50</v>
      </c>
      <c r="D741" s="117">
        <v>70</v>
      </c>
      <c r="E741" s="117">
        <v>60</v>
      </c>
      <c r="F741" s="117">
        <v>60</v>
      </c>
      <c r="G741" s="117">
        <v>80</v>
      </c>
      <c r="H741" s="117">
        <v>70</v>
      </c>
      <c r="I741" s="117">
        <v>70</v>
      </c>
      <c r="J741" s="117">
        <v>75</v>
      </c>
      <c r="K741" s="117">
        <v>72.5</v>
      </c>
      <c r="L741" s="117"/>
      <c r="M741" s="117"/>
      <c r="N741" s="117"/>
      <c r="O741" s="117"/>
      <c r="P741" s="117"/>
      <c r="Q741" s="117"/>
      <c r="R741" s="117"/>
      <c r="S741" s="117"/>
      <c r="T741" s="117"/>
      <c r="U741" s="117">
        <v>80</v>
      </c>
      <c r="V741" s="117">
        <v>95</v>
      </c>
      <c r="W741" s="117">
        <v>87.5</v>
      </c>
      <c r="X741" s="117">
        <v>90</v>
      </c>
      <c r="Y741" s="117">
        <v>110</v>
      </c>
      <c r="Z741" s="117">
        <v>100</v>
      </c>
      <c r="AA741" s="117">
        <v>15</v>
      </c>
      <c r="AB741" s="117">
        <v>65</v>
      </c>
      <c r="AC741" s="117">
        <v>40</v>
      </c>
      <c r="AD741" s="117">
        <v>20</v>
      </c>
      <c r="AE741" s="117">
        <v>70</v>
      </c>
      <c r="AF741" s="119">
        <v>45</v>
      </c>
    </row>
    <row r="742" spans="2:32" ht="15" customHeight="1" x14ac:dyDescent="0.25">
      <c r="B742" s="116">
        <v>40998</v>
      </c>
      <c r="C742" s="117">
        <v>50</v>
      </c>
      <c r="D742" s="117">
        <v>70</v>
      </c>
      <c r="E742" s="117">
        <v>60</v>
      </c>
      <c r="F742" s="117">
        <v>60</v>
      </c>
      <c r="G742" s="117">
        <v>80</v>
      </c>
      <c r="H742" s="117">
        <v>70</v>
      </c>
      <c r="I742" s="117">
        <v>70</v>
      </c>
      <c r="J742" s="117">
        <v>75</v>
      </c>
      <c r="K742" s="117">
        <v>72.5</v>
      </c>
      <c r="L742" s="117"/>
      <c r="M742" s="117"/>
      <c r="N742" s="117"/>
      <c r="O742" s="117"/>
      <c r="P742" s="117"/>
      <c r="Q742" s="117"/>
      <c r="R742" s="117"/>
      <c r="S742" s="117"/>
      <c r="T742" s="117"/>
      <c r="U742" s="117">
        <v>80</v>
      </c>
      <c r="V742" s="117">
        <v>105</v>
      </c>
      <c r="W742" s="117">
        <v>92.5</v>
      </c>
      <c r="X742" s="117">
        <v>90</v>
      </c>
      <c r="Y742" s="117">
        <v>110</v>
      </c>
      <c r="Z742" s="117">
        <v>100</v>
      </c>
      <c r="AA742" s="117">
        <v>45</v>
      </c>
      <c r="AB742" s="117">
        <v>65</v>
      </c>
      <c r="AC742" s="117">
        <v>55</v>
      </c>
      <c r="AD742" s="117">
        <v>50</v>
      </c>
      <c r="AE742" s="117">
        <v>70</v>
      </c>
      <c r="AF742" s="119">
        <v>60</v>
      </c>
    </row>
    <row r="743" spans="2:32" ht="15" customHeight="1" x14ac:dyDescent="0.25">
      <c r="B743" s="116">
        <v>40991</v>
      </c>
      <c r="C743" s="117">
        <v>50</v>
      </c>
      <c r="D743" s="117">
        <v>70</v>
      </c>
      <c r="E743" s="117">
        <v>60</v>
      </c>
      <c r="F743" s="117">
        <v>60</v>
      </c>
      <c r="G743" s="117">
        <v>80</v>
      </c>
      <c r="H743" s="117">
        <v>70</v>
      </c>
      <c r="I743" s="117">
        <v>70</v>
      </c>
      <c r="J743" s="117">
        <v>75</v>
      </c>
      <c r="K743" s="117">
        <v>72.5</v>
      </c>
      <c r="L743" s="117"/>
      <c r="M743" s="117"/>
      <c r="N743" s="117"/>
      <c r="O743" s="117"/>
      <c r="P743" s="117"/>
      <c r="Q743" s="117"/>
      <c r="R743" s="117"/>
      <c r="S743" s="117"/>
      <c r="T743" s="117"/>
      <c r="U743" s="117">
        <v>80</v>
      </c>
      <c r="V743" s="117">
        <v>105</v>
      </c>
      <c r="W743" s="117">
        <v>92.5</v>
      </c>
      <c r="X743" s="117">
        <v>90</v>
      </c>
      <c r="Y743" s="117">
        <v>110</v>
      </c>
      <c r="Z743" s="117">
        <v>100</v>
      </c>
      <c r="AA743" s="117">
        <v>45</v>
      </c>
      <c r="AB743" s="117">
        <v>65</v>
      </c>
      <c r="AC743" s="117">
        <v>55</v>
      </c>
      <c r="AD743" s="117">
        <v>50</v>
      </c>
      <c r="AE743" s="117">
        <v>70</v>
      </c>
      <c r="AF743" s="119">
        <v>60</v>
      </c>
    </row>
    <row r="744" spans="2:32" ht="15" customHeight="1" x14ac:dyDescent="0.25">
      <c r="B744" s="116">
        <v>40984</v>
      </c>
      <c r="C744" s="117">
        <v>50</v>
      </c>
      <c r="D744" s="117">
        <v>70</v>
      </c>
      <c r="E744" s="117">
        <v>60</v>
      </c>
      <c r="F744" s="117">
        <v>60</v>
      </c>
      <c r="G744" s="117">
        <v>80</v>
      </c>
      <c r="H744" s="117">
        <v>70</v>
      </c>
      <c r="I744" s="117">
        <v>70</v>
      </c>
      <c r="J744" s="117">
        <v>75</v>
      </c>
      <c r="K744" s="117">
        <v>72.5</v>
      </c>
      <c r="L744" s="117"/>
      <c r="M744" s="117"/>
      <c r="N744" s="117"/>
      <c r="O744" s="117"/>
      <c r="P744" s="117"/>
      <c r="Q744" s="117"/>
      <c r="R744" s="117"/>
      <c r="S744" s="117"/>
      <c r="T744" s="117"/>
      <c r="U744" s="117">
        <v>80</v>
      </c>
      <c r="V744" s="117">
        <v>105</v>
      </c>
      <c r="W744" s="117">
        <v>92.5</v>
      </c>
      <c r="X744" s="117">
        <v>90</v>
      </c>
      <c r="Y744" s="117">
        <v>110</v>
      </c>
      <c r="Z744" s="117">
        <v>100</v>
      </c>
      <c r="AA744" s="117">
        <v>45</v>
      </c>
      <c r="AB744" s="117">
        <v>65</v>
      </c>
      <c r="AC744" s="117">
        <v>55</v>
      </c>
      <c r="AD744" s="117">
        <v>50</v>
      </c>
      <c r="AE744" s="117">
        <v>70</v>
      </c>
      <c r="AF744" s="119">
        <v>60</v>
      </c>
    </row>
    <row r="745" spans="2:32" ht="15" customHeight="1" x14ac:dyDescent="0.25">
      <c r="B745" s="116">
        <v>40977</v>
      </c>
      <c r="C745" s="117">
        <v>55</v>
      </c>
      <c r="D745" s="117">
        <v>75</v>
      </c>
      <c r="E745" s="117">
        <v>65</v>
      </c>
      <c r="F745" s="117">
        <v>65</v>
      </c>
      <c r="G745" s="117">
        <v>85</v>
      </c>
      <c r="H745" s="117">
        <v>75</v>
      </c>
      <c r="I745" s="117">
        <v>70</v>
      </c>
      <c r="J745" s="117">
        <v>75</v>
      </c>
      <c r="K745" s="117">
        <v>72.5</v>
      </c>
      <c r="L745" s="117"/>
      <c r="M745" s="117"/>
      <c r="N745" s="117"/>
      <c r="O745" s="117"/>
      <c r="P745" s="117"/>
      <c r="Q745" s="117"/>
      <c r="R745" s="117"/>
      <c r="S745" s="117"/>
      <c r="T745" s="117"/>
      <c r="U745" s="117">
        <v>80</v>
      </c>
      <c r="V745" s="117">
        <v>105</v>
      </c>
      <c r="W745" s="117">
        <v>92.5</v>
      </c>
      <c r="X745" s="117">
        <v>90</v>
      </c>
      <c r="Y745" s="117">
        <v>110</v>
      </c>
      <c r="Z745" s="117">
        <v>100</v>
      </c>
      <c r="AA745" s="117">
        <v>45</v>
      </c>
      <c r="AB745" s="117">
        <v>65</v>
      </c>
      <c r="AC745" s="117">
        <v>55</v>
      </c>
      <c r="AD745" s="117">
        <v>50</v>
      </c>
      <c r="AE745" s="117">
        <v>70</v>
      </c>
      <c r="AF745" s="119">
        <v>60</v>
      </c>
    </row>
    <row r="746" spans="2:32" ht="15" customHeight="1" x14ac:dyDescent="0.25">
      <c r="B746" s="116">
        <v>40970</v>
      </c>
      <c r="C746" s="117">
        <v>60</v>
      </c>
      <c r="D746" s="117">
        <v>80</v>
      </c>
      <c r="E746" s="117">
        <v>70</v>
      </c>
      <c r="F746" s="117">
        <v>70</v>
      </c>
      <c r="G746" s="117">
        <v>90</v>
      </c>
      <c r="H746" s="117">
        <v>80</v>
      </c>
      <c r="I746" s="117">
        <v>70</v>
      </c>
      <c r="J746" s="117">
        <v>75</v>
      </c>
      <c r="K746" s="117">
        <v>72.5</v>
      </c>
      <c r="L746" s="117"/>
      <c r="M746" s="117"/>
      <c r="N746" s="117"/>
      <c r="O746" s="117"/>
      <c r="P746" s="117"/>
      <c r="Q746" s="117"/>
      <c r="R746" s="117"/>
      <c r="S746" s="117"/>
      <c r="T746" s="117"/>
      <c r="U746" s="117">
        <v>80</v>
      </c>
      <c r="V746" s="117">
        <v>105</v>
      </c>
      <c r="W746" s="117">
        <v>92.5</v>
      </c>
      <c r="X746" s="117">
        <v>90</v>
      </c>
      <c r="Y746" s="117">
        <v>110</v>
      </c>
      <c r="Z746" s="117">
        <v>100</v>
      </c>
      <c r="AA746" s="117">
        <v>45</v>
      </c>
      <c r="AB746" s="117">
        <v>65</v>
      </c>
      <c r="AC746" s="117">
        <v>55</v>
      </c>
      <c r="AD746" s="117">
        <v>50</v>
      </c>
      <c r="AE746" s="117">
        <v>70</v>
      </c>
      <c r="AF746" s="119">
        <v>60</v>
      </c>
    </row>
    <row r="747" spans="2:32" ht="15" customHeight="1" x14ac:dyDescent="0.25">
      <c r="B747" s="116">
        <v>40963</v>
      </c>
      <c r="C747" s="117">
        <v>60</v>
      </c>
      <c r="D747" s="117">
        <v>80</v>
      </c>
      <c r="E747" s="117">
        <v>70</v>
      </c>
      <c r="F747" s="117">
        <v>70</v>
      </c>
      <c r="G747" s="117">
        <v>90</v>
      </c>
      <c r="H747" s="117">
        <v>80</v>
      </c>
      <c r="I747" s="117">
        <v>70</v>
      </c>
      <c r="J747" s="117">
        <v>75</v>
      </c>
      <c r="K747" s="117">
        <v>72.5</v>
      </c>
      <c r="L747" s="117"/>
      <c r="M747" s="117"/>
      <c r="N747" s="117"/>
      <c r="O747" s="117"/>
      <c r="P747" s="117"/>
      <c r="Q747" s="117"/>
      <c r="R747" s="117"/>
      <c r="S747" s="117"/>
      <c r="T747" s="117"/>
      <c r="U747" s="117">
        <v>95</v>
      </c>
      <c r="V747" s="117">
        <v>125</v>
      </c>
      <c r="W747" s="117">
        <v>110</v>
      </c>
      <c r="X747" s="117">
        <v>90</v>
      </c>
      <c r="Y747" s="117">
        <v>120</v>
      </c>
      <c r="Z747" s="117">
        <v>105</v>
      </c>
      <c r="AA747" s="117">
        <v>45</v>
      </c>
      <c r="AB747" s="117">
        <v>85</v>
      </c>
      <c r="AC747" s="117">
        <v>65</v>
      </c>
      <c r="AD747" s="117">
        <v>50</v>
      </c>
      <c r="AE747" s="117">
        <v>90</v>
      </c>
      <c r="AF747" s="119">
        <v>70</v>
      </c>
    </row>
    <row r="748" spans="2:32" ht="15" customHeight="1" x14ac:dyDescent="0.25">
      <c r="B748" s="116">
        <v>40956</v>
      </c>
      <c r="C748" s="117">
        <v>60</v>
      </c>
      <c r="D748" s="117">
        <v>80</v>
      </c>
      <c r="E748" s="117">
        <v>70</v>
      </c>
      <c r="F748" s="117">
        <v>75</v>
      </c>
      <c r="G748" s="117">
        <v>95</v>
      </c>
      <c r="H748" s="117">
        <v>85</v>
      </c>
      <c r="I748" s="117">
        <v>70</v>
      </c>
      <c r="J748" s="117">
        <v>75</v>
      </c>
      <c r="K748" s="117">
        <v>72.5</v>
      </c>
      <c r="L748" s="117"/>
      <c r="M748" s="117"/>
      <c r="N748" s="117"/>
      <c r="O748" s="117"/>
      <c r="P748" s="117"/>
      <c r="Q748" s="117"/>
      <c r="R748" s="117"/>
      <c r="S748" s="117"/>
      <c r="T748" s="117"/>
      <c r="U748" s="117">
        <v>95</v>
      </c>
      <c r="V748" s="117">
        <v>125</v>
      </c>
      <c r="W748" s="117">
        <v>110</v>
      </c>
      <c r="X748" s="117">
        <v>90</v>
      </c>
      <c r="Y748" s="117">
        <v>120</v>
      </c>
      <c r="Z748" s="117">
        <v>105</v>
      </c>
      <c r="AA748" s="117">
        <v>45</v>
      </c>
      <c r="AB748" s="117">
        <v>85</v>
      </c>
      <c r="AC748" s="117">
        <v>65</v>
      </c>
      <c r="AD748" s="117">
        <v>50</v>
      </c>
      <c r="AE748" s="117">
        <v>90</v>
      </c>
      <c r="AF748" s="119">
        <v>70</v>
      </c>
    </row>
    <row r="749" spans="2:32" ht="15" customHeight="1" x14ac:dyDescent="0.25">
      <c r="B749" s="116">
        <v>40949</v>
      </c>
      <c r="C749" s="117">
        <v>70</v>
      </c>
      <c r="D749" s="117">
        <v>90</v>
      </c>
      <c r="E749" s="117">
        <v>80</v>
      </c>
      <c r="F749" s="117">
        <v>85</v>
      </c>
      <c r="G749" s="117">
        <v>105</v>
      </c>
      <c r="H749" s="117">
        <v>95</v>
      </c>
      <c r="I749" s="117">
        <v>72</v>
      </c>
      <c r="J749" s="117">
        <v>77</v>
      </c>
      <c r="K749" s="117">
        <v>74.5</v>
      </c>
      <c r="L749" s="117"/>
      <c r="M749" s="117"/>
      <c r="N749" s="117"/>
      <c r="O749" s="117"/>
      <c r="P749" s="117"/>
      <c r="Q749" s="117"/>
      <c r="R749" s="117"/>
      <c r="S749" s="117"/>
      <c r="T749" s="117"/>
      <c r="U749" s="117">
        <v>95</v>
      </c>
      <c r="V749" s="117">
        <v>125</v>
      </c>
      <c r="W749" s="117">
        <v>110</v>
      </c>
      <c r="X749" s="117">
        <v>90</v>
      </c>
      <c r="Y749" s="117">
        <v>120</v>
      </c>
      <c r="Z749" s="117">
        <v>105</v>
      </c>
      <c r="AA749" s="117">
        <v>45</v>
      </c>
      <c r="AB749" s="117">
        <v>85</v>
      </c>
      <c r="AC749" s="117">
        <v>65</v>
      </c>
      <c r="AD749" s="117">
        <v>50</v>
      </c>
      <c r="AE749" s="117">
        <v>90</v>
      </c>
      <c r="AF749" s="119">
        <v>70</v>
      </c>
    </row>
    <row r="750" spans="2:32" ht="15" customHeight="1" x14ac:dyDescent="0.25">
      <c r="B750" s="116">
        <v>40942</v>
      </c>
      <c r="C750" s="117">
        <v>80</v>
      </c>
      <c r="D750" s="117">
        <v>100</v>
      </c>
      <c r="E750" s="117">
        <v>90</v>
      </c>
      <c r="F750" s="117">
        <v>95</v>
      </c>
      <c r="G750" s="117">
        <v>105</v>
      </c>
      <c r="H750" s="117">
        <v>100</v>
      </c>
      <c r="I750" s="117">
        <v>72</v>
      </c>
      <c r="J750" s="117">
        <v>77</v>
      </c>
      <c r="K750" s="117">
        <v>74.5</v>
      </c>
      <c r="L750" s="117"/>
      <c r="M750" s="117"/>
      <c r="N750" s="117"/>
      <c r="O750" s="117"/>
      <c r="P750" s="117"/>
      <c r="Q750" s="117"/>
      <c r="R750" s="117"/>
      <c r="S750" s="117"/>
      <c r="T750" s="117"/>
      <c r="U750" s="117">
        <v>95</v>
      </c>
      <c r="V750" s="117">
        <v>125</v>
      </c>
      <c r="W750" s="117">
        <v>110</v>
      </c>
      <c r="X750" s="117">
        <v>90</v>
      </c>
      <c r="Y750" s="117">
        <v>120</v>
      </c>
      <c r="Z750" s="117">
        <v>105</v>
      </c>
      <c r="AA750" s="117">
        <v>45</v>
      </c>
      <c r="AB750" s="117">
        <v>85</v>
      </c>
      <c r="AC750" s="117">
        <v>65</v>
      </c>
      <c r="AD750" s="117">
        <v>50</v>
      </c>
      <c r="AE750" s="117">
        <v>90</v>
      </c>
      <c r="AF750" s="119">
        <v>70</v>
      </c>
    </row>
    <row r="751" spans="2:32" ht="15" customHeight="1" x14ac:dyDescent="0.25">
      <c r="B751" s="116">
        <v>40935</v>
      </c>
      <c r="C751" s="117">
        <v>95</v>
      </c>
      <c r="D751" s="117">
        <v>110</v>
      </c>
      <c r="E751" s="117">
        <v>102.5</v>
      </c>
      <c r="F751" s="117">
        <v>105</v>
      </c>
      <c r="G751" s="117">
        <v>115</v>
      </c>
      <c r="H751" s="117">
        <v>110</v>
      </c>
      <c r="I751" s="117">
        <v>72</v>
      </c>
      <c r="J751" s="117">
        <v>77</v>
      </c>
      <c r="K751" s="117">
        <v>74.5</v>
      </c>
      <c r="L751" s="117"/>
      <c r="M751" s="117"/>
      <c r="N751" s="117"/>
      <c r="O751" s="117"/>
      <c r="P751" s="117"/>
      <c r="Q751" s="117"/>
      <c r="R751" s="117"/>
      <c r="S751" s="117"/>
      <c r="T751" s="117"/>
      <c r="U751" s="117">
        <v>115</v>
      </c>
      <c r="V751" s="117">
        <v>125</v>
      </c>
      <c r="W751" s="117">
        <v>120</v>
      </c>
      <c r="X751" s="117">
        <v>110</v>
      </c>
      <c r="Y751" s="117">
        <v>120</v>
      </c>
      <c r="Z751" s="117">
        <v>115</v>
      </c>
      <c r="AA751" s="117">
        <v>65</v>
      </c>
      <c r="AB751" s="117">
        <v>85</v>
      </c>
      <c r="AC751" s="117">
        <v>75</v>
      </c>
      <c r="AD751" s="117">
        <v>70</v>
      </c>
      <c r="AE751" s="117">
        <v>90</v>
      </c>
      <c r="AF751" s="119">
        <v>80</v>
      </c>
    </row>
    <row r="752" spans="2:32" ht="15" customHeight="1" x14ac:dyDescent="0.25">
      <c r="B752" s="116">
        <v>40928</v>
      </c>
      <c r="C752" s="117">
        <v>95</v>
      </c>
      <c r="D752" s="117">
        <v>110</v>
      </c>
      <c r="E752" s="117">
        <v>102.5</v>
      </c>
      <c r="F752" s="117">
        <v>105</v>
      </c>
      <c r="G752" s="117">
        <v>115</v>
      </c>
      <c r="H752" s="117">
        <v>110</v>
      </c>
      <c r="I752" s="117">
        <v>72</v>
      </c>
      <c r="J752" s="117">
        <v>77</v>
      </c>
      <c r="K752" s="117">
        <v>74.5</v>
      </c>
      <c r="L752" s="117"/>
      <c r="M752" s="117"/>
      <c r="N752" s="117"/>
      <c r="O752" s="117"/>
      <c r="P752" s="117"/>
      <c r="Q752" s="117"/>
      <c r="R752" s="117"/>
      <c r="S752" s="117"/>
      <c r="T752" s="117"/>
      <c r="U752" s="117">
        <v>115</v>
      </c>
      <c r="V752" s="117">
        <v>125</v>
      </c>
      <c r="W752" s="117">
        <v>120</v>
      </c>
      <c r="X752" s="117">
        <v>110</v>
      </c>
      <c r="Y752" s="117">
        <v>120</v>
      </c>
      <c r="Z752" s="117">
        <v>115</v>
      </c>
      <c r="AA752" s="117">
        <v>65</v>
      </c>
      <c r="AB752" s="117">
        <v>85</v>
      </c>
      <c r="AC752" s="117">
        <v>75</v>
      </c>
      <c r="AD752" s="117">
        <v>70</v>
      </c>
      <c r="AE752" s="117">
        <v>90</v>
      </c>
      <c r="AF752" s="119">
        <v>80</v>
      </c>
    </row>
    <row r="753" spans="2:32" ht="15" customHeight="1" x14ac:dyDescent="0.25">
      <c r="B753" s="116">
        <v>40921</v>
      </c>
      <c r="C753" s="117">
        <v>100</v>
      </c>
      <c r="D753" s="117">
        <v>115</v>
      </c>
      <c r="E753" s="117">
        <v>107.5</v>
      </c>
      <c r="F753" s="117">
        <v>110</v>
      </c>
      <c r="G753" s="117">
        <v>120</v>
      </c>
      <c r="H753" s="117">
        <v>115</v>
      </c>
      <c r="I753" s="117">
        <v>77</v>
      </c>
      <c r="J753" s="117">
        <v>82</v>
      </c>
      <c r="K753" s="117">
        <v>79.5</v>
      </c>
      <c r="L753" s="117"/>
      <c r="M753" s="117"/>
      <c r="N753" s="117"/>
      <c r="O753" s="117"/>
      <c r="P753" s="117"/>
      <c r="Q753" s="117"/>
      <c r="R753" s="117"/>
      <c r="S753" s="117"/>
      <c r="T753" s="117"/>
      <c r="U753" s="117">
        <v>115</v>
      </c>
      <c r="V753" s="117">
        <v>125</v>
      </c>
      <c r="W753" s="117">
        <v>120</v>
      </c>
      <c r="X753" s="117">
        <v>110</v>
      </c>
      <c r="Y753" s="117">
        <v>120</v>
      </c>
      <c r="Z753" s="117">
        <v>115</v>
      </c>
      <c r="AA753" s="117">
        <v>65</v>
      </c>
      <c r="AB753" s="117">
        <v>85</v>
      </c>
      <c r="AC753" s="117">
        <v>75</v>
      </c>
      <c r="AD753" s="117">
        <v>70</v>
      </c>
      <c r="AE753" s="117">
        <v>90</v>
      </c>
      <c r="AF753" s="119">
        <v>80</v>
      </c>
    </row>
    <row r="754" spans="2:32" ht="15" customHeight="1" x14ac:dyDescent="0.25">
      <c r="B754" s="116">
        <v>40914</v>
      </c>
      <c r="C754" s="117">
        <v>105</v>
      </c>
      <c r="D754" s="117">
        <v>120</v>
      </c>
      <c r="E754" s="117">
        <v>112.5</v>
      </c>
      <c r="F754" s="117">
        <v>115</v>
      </c>
      <c r="G754" s="117">
        <v>125</v>
      </c>
      <c r="H754" s="117">
        <v>120</v>
      </c>
      <c r="I754" s="117">
        <v>82</v>
      </c>
      <c r="J754" s="117">
        <v>87</v>
      </c>
      <c r="K754" s="117">
        <v>84.5</v>
      </c>
      <c r="L754" s="117"/>
      <c r="M754" s="117"/>
      <c r="N754" s="117"/>
      <c r="O754" s="117"/>
      <c r="P754" s="117"/>
      <c r="Q754" s="117"/>
      <c r="R754" s="117"/>
      <c r="S754" s="117"/>
      <c r="T754" s="117"/>
      <c r="U754" s="117">
        <v>115</v>
      </c>
      <c r="V754" s="117">
        <v>125</v>
      </c>
      <c r="W754" s="117">
        <v>120</v>
      </c>
      <c r="X754" s="117">
        <v>110</v>
      </c>
      <c r="Y754" s="117">
        <v>120</v>
      </c>
      <c r="Z754" s="117">
        <v>115</v>
      </c>
      <c r="AA754" s="117">
        <v>65</v>
      </c>
      <c r="AB754" s="117">
        <v>85</v>
      </c>
      <c r="AC754" s="117">
        <v>75</v>
      </c>
      <c r="AD754" s="117">
        <v>70</v>
      </c>
      <c r="AE754" s="117">
        <v>90</v>
      </c>
      <c r="AF754" s="119">
        <v>80</v>
      </c>
    </row>
    <row r="755" spans="2:32" ht="15" customHeight="1" x14ac:dyDescent="0.25">
      <c r="B755" s="116">
        <v>40907</v>
      </c>
      <c r="C755" s="117">
        <v>105</v>
      </c>
      <c r="D755" s="117">
        <v>120</v>
      </c>
      <c r="E755" s="117">
        <v>112.5</v>
      </c>
      <c r="F755" s="117">
        <v>115</v>
      </c>
      <c r="G755" s="117">
        <v>125</v>
      </c>
      <c r="H755" s="117">
        <v>120</v>
      </c>
      <c r="I755" s="117">
        <v>82</v>
      </c>
      <c r="J755" s="117">
        <v>87</v>
      </c>
      <c r="K755" s="117">
        <v>84.5</v>
      </c>
      <c r="L755" s="117"/>
      <c r="M755" s="117"/>
      <c r="N755" s="117"/>
      <c r="O755" s="117"/>
      <c r="P755" s="117"/>
      <c r="Q755" s="117"/>
      <c r="R755" s="117"/>
      <c r="S755" s="117"/>
      <c r="T755" s="117"/>
      <c r="U755" s="117">
        <v>150</v>
      </c>
      <c r="V755" s="117">
        <v>160</v>
      </c>
      <c r="W755" s="117">
        <v>155</v>
      </c>
      <c r="X755" s="117">
        <v>145</v>
      </c>
      <c r="Y755" s="117">
        <v>155</v>
      </c>
      <c r="Z755" s="117">
        <v>150</v>
      </c>
      <c r="AA755" s="117">
        <v>100</v>
      </c>
      <c r="AB755" s="117">
        <v>110</v>
      </c>
      <c r="AC755" s="117">
        <v>105</v>
      </c>
      <c r="AD755" s="117">
        <v>105</v>
      </c>
      <c r="AE755" s="117">
        <v>115</v>
      </c>
      <c r="AF755" s="119">
        <v>110</v>
      </c>
    </row>
    <row r="756" spans="2:32" ht="15" customHeight="1" x14ac:dyDescent="0.25">
      <c r="B756" s="116">
        <v>40900</v>
      </c>
      <c r="C756" s="117">
        <v>105</v>
      </c>
      <c r="D756" s="117">
        <v>120</v>
      </c>
      <c r="E756" s="117">
        <v>112.5</v>
      </c>
      <c r="F756" s="117">
        <v>115</v>
      </c>
      <c r="G756" s="117">
        <v>125</v>
      </c>
      <c r="H756" s="117">
        <v>120</v>
      </c>
      <c r="I756" s="117">
        <v>82</v>
      </c>
      <c r="J756" s="117">
        <v>87</v>
      </c>
      <c r="K756" s="117">
        <v>84.5</v>
      </c>
      <c r="L756" s="117"/>
      <c r="M756" s="117"/>
      <c r="N756" s="117"/>
      <c r="O756" s="117"/>
      <c r="P756" s="117"/>
      <c r="Q756" s="117"/>
      <c r="R756" s="117"/>
      <c r="S756" s="117"/>
      <c r="T756" s="117"/>
      <c r="U756" s="117">
        <v>150</v>
      </c>
      <c r="V756" s="117">
        <v>160</v>
      </c>
      <c r="W756" s="117">
        <v>155</v>
      </c>
      <c r="X756" s="117">
        <v>145</v>
      </c>
      <c r="Y756" s="117">
        <v>155</v>
      </c>
      <c r="Z756" s="117">
        <v>150</v>
      </c>
      <c r="AA756" s="117">
        <v>100</v>
      </c>
      <c r="AB756" s="117">
        <v>110</v>
      </c>
      <c r="AC756" s="117">
        <v>105</v>
      </c>
      <c r="AD756" s="117">
        <v>105</v>
      </c>
      <c r="AE756" s="117">
        <v>115</v>
      </c>
      <c r="AF756" s="119">
        <v>110</v>
      </c>
    </row>
    <row r="757" spans="2:32" ht="15" customHeight="1" x14ac:dyDescent="0.25">
      <c r="B757" s="116">
        <v>40893</v>
      </c>
      <c r="C757" s="117">
        <v>105</v>
      </c>
      <c r="D757" s="117">
        <v>120</v>
      </c>
      <c r="E757" s="117">
        <v>112.5</v>
      </c>
      <c r="F757" s="117">
        <v>115</v>
      </c>
      <c r="G757" s="117">
        <v>125</v>
      </c>
      <c r="H757" s="117">
        <v>120</v>
      </c>
      <c r="I757" s="117">
        <v>82</v>
      </c>
      <c r="J757" s="117">
        <v>87</v>
      </c>
      <c r="K757" s="117">
        <v>84.5</v>
      </c>
      <c r="L757" s="117"/>
      <c r="M757" s="117"/>
      <c r="N757" s="117"/>
      <c r="O757" s="117"/>
      <c r="P757" s="117"/>
      <c r="Q757" s="117"/>
      <c r="R757" s="117"/>
      <c r="S757" s="117"/>
      <c r="T757" s="117"/>
      <c r="U757" s="117">
        <v>150</v>
      </c>
      <c r="V757" s="117">
        <v>160</v>
      </c>
      <c r="W757" s="117">
        <v>155</v>
      </c>
      <c r="X757" s="117">
        <v>145</v>
      </c>
      <c r="Y757" s="117">
        <v>155</v>
      </c>
      <c r="Z757" s="117">
        <v>150</v>
      </c>
      <c r="AA757" s="117">
        <v>100</v>
      </c>
      <c r="AB757" s="117">
        <v>110</v>
      </c>
      <c r="AC757" s="117">
        <v>105</v>
      </c>
      <c r="AD757" s="117">
        <v>105</v>
      </c>
      <c r="AE757" s="117">
        <v>115</v>
      </c>
      <c r="AF757" s="119">
        <v>110</v>
      </c>
    </row>
    <row r="758" spans="2:32" ht="15" customHeight="1" x14ac:dyDescent="0.25">
      <c r="B758" s="116">
        <v>40886</v>
      </c>
      <c r="C758" s="117">
        <v>105</v>
      </c>
      <c r="D758" s="117">
        <v>120</v>
      </c>
      <c r="E758" s="117">
        <v>112.5</v>
      </c>
      <c r="F758" s="117">
        <v>115</v>
      </c>
      <c r="G758" s="117">
        <v>125</v>
      </c>
      <c r="H758" s="117">
        <v>120</v>
      </c>
      <c r="I758" s="117">
        <v>82</v>
      </c>
      <c r="J758" s="117">
        <v>87</v>
      </c>
      <c r="K758" s="117">
        <v>84.5</v>
      </c>
      <c r="L758" s="117"/>
      <c r="M758" s="117"/>
      <c r="N758" s="117"/>
      <c r="O758" s="117"/>
      <c r="P758" s="117"/>
      <c r="Q758" s="117"/>
      <c r="R758" s="117"/>
      <c r="S758" s="117"/>
      <c r="T758" s="117"/>
      <c r="U758" s="117">
        <v>150</v>
      </c>
      <c r="V758" s="117">
        <v>160</v>
      </c>
      <c r="W758" s="117">
        <v>155</v>
      </c>
      <c r="X758" s="117">
        <v>145</v>
      </c>
      <c r="Y758" s="117">
        <v>155</v>
      </c>
      <c r="Z758" s="117">
        <v>150</v>
      </c>
      <c r="AA758" s="117">
        <v>100</v>
      </c>
      <c r="AB758" s="117">
        <v>110</v>
      </c>
      <c r="AC758" s="117">
        <v>105</v>
      </c>
      <c r="AD758" s="117">
        <v>105</v>
      </c>
      <c r="AE758" s="117">
        <v>115</v>
      </c>
      <c r="AF758" s="119">
        <v>110</v>
      </c>
    </row>
    <row r="759" spans="2:32" ht="15" customHeight="1" x14ac:dyDescent="0.25">
      <c r="B759" s="116">
        <v>40879</v>
      </c>
      <c r="C759" s="117">
        <v>105</v>
      </c>
      <c r="D759" s="117">
        <v>120</v>
      </c>
      <c r="E759" s="117">
        <v>112.5</v>
      </c>
      <c r="F759" s="117">
        <v>115</v>
      </c>
      <c r="G759" s="117">
        <v>125</v>
      </c>
      <c r="H759" s="117">
        <v>120</v>
      </c>
      <c r="I759" s="117">
        <v>82</v>
      </c>
      <c r="J759" s="117">
        <v>87</v>
      </c>
      <c r="K759" s="117">
        <v>84.5</v>
      </c>
      <c r="L759" s="117"/>
      <c r="M759" s="117"/>
      <c r="N759" s="117"/>
      <c r="O759" s="117"/>
      <c r="P759" s="117"/>
      <c r="Q759" s="117"/>
      <c r="R759" s="117"/>
      <c r="S759" s="117"/>
      <c r="T759" s="117"/>
      <c r="U759" s="117">
        <v>150</v>
      </c>
      <c r="V759" s="117">
        <v>160</v>
      </c>
      <c r="W759" s="117">
        <v>155</v>
      </c>
      <c r="X759" s="117">
        <v>145</v>
      </c>
      <c r="Y759" s="117">
        <v>155</v>
      </c>
      <c r="Z759" s="117">
        <v>150</v>
      </c>
      <c r="AA759" s="117">
        <v>100</v>
      </c>
      <c r="AB759" s="117">
        <v>110</v>
      </c>
      <c r="AC759" s="117">
        <v>105</v>
      </c>
      <c r="AD759" s="117">
        <v>105</v>
      </c>
      <c r="AE759" s="117">
        <v>115</v>
      </c>
      <c r="AF759" s="119">
        <v>110</v>
      </c>
    </row>
    <row r="760" spans="2:32" ht="15" customHeight="1" x14ac:dyDescent="0.25">
      <c r="B760" s="116">
        <v>40872</v>
      </c>
      <c r="C760" s="117">
        <v>105</v>
      </c>
      <c r="D760" s="117">
        <v>120</v>
      </c>
      <c r="E760" s="117">
        <v>112.5</v>
      </c>
      <c r="F760" s="117">
        <v>115</v>
      </c>
      <c r="G760" s="117">
        <v>125</v>
      </c>
      <c r="H760" s="117">
        <v>120</v>
      </c>
      <c r="I760" s="117">
        <v>85</v>
      </c>
      <c r="J760" s="117">
        <v>90</v>
      </c>
      <c r="K760" s="117">
        <v>87.5</v>
      </c>
      <c r="L760" s="117"/>
      <c r="M760" s="117"/>
      <c r="N760" s="117"/>
      <c r="O760" s="117"/>
      <c r="P760" s="117"/>
      <c r="Q760" s="117"/>
      <c r="R760" s="117"/>
      <c r="S760" s="117"/>
      <c r="T760" s="117"/>
      <c r="U760" s="117">
        <v>150</v>
      </c>
      <c r="V760" s="117">
        <v>170</v>
      </c>
      <c r="W760" s="117">
        <v>160</v>
      </c>
      <c r="X760" s="117">
        <v>145</v>
      </c>
      <c r="Y760" s="117">
        <v>155</v>
      </c>
      <c r="Z760" s="117">
        <v>150</v>
      </c>
      <c r="AA760" s="117">
        <v>100</v>
      </c>
      <c r="AB760" s="117">
        <v>110</v>
      </c>
      <c r="AC760" s="117">
        <v>105</v>
      </c>
      <c r="AD760" s="117">
        <v>105</v>
      </c>
      <c r="AE760" s="117">
        <v>115</v>
      </c>
      <c r="AF760" s="119">
        <v>110</v>
      </c>
    </row>
    <row r="761" spans="2:32" ht="15" customHeight="1" x14ac:dyDescent="0.25">
      <c r="B761" s="116">
        <v>40865</v>
      </c>
      <c r="C761" s="117">
        <v>105</v>
      </c>
      <c r="D761" s="117">
        <v>120</v>
      </c>
      <c r="E761" s="117">
        <v>112.5</v>
      </c>
      <c r="F761" s="117">
        <v>115</v>
      </c>
      <c r="G761" s="117">
        <v>125</v>
      </c>
      <c r="H761" s="117">
        <v>120</v>
      </c>
      <c r="I761" s="117">
        <v>85</v>
      </c>
      <c r="J761" s="117">
        <v>90</v>
      </c>
      <c r="K761" s="117">
        <v>87.5</v>
      </c>
      <c r="L761" s="117"/>
      <c r="M761" s="117"/>
      <c r="N761" s="117"/>
      <c r="O761" s="117"/>
      <c r="P761" s="117"/>
      <c r="Q761" s="117"/>
      <c r="R761" s="117"/>
      <c r="S761" s="117"/>
      <c r="T761" s="117"/>
      <c r="U761" s="117">
        <v>150</v>
      </c>
      <c r="V761" s="117">
        <v>170</v>
      </c>
      <c r="W761" s="117">
        <v>160</v>
      </c>
      <c r="X761" s="117">
        <v>145</v>
      </c>
      <c r="Y761" s="117">
        <v>155</v>
      </c>
      <c r="Z761" s="117">
        <v>150</v>
      </c>
      <c r="AA761" s="117">
        <v>100</v>
      </c>
      <c r="AB761" s="117">
        <v>110</v>
      </c>
      <c r="AC761" s="117">
        <v>105</v>
      </c>
      <c r="AD761" s="117">
        <v>105</v>
      </c>
      <c r="AE761" s="117">
        <v>115</v>
      </c>
      <c r="AF761" s="119">
        <v>110</v>
      </c>
    </row>
    <row r="762" spans="2:32" ht="15" customHeight="1" x14ac:dyDescent="0.25">
      <c r="B762" s="116">
        <v>40858</v>
      </c>
      <c r="C762" s="117">
        <v>105</v>
      </c>
      <c r="D762" s="117">
        <v>120</v>
      </c>
      <c r="E762" s="117">
        <v>112.5</v>
      </c>
      <c r="F762" s="117">
        <v>115</v>
      </c>
      <c r="G762" s="117">
        <v>125</v>
      </c>
      <c r="H762" s="117">
        <v>120</v>
      </c>
      <c r="I762" s="117">
        <v>85</v>
      </c>
      <c r="J762" s="117">
        <v>90</v>
      </c>
      <c r="K762" s="117">
        <v>87.5</v>
      </c>
      <c r="L762" s="117"/>
      <c r="M762" s="117"/>
      <c r="N762" s="117"/>
      <c r="O762" s="117"/>
      <c r="P762" s="117"/>
      <c r="Q762" s="117"/>
      <c r="R762" s="117"/>
      <c r="S762" s="117"/>
      <c r="T762" s="117"/>
      <c r="U762" s="117">
        <v>150</v>
      </c>
      <c r="V762" s="117">
        <v>170</v>
      </c>
      <c r="W762" s="117">
        <v>160</v>
      </c>
      <c r="X762" s="117">
        <v>145</v>
      </c>
      <c r="Y762" s="117">
        <v>155</v>
      </c>
      <c r="Z762" s="117">
        <v>150</v>
      </c>
      <c r="AA762" s="117">
        <v>100</v>
      </c>
      <c r="AB762" s="117">
        <v>110</v>
      </c>
      <c r="AC762" s="117">
        <v>105</v>
      </c>
      <c r="AD762" s="117">
        <v>105</v>
      </c>
      <c r="AE762" s="117">
        <v>115</v>
      </c>
      <c r="AF762" s="119">
        <v>110</v>
      </c>
    </row>
    <row r="763" spans="2:32" ht="15" customHeight="1" x14ac:dyDescent="0.25">
      <c r="B763" s="116">
        <v>40851</v>
      </c>
      <c r="C763" s="117">
        <v>105</v>
      </c>
      <c r="D763" s="117">
        <v>120</v>
      </c>
      <c r="E763" s="117">
        <v>112.5</v>
      </c>
      <c r="F763" s="117">
        <v>115</v>
      </c>
      <c r="G763" s="117">
        <v>125</v>
      </c>
      <c r="H763" s="117">
        <v>120</v>
      </c>
      <c r="I763" s="117">
        <v>85</v>
      </c>
      <c r="J763" s="117">
        <v>92</v>
      </c>
      <c r="K763" s="117">
        <v>88.5</v>
      </c>
      <c r="L763" s="117"/>
      <c r="M763" s="117"/>
      <c r="N763" s="117"/>
      <c r="O763" s="117"/>
      <c r="P763" s="117"/>
      <c r="Q763" s="117"/>
      <c r="R763" s="117"/>
      <c r="S763" s="117"/>
      <c r="T763" s="117"/>
      <c r="U763" s="117">
        <v>150</v>
      </c>
      <c r="V763" s="117">
        <v>170</v>
      </c>
      <c r="W763" s="117">
        <v>160</v>
      </c>
      <c r="X763" s="117">
        <v>145</v>
      </c>
      <c r="Y763" s="117">
        <v>155</v>
      </c>
      <c r="Z763" s="117">
        <v>150</v>
      </c>
      <c r="AA763" s="117">
        <v>100</v>
      </c>
      <c r="AB763" s="117">
        <v>110</v>
      </c>
      <c r="AC763" s="117">
        <v>105</v>
      </c>
      <c r="AD763" s="117">
        <v>105</v>
      </c>
      <c r="AE763" s="117">
        <v>115</v>
      </c>
      <c r="AF763" s="119">
        <v>110</v>
      </c>
    </row>
    <row r="764" spans="2:32" ht="15" customHeight="1" x14ac:dyDescent="0.25">
      <c r="B764" s="116">
        <v>40844</v>
      </c>
      <c r="C764" s="117">
        <v>105</v>
      </c>
      <c r="D764" s="117">
        <v>120</v>
      </c>
      <c r="E764" s="117">
        <v>112.5</v>
      </c>
      <c r="F764" s="117">
        <v>115</v>
      </c>
      <c r="G764" s="117">
        <v>125</v>
      </c>
      <c r="H764" s="117">
        <v>120</v>
      </c>
      <c r="I764" s="117">
        <v>85</v>
      </c>
      <c r="J764" s="117">
        <v>92</v>
      </c>
      <c r="K764" s="117">
        <v>88.5</v>
      </c>
      <c r="L764" s="117"/>
      <c r="M764" s="117"/>
      <c r="N764" s="117"/>
      <c r="O764" s="117"/>
      <c r="P764" s="117"/>
      <c r="Q764" s="117"/>
      <c r="R764" s="117"/>
      <c r="S764" s="117"/>
      <c r="T764" s="117"/>
      <c r="U764" s="117">
        <v>160</v>
      </c>
      <c r="V764" s="117">
        <v>170</v>
      </c>
      <c r="W764" s="117">
        <v>165</v>
      </c>
      <c r="X764" s="117">
        <v>145</v>
      </c>
      <c r="Y764" s="117">
        <v>155</v>
      </c>
      <c r="Z764" s="117">
        <v>150</v>
      </c>
      <c r="AA764" s="117">
        <v>100</v>
      </c>
      <c r="AB764" s="117">
        <v>110</v>
      </c>
      <c r="AC764" s="117">
        <v>105</v>
      </c>
      <c r="AD764" s="117">
        <v>105</v>
      </c>
      <c r="AE764" s="117">
        <v>115</v>
      </c>
      <c r="AF764" s="119">
        <v>110</v>
      </c>
    </row>
    <row r="765" spans="2:32" ht="15" customHeight="1" x14ac:dyDescent="0.25">
      <c r="B765" s="116">
        <v>40837</v>
      </c>
      <c r="C765" s="117">
        <v>105</v>
      </c>
      <c r="D765" s="117">
        <v>120</v>
      </c>
      <c r="E765" s="117">
        <v>112.5</v>
      </c>
      <c r="F765" s="117">
        <v>115</v>
      </c>
      <c r="G765" s="117">
        <v>125</v>
      </c>
      <c r="H765" s="117">
        <v>120</v>
      </c>
      <c r="I765" s="117">
        <v>85</v>
      </c>
      <c r="J765" s="117">
        <v>92</v>
      </c>
      <c r="K765" s="117">
        <v>88.5</v>
      </c>
      <c r="L765" s="117"/>
      <c r="M765" s="117"/>
      <c r="N765" s="117"/>
      <c r="O765" s="117"/>
      <c r="P765" s="117"/>
      <c r="Q765" s="117"/>
      <c r="R765" s="117"/>
      <c r="S765" s="117"/>
      <c r="T765" s="117"/>
      <c r="U765" s="117">
        <v>160</v>
      </c>
      <c r="V765" s="117">
        <v>170</v>
      </c>
      <c r="W765" s="117">
        <v>165</v>
      </c>
      <c r="X765" s="117">
        <v>145</v>
      </c>
      <c r="Y765" s="117">
        <v>155</v>
      </c>
      <c r="Z765" s="117">
        <v>150</v>
      </c>
      <c r="AA765" s="117">
        <v>100</v>
      </c>
      <c r="AB765" s="117">
        <v>110</v>
      </c>
      <c r="AC765" s="117">
        <v>105</v>
      </c>
      <c r="AD765" s="117">
        <v>105</v>
      </c>
      <c r="AE765" s="117">
        <v>115</v>
      </c>
      <c r="AF765" s="119">
        <v>110</v>
      </c>
    </row>
    <row r="766" spans="2:32" ht="15" customHeight="1" x14ac:dyDescent="0.25">
      <c r="B766" s="116">
        <v>40830</v>
      </c>
      <c r="C766" s="117">
        <v>105</v>
      </c>
      <c r="D766" s="117">
        <v>120</v>
      </c>
      <c r="E766" s="117">
        <v>112.5</v>
      </c>
      <c r="F766" s="117">
        <v>115</v>
      </c>
      <c r="G766" s="117">
        <v>125</v>
      </c>
      <c r="H766" s="117">
        <v>120</v>
      </c>
      <c r="I766" s="117">
        <v>85</v>
      </c>
      <c r="J766" s="117">
        <v>92</v>
      </c>
      <c r="K766" s="117">
        <v>88.5</v>
      </c>
      <c r="L766" s="117"/>
      <c r="M766" s="117"/>
      <c r="N766" s="117"/>
      <c r="O766" s="117"/>
      <c r="P766" s="117"/>
      <c r="Q766" s="117"/>
      <c r="R766" s="117"/>
      <c r="S766" s="117"/>
      <c r="T766" s="117"/>
      <c r="U766" s="117">
        <v>160</v>
      </c>
      <c r="V766" s="117">
        <v>170</v>
      </c>
      <c r="W766" s="117">
        <v>165</v>
      </c>
      <c r="X766" s="117">
        <v>145</v>
      </c>
      <c r="Y766" s="117">
        <v>155</v>
      </c>
      <c r="Z766" s="117">
        <v>150</v>
      </c>
      <c r="AA766" s="117">
        <v>100</v>
      </c>
      <c r="AB766" s="117">
        <v>110</v>
      </c>
      <c r="AC766" s="117">
        <v>105</v>
      </c>
      <c r="AD766" s="117">
        <v>105</v>
      </c>
      <c r="AE766" s="117">
        <v>115</v>
      </c>
      <c r="AF766" s="119">
        <v>110</v>
      </c>
    </row>
    <row r="767" spans="2:32" ht="15" customHeight="1" x14ac:dyDescent="0.25">
      <c r="B767" s="116">
        <v>40823</v>
      </c>
      <c r="C767" s="117">
        <v>105</v>
      </c>
      <c r="D767" s="117">
        <v>120</v>
      </c>
      <c r="E767" s="117">
        <v>112.5</v>
      </c>
      <c r="F767" s="117">
        <v>115</v>
      </c>
      <c r="G767" s="117">
        <v>125</v>
      </c>
      <c r="H767" s="117">
        <v>120</v>
      </c>
      <c r="I767" s="117">
        <v>85</v>
      </c>
      <c r="J767" s="117">
        <v>92</v>
      </c>
      <c r="K767" s="117">
        <v>88.5</v>
      </c>
      <c r="L767" s="117"/>
      <c r="M767" s="117"/>
      <c r="N767" s="117"/>
      <c r="O767" s="117"/>
      <c r="P767" s="117"/>
      <c r="Q767" s="117"/>
      <c r="R767" s="117"/>
      <c r="S767" s="117"/>
      <c r="T767" s="117"/>
      <c r="U767" s="117">
        <v>160</v>
      </c>
      <c r="V767" s="117">
        <v>170</v>
      </c>
      <c r="W767" s="117">
        <v>165</v>
      </c>
      <c r="X767" s="117">
        <v>145</v>
      </c>
      <c r="Y767" s="117">
        <v>155</v>
      </c>
      <c r="Z767" s="117">
        <v>150</v>
      </c>
      <c r="AA767" s="117">
        <v>100</v>
      </c>
      <c r="AB767" s="117">
        <v>110</v>
      </c>
      <c r="AC767" s="117">
        <v>105</v>
      </c>
      <c r="AD767" s="117">
        <v>105</v>
      </c>
      <c r="AE767" s="117">
        <v>115</v>
      </c>
      <c r="AF767" s="119">
        <v>110</v>
      </c>
    </row>
    <row r="768" spans="2:32" ht="15" customHeight="1" x14ac:dyDescent="0.25">
      <c r="B768" s="116">
        <v>40816</v>
      </c>
      <c r="C768" s="117">
        <v>105</v>
      </c>
      <c r="D768" s="117">
        <v>120</v>
      </c>
      <c r="E768" s="117">
        <v>112.5</v>
      </c>
      <c r="F768" s="117">
        <v>115</v>
      </c>
      <c r="G768" s="117">
        <v>125</v>
      </c>
      <c r="H768" s="117">
        <v>120</v>
      </c>
      <c r="I768" s="117">
        <v>85</v>
      </c>
      <c r="J768" s="117">
        <v>92</v>
      </c>
      <c r="K768" s="117">
        <v>88.5</v>
      </c>
      <c r="L768" s="117"/>
      <c r="M768" s="117"/>
      <c r="N768" s="117"/>
      <c r="O768" s="117"/>
      <c r="P768" s="117"/>
      <c r="Q768" s="117"/>
      <c r="R768" s="117"/>
      <c r="S768" s="117"/>
      <c r="T768" s="117"/>
      <c r="U768" s="117">
        <v>150</v>
      </c>
      <c r="V768" s="117">
        <v>170</v>
      </c>
      <c r="W768" s="117">
        <v>160</v>
      </c>
      <c r="X768" s="117">
        <v>145</v>
      </c>
      <c r="Y768" s="117">
        <v>155</v>
      </c>
      <c r="Z768" s="117">
        <v>150</v>
      </c>
      <c r="AA768" s="117">
        <v>100</v>
      </c>
      <c r="AB768" s="117">
        <v>110</v>
      </c>
      <c r="AC768" s="117">
        <v>105</v>
      </c>
      <c r="AD768" s="117">
        <v>105</v>
      </c>
      <c r="AE768" s="117">
        <v>115</v>
      </c>
      <c r="AF768" s="119">
        <v>110</v>
      </c>
    </row>
    <row r="769" spans="2:32" ht="15" customHeight="1" x14ac:dyDescent="0.25">
      <c r="B769" s="116">
        <v>40809</v>
      </c>
      <c r="C769" s="117">
        <v>105</v>
      </c>
      <c r="D769" s="117">
        <v>120</v>
      </c>
      <c r="E769" s="117">
        <v>112.5</v>
      </c>
      <c r="F769" s="117">
        <v>115</v>
      </c>
      <c r="G769" s="117">
        <v>125</v>
      </c>
      <c r="H769" s="117">
        <v>120</v>
      </c>
      <c r="I769" s="117">
        <v>85</v>
      </c>
      <c r="J769" s="117">
        <v>92</v>
      </c>
      <c r="K769" s="117">
        <v>88.5</v>
      </c>
      <c r="L769" s="117"/>
      <c r="M769" s="117"/>
      <c r="N769" s="117"/>
      <c r="O769" s="117"/>
      <c r="P769" s="117"/>
      <c r="Q769" s="117"/>
      <c r="R769" s="117"/>
      <c r="S769" s="117"/>
      <c r="T769" s="117"/>
      <c r="U769" s="117">
        <v>150</v>
      </c>
      <c r="V769" s="117">
        <v>170</v>
      </c>
      <c r="W769" s="117">
        <v>160</v>
      </c>
      <c r="X769" s="117">
        <v>145</v>
      </c>
      <c r="Y769" s="117">
        <v>155</v>
      </c>
      <c r="Z769" s="117">
        <v>150</v>
      </c>
      <c r="AA769" s="117">
        <v>100</v>
      </c>
      <c r="AB769" s="117">
        <v>110</v>
      </c>
      <c r="AC769" s="117">
        <v>105</v>
      </c>
      <c r="AD769" s="117">
        <v>105</v>
      </c>
      <c r="AE769" s="117">
        <v>115</v>
      </c>
      <c r="AF769" s="119">
        <v>110</v>
      </c>
    </row>
    <row r="770" spans="2:32" ht="15" customHeight="1" x14ac:dyDescent="0.25">
      <c r="B770" s="116">
        <v>40802</v>
      </c>
      <c r="C770" s="117">
        <v>110</v>
      </c>
      <c r="D770" s="117">
        <v>120</v>
      </c>
      <c r="E770" s="117">
        <v>115</v>
      </c>
      <c r="F770" s="117">
        <v>115</v>
      </c>
      <c r="G770" s="117">
        <v>125</v>
      </c>
      <c r="H770" s="117">
        <v>120</v>
      </c>
      <c r="I770" s="117">
        <v>85</v>
      </c>
      <c r="J770" s="117">
        <v>94</v>
      </c>
      <c r="K770" s="117">
        <v>89.5</v>
      </c>
      <c r="L770" s="117"/>
      <c r="M770" s="117"/>
      <c r="N770" s="117"/>
      <c r="O770" s="117"/>
      <c r="P770" s="117"/>
      <c r="Q770" s="117"/>
      <c r="R770" s="117"/>
      <c r="S770" s="117"/>
      <c r="T770" s="117"/>
      <c r="U770" s="117">
        <v>150</v>
      </c>
      <c r="V770" s="117">
        <v>170</v>
      </c>
      <c r="W770" s="117">
        <v>160</v>
      </c>
      <c r="X770" s="117">
        <v>145</v>
      </c>
      <c r="Y770" s="117">
        <v>155</v>
      </c>
      <c r="Z770" s="117">
        <v>150</v>
      </c>
      <c r="AA770" s="117">
        <v>100</v>
      </c>
      <c r="AB770" s="117">
        <v>110</v>
      </c>
      <c r="AC770" s="117">
        <v>105</v>
      </c>
      <c r="AD770" s="117">
        <v>105</v>
      </c>
      <c r="AE770" s="117">
        <v>115</v>
      </c>
      <c r="AF770" s="119">
        <v>110</v>
      </c>
    </row>
    <row r="771" spans="2:32" ht="15" customHeight="1" x14ac:dyDescent="0.25">
      <c r="B771" s="116">
        <v>40795</v>
      </c>
      <c r="C771" s="117">
        <v>110</v>
      </c>
      <c r="D771" s="117">
        <v>120</v>
      </c>
      <c r="E771" s="117">
        <v>115</v>
      </c>
      <c r="F771" s="117">
        <v>115</v>
      </c>
      <c r="G771" s="117">
        <v>125</v>
      </c>
      <c r="H771" s="117">
        <v>120</v>
      </c>
      <c r="I771" s="117">
        <v>85</v>
      </c>
      <c r="J771" s="117">
        <v>94</v>
      </c>
      <c r="K771" s="117">
        <v>89.5</v>
      </c>
      <c r="L771" s="117"/>
      <c r="M771" s="117"/>
      <c r="N771" s="117"/>
      <c r="O771" s="117"/>
      <c r="P771" s="117"/>
      <c r="Q771" s="117"/>
      <c r="R771" s="117"/>
      <c r="S771" s="117"/>
      <c r="T771" s="117"/>
      <c r="U771" s="117">
        <v>150</v>
      </c>
      <c r="V771" s="117">
        <v>170</v>
      </c>
      <c r="W771" s="117">
        <v>160</v>
      </c>
      <c r="X771" s="117">
        <v>145</v>
      </c>
      <c r="Y771" s="117">
        <v>155</v>
      </c>
      <c r="Z771" s="117">
        <v>150</v>
      </c>
      <c r="AA771" s="117">
        <v>100</v>
      </c>
      <c r="AB771" s="117">
        <v>110</v>
      </c>
      <c r="AC771" s="117">
        <v>105</v>
      </c>
      <c r="AD771" s="117">
        <v>105</v>
      </c>
      <c r="AE771" s="117">
        <v>115</v>
      </c>
      <c r="AF771" s="119">
        <v>110</v>
      </c>
    </row>
    <row r="772" spans="2:32" ht="15" customHeight="1" x14ac:dyDescent="0.25">
      <c r="B772" s="116">
        <v>40788</v>
      </c>
      <c r="C772" s="117">
        <v>110</v>
      </c>
      <c r="D772" s="117">
        <v>120</v>
      </c>
      <c r="E772" s="117">
        <v>115</v>
      </c>
      <c r="F772" s="117">
        <v>115</v>
      </c>
      <c r="G772" s="117">
        <v>125</v>
      </c>
      <c r="H772" s="117">
        <v>120</v>
      </c>
      <c r="I772" s="117">
        <v>85</v>
      </c>
      <c r="J772" s="117">
        <v>96</v>
      </c>
      <c r="K772" s="117">
        <v>90.5</v>
      </c>
      <c r="L772" s="117"/>
      <c r="M772" s="117"/>
      <c r="N772" s="117"/>
      <c r="O772" s="117"/>
      <c r="P772" s="117"/>
      <c r="Q772" s="117"/>
      <c r="R772" s="117"/>
      <c r="S772" s="117"/>
      <c r="T772" s="117"/>
      <c r="U772" s="117">
        <v>150</v>
      </c>
      <c r="V772" s="117">
        <v>170</v>
      </c>
      <c r="W772" s="117">
        <v>160</v>
      </c>
      <c r="X772" s="117">
        <v>145</v>
      </c>
      <c r="Y772" s="117">
        <v>155</v>
      </c>
      <c r="Z772" s="117">
        <v>150</v>
      </c>
      <c r="AA772" s="117">
        <v>100</v>
      </c>
      <c r="AB772" s="117">
        <v>110</v>
      </c>
      <c r="AC772" s="117">
        <v>105</v>
      </c>
      <c r="AD772" s="117">
        <v>105</v>
      </c>
      <c r="AE772" s="117">
        <v>115</v>
      </c>
      <c r="AF772" s="119">
        <v>110</v>
      </c>
    </row>
    <row r="773" spans="2:32" ht="15" customHeight="1" x14ac:dyDescent="0.25">
      <c r="B773" s="116">
        <v>40781</v>
      </c>
      <c r="C773" s="117">
        <v>110</v>
      </c>
      <c r="D773" s="117">
        <v>120</v>
      </c>
      <c r="E773" s="117">
        <v>115</v>
      </c>
      <c r="F773" s="117">
        <v>115</v>
      </c>
      <c r="G773" s="117">
        <v>125</v>
      </c>
      <c r="H773" s="117">
        <v>120</v>
      </c>
      <c r="I773" s="117">
        <v>85</v>
      </c>
      <c r="J773" s="117">
        <v>96</v>
      </c>
      <c r="K773" s="117">
        <v>90.5</v>
      </c>
      <c r="L773" s="117"/>
      <c r="M773" s="117"/>
      <c r="N773" s="117"/>
      <c r="O773" s="117"/>
      <c r="P773" s="117"/>
      <c r="Q773" s="117"/>
      <c r="R773" s="117"/>
      <c r="S773" s="117"/>
      <c r="T773" s="117"/>
      <c r="U773" s="117">
        <v>160</v>
      </c>
      <c r="V773" s="117">
        <v>170</v>
      </c>
      <c r="W773" s="117">
        <v>165</v>
      </c>
      <c r="X773" s="117">
        <v>145</v>
      </c>
      <c r="Y773" s="117">
        <v>155</v>
      </c>
      <c r="Z773" s="117">
        <v>150</v>
      </c>
      <c r="AA773" s="117">
        <v>100</v>
      </c>
      <c r="AB773" s="117">
        <v>110</v>
      </c>
      <c r="AC773" s="117">
        <v>105</v>
      </c>
      <c r="AD773" s="117">
        <v>105</v>
      </c>
      <c r="AE773" s="117">
        <v>115</v>
      </c>
      <c r="AF773" s="119">
        <v>110</v>
      </c>
    </row>
    <row r="774" spans="2:32" ht="15" customHeight="1" x14ac:dyDescent="0.25">
      <c r="B774" s="116">
        <v>40774</v>
      </c>
      <c r="C774" s="117">
        <v>110</v>
      </c>
      <c r="D774" s="117">
        <v>120</v>
      </c>
      <c r="E774" s="117">
        <v>115</v>
      </c>
      <c r="F774" s="117">
        <v>120</v>
      </c>
      <c r="G774" s="117">
        <v>130</v>
      </c>
      <c r="H774" s="117">
        <v>125</v>
      </c>
      <c r="I774" s="117">
        <v>85</v>
      </c>
      <c r="J774" s="117">
        <v>95</v>
      </c>
      <c r="K774" s="117">
        <v>90</v>
      </c>
      <c r="L774" s="117"/>
      <c r="M774" s="117"/>
      <c r="N774" s="117"/>
      <c r="O774" s="117"/>
      <c r="P774" s="117"/>
      <c r="Q774" s="117"/>
      <c r="R774" s="117"/>
      <c r="S774" s="117"/>
      <c r="T774" s="117"/>
      <c r="U774" s="117">
        <v>160</v>
      </c>
      <c r="V774" s="117">
        <v>170</v>
      </c>
      <c r="W774" s="117">
        <v>165</v>
      </c>
      <c r="X774" s="117">
        <v>145</v>
      </c>
      <c r="Y774" s="117">
        <v>155</v>
      </c>
      <c r="Z774" s="117">
        <v>150</v>
      </c>
      <c r="AA774" s="117">
        <v>100</v>
      </c>
      <c r="AB774" s="117">
        <v>110</v>
      </c>
      <c r="AC774" s="117">
        <v>105</v>
      </c>
      <c r="AD774" s="117">
        <v>105</v>
      </c>
      <c r="AE774" s="117">
        <v>115</v>
      </c>
      <c r="AF774" s="119">
        <v>110</v>
      </c>
    </row>
    <row r="775" spans="2:32" ht="15" customHeight="1" x14ac:dyDescent="0.25">
      <c r="B775" s="116">
        <v>40767</v>
      </c>
      <c r="C775" s="117">
        <v>110</v>
      </c>
      <c r="D775" s="117">
        <v>120</v>
      </c>
      <c r="E775" s="117">
        <v>115</v>
      </c>
      <c r="F775" s="117">
        <v>120</v>
      </c>
      <c r="G775" s="117">
        <v>130</v>
      </c>
      <c r="H775" s="117">
        <v>125</v>
      </c>
      <c r="I775" s="117">
        <v>85</v>
      </c>
      <c r="J775" s="117">
        <v>95</v>
      </c>
      <c r="K775" s="117">
        <v>90</v>
      </c>
      <c r="L775" s="117"/>
      <c r="M775" s="117"/>
      <c r="N775" s="117"/>
      <c r="O775" s="117"/>
      <c r="P775" s="117"/>
      <c r="Q775" s="117"/>
      <c r="R775" s="117"/>
      <c r="S775" s="117"/>
      <c r="T775" s="117"/>
      <c r="U775" s="117">
        <v>160</v>
      </c>
      <c r="V775" s="117">
        <v>170</v>
      </c>
      <c r="W775" s="117">
        <v>165</v>
      </c>
      <c r="X775" s="117">
        <v>145</v>
      </c>
      <c r="Y775" s="117">
        <v>155</v>
      </c>
      <c r="Z775" s="117">
        <v>150</v>
      </c>
      <c r="AA775" s="117">
        <v>100</v>
      </c>
      <c r="AB775" s="117">
        <v>110</v>
      </c>
      <c r="AC775" s="117">
        <v>105</v>
      </c>
      <c r="AD775" s="117">
        <v>105</v>
      </c>
      <c r="AE775" s="117">
        <v>115</v>
      </c>
      <c r="AF775" s="119">
        <v>110</v>
      </c>
    </row>
    <row r="776" spans="2:32" ht="15" customHeight="1" x14ac:dyDescent="0.25">
      <c r="B776" s="116">
        <v>40760</v>
      </c>
      <c r="C776" s="117"/>
      <c r="D776" s="117"/>
      <c r="E776" s="117"/>
      <c r="F776" s="117"/>
      <c r="G776" s="117"/>
      <c r="H776" s="117"/>
      <c r="I776" s="117"/>
      <c r="J776" s="117"/>
      <c r="K776" s="117"/>
      <c r="L776" s="117"/>
      <c r="M776" s="117"/>
      <c r="N776" s="117"/>
      <c r="O776" s="117"/>
      <c r="P776" s="117"/>
      <c r="Q776" s="117"/>
      <c r="R776" s="117"/>
      <c r="S776" s="117"/>
      <c r="T776" s="117"/>
      <c r="U776" s="117">
        <v>160</v>
      </c>
      <c r="V776" s="117">
        <v>170</v>
      </c>
      <c r="W776" s="117">
        <v>165</v>
      </c>
      <c r="X776" s="117">
        <v>145</v>
      </c>
      <c r="Y776" s="117">
        <v>155</v>
      </c>
      <c r="Z776" s="117">
        <v>150</v>
      </c>
      <c r="AA776" s="117">
        <v>100</v>
      </c>
      <c r="AB776" s="117">
        <v>110</v>
      </c>
      <c r="AC776" s="117">
        <v>105</v>
      </c>
      <c r="AD776" s="117">
        <v>105</v>
      </c>
      <c r="AE776" s="117">
        <v>115</v>
      </c>
      <c r="AF776" s="119">
        <v>110</v>
      </c>
    </row>
    <row r="777" spans="2:32" ht="15" customHeight="1" x14ac:dyDescent="0.25">
      <c r="B777" s="116">
        <v>40753</v>
      </c>
      <c r="C777" s="117"/>
      <c r="D777" s="117"/>
      <c r="E777" s="117"/>
      <c r="F777" s="117"/>
      <c r="G777" s="117"/>
      <c r="H777" s="117"/>
      <c r="I777" s="117"/>
      <c r="J777" s="117"/>
      <c r="K777" s="117"/>
      <c r="L777" s="117"/>
      <c r="M777" s="117"/>
      <c r="N777" s="117"/>
      <c r="O777" s="117"/>
      <c r="P777" s="117"/>
      <c r="Q777" s="117"/>
      <c r="R777" s="117"/>
      <c r="S777" s="117"/>
      <c r="T777" s="117"/>
      <c r="U777" s="117">
        <v>160</v>
      </c>
      <c r="V777" s="117">
        <v>170</v>
      </c>
      <c r="W777" s="117">
        <v>165</v>
      </c>
      <c r="X777" s="117">
        <v>145</v>
      </c>
      <c r="Y777" s="117">
        <v>155</v>
      </c>
      <c r="Z777" s="117">
        <v>150</v>
      </c>
      <c r="AA777" s="117">
        <v>100</v>
      </c>
      <c r="AB777" s="117">
        <v>110</v>
      </c>
      <c r="AC777" s="117">
        <v>105</v>
      </c>
      <c r="AD777" s="117">
        <v>105</v>
      </c>
      <c r="AE777" s="117">
        <v>115</v>
      </c>
      <c r="AF777" s="119">
        <v>110</v>
      </c>
    </row>
    <row r="778" spans="2:32" ht="15" customHeight="1" x14ac:dyDescent="0.25">
      <c r="B778" s="116">
        <v>40746</v>
      </c>
      <c r="C778" s="117"/>
      <c r="D778" s="117"/>
      <c r="E778" s="117"/>
      <c r="F778" s="117"/>
      <c r="G778" s="117"/>
      <c r="H778" s="117"/>
      <c r="I778" s="117"/>
      <c r="J778" s="117"/>
      <c r="K778" s="117"/>
      <c r="L778" s="117"/>
      <c r="M778" s="117"/>
      <c r="N778" s="117"/>
      <c r="O778" s="117"/>
      <c r="P778" s="117"/>
      <c r="Q778" s="117"/>
      <c r="R778" s="117"/>
      <c r="S778" s="117"/>
      <c r="T778" s="117"/>
      <c r="U778" s="117">
        <v>160</v>
      </c>
      <c r="V778" s="117">
        <v>170</v>
      </c>
      <c r="W778" s="117">
        <v>165</v>
      </c>
      <c r="X778" s="117">
        <v>145</v>
      </c>
      <c r="Y778" s="117">
        <v>155</v>
      </c>
      <c r="Z778" s="117">
        <v>150</v>
      </c>
      <c r="AA778" s="117">
        <v>100</v>
      </c>
      <c r="AB778" s="117">
        <v>110</v>
      </c>
      <c r="AC778" s="117">
        <v>105</v>
      </c>
      <c r="AD778" s="117">
        <v>105</v>
      </c>
      <c r="AE778" s="117">
        <v>115</v>
      </c>
      <c r="AF778" s="119">
        <v>110</v>
      </c>
    </row>
    <row r="779" spans="2:32" ht="15" customHeight="1" x14ac:dyDescent="0.25">
      <c r="B779" s="116">
        <v>40739</v>
      </c>
      <c r="C779" s="117"/>
      <c r="D779" s="117"/>
      <c r="E779" s="117"/>
      <c r="F779" s="117"/>
      <c r="G779" s="117"/>
      <c r="H779" s="117"/>
      <c r="I779" s="117"/>
      <c r="J779" s="117"/>
      <c r="K779" s="117"/>
      <c r="L779" s="117"/>
      <c r="M779" s="117"/>
      <c r="N779" s="117"/>
      <c r="O779" s="117"/>
      <c r="P779" s="117"/>
      <c r="Q779" s="117"/>
      <c r="R779" s="117"/>
      <c r="S779" s="117"/>
      <c r="T779" s="117"/>
      <c r="U779" s="117">
        <v>160</v>
      </c>
      <c r="V779" s="117">
        <v>170</v>
      </c>
      <c r="W779" s="117">
        <v>165</v>
      </c>
      <c r="X779" s="117">
        <v>145</v>
      </c>
      <c r="Y779" s="117">
        <v>155</v>
      </c>
      <c r="Z779" s="117">
        <v>150</v>
      </c>
      <c r="AA779" s="117">
        <v>100</v>
      </c>
      <c r="AB779" s="117">
        <v>110</v>
      </c>
      <c r="AC779" s="117">
        <v>105</v>
      </c>
      <c r="AD779" s="117">
        <v>105</v>
      </c>
      <c r="AE779" s="117">
        <v>115</v>
      </c>
      <c r="AF779" s="119">
        <v>110</v>
      </c>
    </row>
    <row r="780" spans="2:32" ht="15" customHeight="1" x14ac:dyDescent="0.25">
      <c r="B780" s="116">
        <v>40732</v>
      </c>
      <c r="C780" s="117"/>
      <c r="D780" s="117"/>
      <c r="E780" s="117"/>
      <c r="F780" s="117"/>
      <c r="G780" s="117"/>
      <c r="H780" s="117"/>
      <c r="I780" s="117"/>
      <c r="J780" s="117"/>
      <c r="K780" s="117"/>
      <c r="L780" s="117"/>
      <c r="M780" s="117"/>
      <c r="N780" s="117"/>
      <c r="O780" s="117"/>
      <c r="P780" s="117"/>
      <c r="Q780" s="117"/>
      <c r="R780" s="117"/>
      <c r="S780" s="117"/>
      <c r="T780" s="117"/>
      <c r="U780" s="117">
        <v>160</v>
      </c>
      <c r="V780" s="117">
        <v>170</v>
      </c>
      <c r="W780" s="117">
        <v>165</v>
      </c>
      <c r="X780" s="117">
        <v>145</v>
      </c>
      <c r="Y780" s="117">
        <v>155</v>
      </c>
      <c r="Z780" s="117">
        <v>150</v>
      </c>
      <c r="AA780" s="117">
        <v>100</v>
      </c>
      <c r="AB780" s="117">
        <v>110</v>
      </c>
      <c r="AC780" s="117">
        <v>105</v>
      </c>
      <c r="AD780" s="117">
        <v>105</v>
      </c>
      <c r="AE780" s="117">
        <v>115</v>
      </c>
      <c r="AF780" s="119">
        <v>110</v>
      </c>
    </row>
    <row r="781" spans="2:32" ht="15" customHeight="1" x14ac:dyDescent="0.25">
      <c r="B781" s="116">
        <v>40725</v>
      </c>
      <c r="C781" s="117"/>
      <c r="D781" s="117"/>
      <c r="E781" s="117"/>
      <c r="F781" s="117"/>
      <c r="G781" s="117"/>
      <c r="H781" s="117"/>
      <c r="I781" s="117"/>
      <c r="J781" s="117"/>
      <c r="K781" s="117"/>
      <c r="L781" s="117"/>
      <c r="M781" s="117"/>
      <c r="N781" s="117"/>
      <c r="O781" s="117"/>
      <c r="P781" s="117"/>
      <c r="Q781" s="117"/>
      <c r="R781" s="117"/>
      <c r="S781" s="117"/>
      <c r="T781" s="117"/>
      <c r="U781" s="117">
        <v>160</v>
      </c>
      <c r="V781" s="117">
        <v>170</v>
      </c>
      <c r="W781" s="117">
        <v>165</v>
      </c>
      <c r="X781" s="117">
        <v>145</v>
      </c>
      <c r="Y781" s="117">
        <v>155</v>
      </c>
      <c r="Z781" s="117">
        <v>150</v>
      </c>
      <c r="AA781" s="117">
        <v>100</v>
      </c>
      <c r="AB781" s="117">
        <v>110</v>
      </c>
      <c r="AC781" s="117">
        <v>105</v>
      </c>
      <c r="AD781" s="117">
        <v>105</v>
      </c>
      <c r="AE781" s="117">
        <v>115</v>
      </c>
      <c r="AF781" s="119">
        <v>110</v>
      </c>
    </row>
    <row r="782" spans="2:32" ht="15" customHeight="1" x14ac:dyDescent="0.25">
      <c r="B782" s="116">
        <v>40718</v>
      </c>
      <c r="C782" s="117"/>
      <c r="D782" s="117"/>
      <c r="E782" s="117"/>
      <c r="F782" s="117"/>
      <c r="G782" s="117"/>
      <c r="H782" s="117"/>
      <c r="I782" s="117"/>
      <c r="J782" s="117"/>
      <c r="K782" s="117"/>
      <c r="L782" s="117"/>
      <c r="M782" s="117"/>
      <c r="N782" s="117"/>
      <c r="O782" s="117"/>
      <c r="P782" s="117"/>
      <c r="Q782" s="117"/>
      <c r="R782" s="117"/>
      <c r="S782" s="117"/>
      <c r="T782" s="117"/>
      <c r="U782" s="117">
        <v>160</v>
      </c>
      <c r="V782" s="117">
        <v>170</v>
      </c>
      <c r="W782" s="117">
        <v>165</v>
      </c>
      <c r="X782" s="117">
        <v>145</v>
      </c>
      <c r="Y782" s="117">
        <v>155</v>
      </c>
      <c r="Z782" s="117">
        <v>150</v>
      </c>
      <c r="AA782" s="117">
        <v>100</v>
      </c>
      <c r="AB782" s="117">
        <v>110</v>
      </c>
      <c r="AC782" s="117">
        <v>105</v>
      </c>
      <c r="AD782" s="117">
        <v>105</v>
      </c>
      <c r="AE782" s="117">
        <v>115</v>
      </c>
      <c r="AF782" s="119">
        <v>110</v>
      </c>
    </row>
    <row r="783" spans="2:32" ht="15" customHeight="1" x14ac:dyDescent="0.25">
      <c r="B783" s="116">
        <v>40711</v>
      </c>
      <c r="C783" s="117"/>
      <c r="D783" s="117"/>
      <c r="E783" s="117"/>
      <c r="F783" s="117"/>
      <c r="G783" s="117"/>
      <c r="H783" s="117"/>
      <c r="I783" s="117"/>
      <c r="J783" s="117"/>
      <c r="K783" s="117"/>
      <c r="L783" s="117"/>
      <c r="M783" s="117"/>
      <c r="N783" s="117"/>
      <c r="O783" s="117"/>
      <c r="P783" s="117"/>
      <c r="Q783" s="117"/>
      <c r="R783" s="117"/>
      <c r="S783" s="117"/>
      <c r="T783" s="117"/>
      <c r="U783" s="117">
        <v>160</v>
      </c>
      <c r="V783" s="117">
        <v>170</v>
      </c>
      <c r="W783" s="117">
        <v>165</v>
      </c>
      <c r="X783" s="117">
        <v>145</v>
      </c>
      <c r="Y783" s="117">
        <v>155</v>
      </c>
      <c r="Z783" s="117">
        <v>150</v>
      </c>
      <c r="AA783" s="117">
        <v>100</v>
      </c>
      <c r="AB783" s="117">
        <v>110</v>
      </c>
      <c r="AC783" s="117">
        <v>105</v>
      </c>
      <c r="AD783" s="117">
        <v>105</v>
      </c>
      <c r="AE783" s="117">
        <v>115</v>
      </c>
      <c r="AF783" s="119">
        <v>110</v>
      </c>
    </row>
    <row r="784" spans="2:32" ht="15" customHeight="1" x14ac:dyDescent="0.25">
      <c r="B784" s="116">
        <v>40704</v>
      </c>
      <c r="C784" s="117"/>
      <c r="D784" s="117"/>
      <c r="E784" s="117"/>
      <c r="F784" s="117"/>
      <c r="G784" s="117"/>
      <c r="H784" s="117"/>
      <c r="I784" s="117"/>
      <c r="J784" s="117"/>
      <c r="K784" s="117"/>
      <c r="L784" s="117"/>
      <c r="M784" s="117"/>
      <c r="N784" s="117"/>
      <c r="O784" s="117"/>
      <c r="P784" s="117"/>
      <c r="Q784" s="117"/>
      <c r="R784" s="117"/>
      <c r="S784" s="117"/>
      <c r="T784" s="117"/>
      <c r="U784" s="117">
        <v>160</v>
      </c>
      <c r="V784" s="117">
        <v>170</v>
      </c>
      <c r="W784" s="117">
        <v>165</v>
      </c>
      <c r="X784" s="117">
        <v>145</v>
      </c>
      <c r="Y784" s="117">
        <v>155</v>
      </c>
      <c r="Z784" s="117">
        <v>150</v>
      </c>
      <c r="AA784" s="117">
        <v>100</v>
      </c>
      <c r="AB784" s="117">
        <v>110</v>
      </c>
      <c r="AC784" s="117">
        <v>105</v>
      </c>
      <c r="AD784" s="117">
        <v>105</v>
      </c>
      <c r="AE784" s="117">
        <v>115</v>
      </c>
      <c r="AF784" s="119">
        <v>110</v>
      </c>
    </row>
    <row r="785" spans="2:32" ht="15" customHeight="1" x14ac:dyDescent="0.25">
      <c r="B785" s="116">
        <v>40697</v>
      </c>
      <c r="C785" s="117"/>
      <c r="D785" s="117"/>
      <c r="E785" s="117"/>
      <c r="F785" s="117"/>
      <c r="G785" s="117"/>
      <c r="H785" s="117"/>
      <c r="I785" s="117"/>
      <c r="J785" s="117"/>
      <c r="K785" s="117"/>
      <c r="L785" s="117"/>
      <c r="M785" s="117"/>
      <c r="N785" s="117"/>
      <c r="O785" s="117"/>
      <c r="P785" s="117"/>
      <c r="Q785" s="117"/>
      <c r="R785" s="117"/>
      <c r="S785" s="117"/>
      <c r="T785" s="117"/>
      <c r="U785" s="117">
        <v>160</v>
      </c>
      <c r="V785" s="117">
        <v>170</v>
      </c>
      <c r="W785" s="117">
        <v>165</v>
      </c>
      <c r="X785" s="117">
        <v>145</v>
      </c>
      <c r="Y785" s="117">
        <v>155</v>
      </c>
      <c r="Z785" s="117">
        <v>150</v>
      </c>
      <c r="AA785" s="117">
        <v>100</v>
      </c>
      <c r="AB785" s="117">
        <v>110</v>
      </c>
      <c r="AC785" s="117">
        <v>105</v>
      </c>
      <c r="AD785" s="117">
        <v>105</v>
      </c>
      <c r="AE785" s="117">
        <v>115</v>
      </c>
      <c r="AF785" s="119">
        <v>110</v>
      </c>
    </row>
    <row r="786" spans="2:32" ht="15" customHeight="1" x14ac:dyDescent="0.25">
      <c r="B786" s="116">
        <v>40690</v>
      </c>
      <c r="C786" s="117"/>
      <c r="D786" s="117"/>
      <c r="E786" s="117"/>
      <c r="F786" s="117"/>
      <c r="G786" s="117"/>
      <c r="H786" s="117"/>
      <c r="I786" s="117"/>
      <c r="J786" s="117"/>
      <c r="K786" s="117"/>
      <c r="L786" s="117"/>
      <c r="M786" s="117"/>
      <c r="N786" s="117"/>
      <c r="O786" s="117"/>
      <c r="P786" s="117"/>
      <c r="Q786" s="117"/>
      <c r="R786" s="117"/>
      <c r="S786" s="117"/>
      <c r="T786" s="117"/>
      <c r="U786" s="117">
        <v>145</v>
      </c>
      <c r="V786" s="117">
        <v>170</v>
      </c>
      <c r="W786" s="117">
        <v>157.5</v>
      </c>
      <c r="X786" s="117">
        <v>130</v>
      </c>
      <c r="Y786" s="117">
        <v>155</v>
      </c>
      <c r="Z786" s="117">
        <v>142.5</v>
      </c>
      <c r="AA786" s="117">
        <v>90</v>
      </c>
      <c r="AB786" s="117">
        <v>110</v>
      </c>
      <c r="AC786" s="117">
        <v>100</v>
      </c>
      <c r="AD786" s="117">
        <v>95</v>
      </c>
      <c r="AE786" s="117">
        <v>115</v>
      </c>
      <c r="AF786" s="119">
        <v>105</v>
      </c>
    </row>
    <row r="787" spans="2:32" ht="15" customHeight="1" x14ac:dyDescent="0.25">
      <c r="B787" s="116">
        <v>40683</v>
      </c>
      <c r="C787" s="117"/>
      <c r="D787" s="117"/>
      <c r="E787" s="117"/>
      <c r="F787" s="117"/>
      <c r="G787" s="117"/>
      <c r="H787" s="117"/>
      <c r="I787" s="117"/>
      <c r="J787" s="117"/>
      <c r="K787" s="117"/>
      <c r="L787" s="117"/>
      <c r="M787" s="117"/>
      <c r="N787" s="117"/>
      <c r="O787" s="117"/>
      <c r="P787" s="117"/>
      <c r="Q787" s="117"/>
      <c r="R787" s="117"/>
      <c r="S787" s="117"/>
      <c r="T787" s="117"/>
      <c r="U787" s="117">
        <v>145</v>
      </c>
      <c r="V787" s="117">
        <v>170</v>
      </c>
      <c r="W787" s="117">
        <v>157.5</v>
      </c>
      <c r="X787" s="117">
        <v>130</v>
      </c>
      <c r="Y787" s="117">
        <v>155</v>
      </c>
      <c r="Z787" s="117">
        <v>142.5</v>
      </c>
      <c r="AA787" s="117">
        <v>90</v>
      </c>
      <c r="AB787" s="117">
        <v>110</v>
      </c>
      <c r="AC787" s="117">
        <v>100</v>
      </c>
      <c r="AD787" s="117">
        <v>95</v>
      </c>
      <c r="AE787" s="117">
        <v>115</v>
      </c>
      <c r="AF787" s="119">
        <v>105</v>
      </c>
    </row>
    <row r="788" spans="2:32" ht="15" customHeight="1" x14ac:dyDescent="0.25">
      <c r="B788" s="116">
        <v>40676</v>
      </c>
      <c r="C788" s="117"/>
      <c r="D788" s="117"/>
      <c r="E788" s="117"/>
      <c r="F788" s="117"/>
      <c r="G788" s="117"/>
      <c r="H788" s="117"/>
      <c r="I788" s="117"/>
      <c r="J788" s="117"/>
      <c r="K788" s="117"/>
      <c r="L788" s="117"/>
      <c r="M788" s="117"/>
      <c r="N788" s="117"/>
      <c r="O788" s="117"/>
      <c r="P788" s="117"/>
      <c r="Q788" s="117"/>
      <c r="R788" s="117"/>
      <c r="S788" s="117"/>
      <c r="T788" s="117"/>
      <c r="U788" s="117">
        <v>145</v>
      </c>
      <c r="V788" s="117">
        <v>170</v>
      </c>
      <c r="W788" s="117">
        <v>157.5</v>
      </c>
      <c r="X788" s="117">
        <v>130</v>
      </c>
      <c r="Y788" s="117">
        <v>155</v>
      </c>
      <c r="Z788" s="117">
        <v>142.5</v>
      </c>
      <c r="AA788" s="117">
        <v>90</v>
      </c>
      <c r="AB788" s="117">
        <v>110</v>
      </c>
      <c r="AC788" s="117">
        <v>100</v>
      </c>
      <c r="AD788" s="117">
        <v>95</v>
      </c>
      <c r="AE788" s="117">
        <v>115</v>
      </c>
      <c r="AF788" s="119">
        <v>105</v>
      </c>
    </row>
    <row r="789" spans="2:32" ht="15" customHeight="1" x14ac:dyDescent="0.25">
      <c r="B789" s="116">
        <v>40669</v>
      </c>
      <c r="C789" s="117"/>
      <c r="D789" s="117"/>
      <c r="E789" s="117"/>
      <c r="F789" s="117"/>
      <c r="G789" s="117"/>
      <c r="H789" s="117"/>
      <c r="I789" s="117"/>
      <c r="J789" s="117"/>
      <c r="K789" s="117"/>
      <c r="L789" s="117"/>
      <c r="M789" s="117"/>
      <c r="N789" s="117"/>
      <c r="O789" s="117"/>
      <c r="P789" s="117"/>
      <c r="Q789" s="117"/>
      <c r="R789" s="117"/>
      <c r="S789" s="117"/>
      <c r="T789" s="117"/>
      <c r="U789" s="117">
        <v>145</v>
      </c>
      <c r="V789" s="117">
        <v>170</v>
      </c>
      <c r="W789" s="117">
        <v>157.5</v>
      </c>
      <c r="X789" s="117">
        <v>130</v>
      </c>
      <c r="Y789" s="117">
        <v>155</v>
      </c>
      <c r="Z789" s="117">
        <v>142.5</v>
      </c>
      <c r="AA789" s="117">
        <v>90</v>
      </c>
      <c r="AB789" s="117">
        <v>110</v>
      </c>
      <c r="AC789" s="117">
        <v>100</v>
      </c>
      <c r="AD789" s="117">
        <v>95</v>
      </c>
      <c r="AE789" s="117">
        <v>115</v>
      </c>
      <c r="AF789" s="119">
        <v>105</v>
      </c>
    </row>
    <row r="790" spans="2:32" ht="15" customHeight="1" x14ac:dyDescent="0.25">
      <c r="B790" s="116">
        <v>40662</v>
      </c>
      <c r="C790" s="117"/>
      <c r="D790" s="117"/>
      <c r="E790" s="117"/>
      <c r="F790" s="117"/>
      <c r="G790" s="117"/>
      <c r="H790" s="117"/>
      <c r="I790" s="117"/>
      <c r="J790" s="117"/>
      <c r="K790" s="117"/>
      <c r="L790" s="117"/>
      <c r="M790" s="117"/>
      <c r="N790" s="117"/>
      <c r="O790" s="117"/>
      <c r="P790" s="117"/>
      <c r="Q790" s="117"/>
      <c r="R790" s="117"/>
      <c r="S790" s="117"/>
      <c r="T790" s="117"/>
      <c r="U790" s="117">
        <v>145</v>
      </c>
      <c r="V790" s="117">
        <v>155</v>
      </c>
      <c r="W790" s="117">
        <v>150</v>
      </c>
      <c r="X790" s="117">
        <v>130</v>
      </c>
      <c r="Y790" s="117">
        <v>140</v>
      </c>
      <c r="Z790" s="117">
        <v>135</v>
      </c>
      <c r="AA790" s="117">
        <v>90</v>
      </c>
      <c r="AB790" s="117">
        <v>100</v>
      </c>
      <c r="AC790" s="117">
        <v>95</v>
      </c>
      <c r="AD790" s="117">
        <v>95</v>
      </c>
      <c r="AE790" s="117">
        <v>105</v>
      </c>
      <c r="AF790" s="119">
        <v>100</v>
      </c>
    </row>
    <row r="791" spans="2:32" ht="15" customHeight="1" x14ac:dyDescent="0.25">
      <c r="B791" s="116">
        <v>40655</v>
      </c>
      <c r="C791" s="117"/>
      <c r="D791" s="117"/>
      <c r="E791" s="117"/>
      <c r="F791" s="117"/>
      <c r="G791" s="117"/>
      <c r="H791" s="117"/>
      <c r="I791" s="117"/>
      <c r="J791" s="117"/>
      <c r="K791" s="117"/>
      <c r="L791" s="117"/>
      <c r="M791" s="117"/>
      <c r="N791" s="117"/>
      <c r="O791" s="117"/>
      <c r="P791" s="117"/>
      <c r="Q791" s="117"/>
      <c r="R791" s="117"/>
      <c r="S791" s="117"/>
      <c r="T791" s="117"/>
      <c r="U791" s="117">
        <v>145</v>
      </c>
      <c r="V791" s="117">
        <v>155</v>
      </c>
      <c r="W791" s="117">
        <v>150</v>
      </c>
      <c r="X791" s="117">
        <v>130</v>
      </c>
      <c r="Y791" s="117">
        <v>140</v>
      </c>
      <c r="Z791" s="117">
        <v>135</v>
      </c>
      <c r="AA791" s="117">
        <v>90</v>
      </c>
      <c r="AB791" s="117">
        <v>100</v>
      </c>
      <c r="AC791" s="117">
        <v>95</v>
      </c>
      <c r="AD791" s="117">
        <v>95</v>
      </c>
      <c r="AE791" s="117">
        <v>105</v>
      </c>
      <c r="AF791" s="119">
        <v>100</v>
      </c>
    </row>
    <row r="792" spans="2:32" ht="15" customHeight="1" x14ac:dyDescent="0.25">
      <c r="B792" s="116">
        <v>40648</v>
      </c>
      <c r="C792" s="117"/>
      <c r="D792" s="117"/>
      <c r="E792" s="117"/>
      <c r="F792" s="117"/>
      <c r="G792" s="117"/>
      <c r="H792" s="117"/>
      <c r="I792" s="117"/>
      <c r="J792" s="117"/>
      <c r="K792" s="117"/>
      <c r="L792" s="117"/>
      <c r="M792" s="117"/>
      <c r="N792" s="117"/>
      <c r="O792" s="117"/>
      <c r="P792" s="117"/>
      <c r="Q792" s="117"/>
      <c r="R792" s="117"/>
      <c r="S792" s="117"/>
      <c r="T792" s="117"/>
      <c r="U792" s="117">
        <v>145</v>
      </c>
      <c r="V792" s="117">
        <v>155</v>
      </c>
      <c r="W792" s="117">
        <v>150</v>
      </c>
      <c r="X792" s="117">
        <v>130</v>
      </c>
      <c r="Y792" s="117">
        <v>140</v>
      </c>
      <c r="Z792" s="117">
        <v>135</v>
      </c>
      <c r="AA792" s="117">
        <v>90</v>
      </c>
      <c r="AB792" s="117">
        <v>100</v>
      </c>
      <c r="AC792" s="117">
        <v>95</v>
      </c>
      <c r="AD792" s="117">
        <v>95</v>
      </c>
      <c r="AE792" s="117">
        <v>105</v>
      </c>
      <c r="AF792" s="119">
        <v>100</v>
      </c>
    </row>
    <row r="793" spans="2:32" ht="15" customHeight="1" x14ac:dyDescent="0.25">
      <c r="B793" s="116">
        <v>40641</v>
      </c>
      <c r="C793" s="117"/>
      <c r="D793" s="117"/>
      <c r="E793" s="117"/>
      <c r="F793" s="117"/>
      <c r="G793" s="117"/>
      <c r="H793" s="117"/>
      <c r="I793" s="117"/>
      <c r="J793" s="117"/>
      <c r="K793" s="117"/>
      <c r="L793" s="117"/>
      <c r="M793" s="117"/>
      <c r="N793" s="117"/>
      <c r="O793" s="117"/>
      <c r="P793" s="117"/>
      <c r="Q793" s="117"/>
      <c r="R793" s="117"/>
      <c r="S793" s="117"/>
      <c r="T793" s="117"/>
      <c r="U793" s="117">
        <v>145</v>
      </c>
      <c r="V793" s="117">
        <v>155</v>
      </c>
      <c r="W793" s="117">
        <v>150</v>
      </c>
      <c r="X793" s="117">
        <v>130</v>
      </c>
      <c r="Y793" s="117">
        <v>140</v>
      </c>
      <c r="Z793" s="117">
        <v>135</v>
      </c>
      <c r="AA793" s="117">
        <v>90</v>
      </c>
      <c r="AB793" s="117">
        <v>100</v>
      </c>
      <c r="AC793" s="117">
        <v>95</v>
      </c>
      <c r="AD793" s="117">
        <v>95</v>
      </c>
      <c r="AE793" s="117">
        <v>105</v>
      </c>
      <c r="AF793" s="119">
        <v>100</v>
      </c>
    </row>
    <row r="794" spans="2:32" ht="15" customHeight="1" x14ac:dyDescent="0.25">
      <c r="B794" s="116">
        <v>40634</v>
      </c>
      <c r="C794" s="117"/>
      <c r="D794" s="117"/>
      <c r="E794" s="117"/>
      <c r="F794" s="117"/>
      <c r="G794" s="117"/>
      <c r="H794" s="117"/>
      <c r="I794" s="117"/>
      <c r="J794" s="117"/>
      <c r="K794" s="117"/>
      <c r="L794" s="117"/>
      <c r="M794" s="117"/>
      <c r="N794" s="117"/>
      <c r="O794" s="117"/>
      <c r="P794" s="117"/>
      <c r="Q794" s="117"/>
      <c r="R794" s="117"/>
      <c r="S794" s="117"/>
      <c r="T794" s="117"/>
      <c r="U794" s="117">
        <v>145</v>
      </c>
      <c r="V794" s="117">
        <v>155</v>
      </c>
      <c r="W794" s="117">
        <v>150</v>
      </c>
      <c r="X794" s="117">
        <v>130</v>
      </c>
      <c r="Y794" s="117">
        <v>140</v>
      </c>
      <c r="Z794" s="117">
        <v>135</v>
      </c>
      <c r="AA794" s="117">
        <v>90</v>
      </c>
      <c r="AB794" s="117">
        <v>100</v>
      </c>
      <c r="AC794" s="117">
        <v>95</v>
      </c>
      <c r="AD794" s="117">
        <v>95</v>
      </c>
      <c r="AE794" s="117">
        <v>105</v>
      </c>
      <c r="AF794" s="119">
        <v>100</v>
      </c>
    </row>
    <row r="795" spans="2:32" ht="15" customHeight="1" x14ac:dyDescent="0.25">
      <c r="B795" s="116">
        <v>40627</v>
      </c>
      <c r="C795" s="117"/>
      <c r="D795" s="117"/>
      <c r="E795" s="117"/>
      <c r="F795" s="117"/>
      <c r="G795" s="117"/>
      <c r="H795" s="117"/>
      <c r="I795" s="117"/>
      <c r="J795" s="117"/>
      <c r="K795" s="117"/>
      <c r="L795" s="117"/>
      <c r="M795" s="117"/>
      <c r="N795" s="117"/>
      <c r="O795" s="117"/>
      <c r="P795" s="117"/>
      <c r="Q795" s="117"/>
      <c r="R795" s="117"/>
      <c r="S795" s="117"/>
      <c r="T795" s="117"/>
      <c r="U795" s="117">
        <v>145</v>
      </c>
      <c r="V795" s="117">
        <v>155</v>
      </c>
      <c r="W795" s="117">
        <v>150</v>
      </c>
      <c r="X795" s="117">
        <v>130</v>
      </c>
      <c r="Y795" s="117">
        <v>140</v>
      </c>
      <c r="Z795" s="117">
        <v>135</v>
      </c>
      <c r="AA795" s="117">
        <v>75</v>
      </c>
      <c r="AB795" s="117">
        <v>100</v>
      </c>
      <c r="AC795" s="117">
        <v>87.5</v>
      </c>
      <c r="AD795" s="117">
        <v>80</v>
      </c>
      <c r="AE795" s="117">
        <v>105</v>
      </c>
      <c r="AF795" s="119">
        <v>92.5</v>
      </c>
    </row>
    <row r="796" spans="2:32" ht="15" customHeight="1" x14ac:dyDescent="0.25">
      <c r="B796" s="116">
        <v>40620</v>
      </c>
      <c r="C796" s="117"/>
      <c r="D796" s="117"/>
      <c r="E796" s="117"/>
      <c r="F796" s="117"/>
      <c r="G796" s="117"/>
      <c r="H796" s="117"/>
      <c r="I796" s="117"/>
      <c r="J796" s="117"/>
      <c r="K796" s="117"/>
      <c r="L796" s="117"/>
      <c r="M796" s="117"/>
      <c r="N796" s="117"/>
      <c r="O796" s="117"/>
      <c r="P796" s="117"/>
      <c r="Q796" s="117"/>
      <c r="R796" s="117"/>
      <c r="S796" s="117"/>
      <c r="T796" s="117"/>
      <c r="U796" s="117">
        <v>145</v>
      </c>
      <c r="V796" s="117">
        <v>155</v>
      </c>
      <c r="W796" s="117">
        <v>150</v>
      </c>
      <c r="X796" s="117">
        <v>130</v>
      </c>
      <c r="Y796" s="117">
        <v>140</v>
      </c>
      <c r="Z796" s="117">
        <v>135</v>
      </c>
      <c r="AA796" s="117">
        <v>75</v>
      </c>
      <c r="AB796" s="117">
        <v>100</v>
      </c>
      <c r="AC796" s="117">
        <v>87.5</v>
      </c>
      <c r="AD796" s="117">
        <v>80</v>
      </c>
      <c r="AE796" s="117">
        <v>105</v>
      </c>
      <c r="AF796" s="119">
        <v>92.5</v>
      </c>
    </row>
    <row r="797" spans="2:32" ht="15" customHeight="1" x14ac:dyDescent="0.25">
      <c r="B797" s="116">
        <v>40613</v>
      </c>
      <c r="C797" s="117"/>
      <c r="D797" s="117"/>
      <c r="E797" s="117"/>
      <c r="F797" s="117"/>
      <c r="G797" s="117"/>
      <c r="H797" s="117"/>
      <c r="I797" s="117"/>
      <c r="J797" s="117"/>
      <c r="K797" s="117"/>
      <c r="L797" s="117"/>
      <c r="M797" s="117"/>
      <c r="N797" s="117"/>
      <c r="O797" s="117"/>
      <c r="P797" s="117"/>
      <c r="Q797" s="117"/>
      <c r="R797" s="117"/>
      <c r="S797" s="117"/>
      <c r="T797" s="117"/>
      <c r="U797" s="117">
        <v>145</v>
      </c>
      <c r="V797" s="117">
        <v>155</v>
      </c>
      <c r="W797" s="117">
        <v>150</v>
      </c>
      <c r="X797" s="117">
        <v>130</v>
      </c>
      <c r="Y797" s="117">
        <v>140</v>
      </c>
      <c r="Z797" s="117">
        <v>135</v>
      </c>
      <c r="AA797" s="117">
        <v>75</v>
      </c>
      <c r="AB797" s="117">
        <v>100</v>
      </c>
      <c r="AC797" s="117">
        <v>87.5</v>
      </c>
      <c r="AD797" s="117">
        <v>80</v>
      </c>
      <c r="AE797" s="117">
        <v>105</v>
      </c>
      <c r="AF797" s="119">
        <v>92.5</v>
      </c>
    </row>
    <row r="798" spans="2:32" ht="15" customHeight="1" x14ac:dyDescent="0.25">
      <c r="B798" s="116">
        <v>40606</v>
      </c>
      <c r="C798" s="117"/>
      <c r="D798" s="117"/>
      <c r="E798" s="117"/>
      <c r="F798" s="117"/>
      <c r="G798" s="117"/>
      <c r="H798" s="117"/>
      <c r="I798" s="117"/>
      <c r="J798" s="117"/>
      <c r="K798" s="117"/>
      <c r="L798" s="117"/>
      <c r="M798" s="117"/>
      <c r="N798" s="117"/>
      <c r="O798" s="117"/>
      <c r="P798" s="117"/>
      <c r="Q798" s="117"/>
      <c r="R798" s="117"/>
      <c r="S798" s="117"/>
      <c r="T798" s="117"/>
      <c r="U798" s="117">
        <v>145</v>
      </c>
      <c r="V798" s="117">
        <v>155</v>
      </c>
      <c r="W798" s="117">
        <v>150</v>
      </c>
      <c r="X798" s="117">
        <v>130</v>
      </c>
      <c r="Y798" s="117">
        <v>140</v>
      </c>
      <c r="Z798" s="117">
        <v>135</v>
      </c>
      <c r="AA798" s="117">
        <v>75</v>
      </c>
      <c r="AB798" s="117">
        <v>100</v>
      </c>
      <c r="AC798" s="117">
        <v>87.5</v>
      </c>
      <c r="AD798" s="117">
        <v>80</v>
      </c>
      <c r="AE798" s="117">
        <v>105</v>
      </c>
      <c r="AF798" s="119">
        <v>92.5</v>
      </c>
    </row>
    <row r="799" spans="2:32" ht="15" customHeight="1" x14ac:dyDescent="0.25">
      <c r="B799" s="116">
        <v>40599</v>
      </c>
      <c r="C799" s="117"/>
      <c r="D799" s="117"/>
      <c r="E799" s="117"/>
      <c r="F799" s="117"/>
      <c r="G799" s="117"/>
      <c r="H799" s="117"/>
      <c r="I799" s="117"/>
      <c r="J799" s="117"/>
      <c r="K799" s="117"/>
      <c r="L799" s="117"/>
      <c r="M799" s="117"/>
      <c r="N799" s="117"/>
      <c r="O799" s="117"/>
      <c r="P799" s="117"/>
      <c r="Q799" s="117"/>
      <c r="R799" s="117"/>
      <c r="S799" s="117"/>
      <c r="T799" s="117"/>
      <c r="U799" s="117">
        <v>140</v>
      </c>
      <c r="V799" s="117">
        <v>155</v>
      </c>
      <c r="W799" s="117">
        <v>147.5</v>
      </c>
      <c r="X799" s="117">
        <v>130</v>
      </c>
      <c r="Y799" s="117">
        <v>140</v>
      </c>
      <c r="Z799" s="117">
        <v>135</v>
      </c>
      <c r="AA799" s="117">
        <v>75</v>
      </c>
      <c r="AB799" s="117">
        <v>85</v>
      </c>
      <c r="AC799" s="117">
        <v>80</v>
      </c>
      <c r="AD799" s="117">
        <v>80</v>
      </c>
      <c r="AE799" s="117">
        <v>90</v>
      </c>
      <c r="AF799" s="119">
        <v>85</v>
      </c>
    </row>
    <row r="800" spans="2:32" ht="15" customHeight="1" x14ac:dyDescent="0.25">
      <c r="B800" s="116">
        <v>40592</v>
      </c>
      <c r="C800" s="117"/>
      <c r="D800" s="117"/>
      <c r="E800" s="117"/>
      <c r="F800" s="117"/>
      <c r="G800" s="117"/>
      <c r="H800" s="117"/>
      <c r="I800" s="117"/>
      <c r="J800" s="117"/>
      <c r="K800" s="117"/>
      <c r="L800" s="117"/>
      <c r="M800" s="117"/>
      <c r="N800" s="117"/>
      <c r="O800" s="117"/>
      <c r="P800" s="117"/>
      <c r="Q800" s="117"/>
      <c r="R800" s="117"/>
      <c r="S800" s="117"/>
      <c r="T800" s="117"/>
      <c r="U800" s="117">
        <v>140</v>
      </c>
      <c r="V800" s="117">
        <v>155</v>
      </c>
      <c r="W800" s="117">
        <v>147.5</v>
      </c>
      <c r="X800" s="117">
        <v>130</v>
      </c>
      <c r="Y800" s="117">
        <v>140</v>
      </c>
      <c r="Z800" s="117">
        <v>135</v>
      </c>
      <c r="AA800" s="117">
        <v>75</v>
      </c>
      <c r="AB800" s="117">
        <v>85</v>
      </c>
      <c r="AC800" s="117">
        <v>80</v>
      </c>
      <c r="AD800" s="117">
        <v>80</v>
      </c>
      <c r="AE800" s="117">
        <v>90</v>
      </c>
      <c r="AF800" s="119">
        <v>85</v>
      </c>
    </row>
    <row r="801" spans="2:32" ht="15" customHeight="1" x14ac:dyDescent="0.25">
      <c r="B801" s="116">
        <v>40585</v>
      </c>
      <c r="C801" s="117"/>
      <c r="D801" s="117"/>
      <c r="E801" s="117"/>
      <c r="F801" s="117"/>
      <c r="G801" s="117"/>
      <c r="H801" s="117"/>
      <c r="I801" s="117"/>
      <c r="J801" s="117"/>
      <c r="K801" s="117"/>
      <c r="L801" s="117"/>
      <c r="M801" s="117"/>
      <c r="N801" s="117"/>
      <c r="O801" s="117"/>
      <c r="P801" s="117"/>
      <c r="Q801" s="117"/>
      <c r="R801" s="117"/>
      <c r="S801" s="117"/>
      <c r="T801" s="117"/>
      <c r="U801" s="117">
        <v>140</v>
      </c>
      <c r="V801" s="117">
        <v>155</v>
      </c>
      <c r="W801" s="117">
        <v>147.5</v>
      </c>
      <c r="X801" s="117">
        <v>130</v>
      </c>
      <c r="Y801" s="117">
        <v>140</v>
      </c>
      <c r="Z801" s="117">
        <v>135</v>
      </c>
      <c r="AA801" s="117">
        <v>75</v>
      </c>
      <c r="AB801" s="117">
        <v>85</v>
      </c>
      <c r="AC801" s="117">
        <v>80</v>
      </c>
      <c r="AD801" s="117">
        <v>80</v>
      </c>
      <c r="AE801" s="117">
        <v>90</v>
      </c>
      <c r="AF801" s="119">
        <v>85</v>
      </c>
    </row>
    <row r="802" spans="2:32" ht="15" customHeight="1" x14ac:dyDescent="0.25">
      <c r="B802" s="116">
        <v>40578</v>
      </c>
      <c r="C802" s="117"/>
      <c r="D802" s="117"/>
      <c r="E802" s="117"/>
      <c r="F802" s="117"/>
      <c r="G802" s="117"/>
      <c r="H802" s="117"/>
      <c r="I802" s="117"/>
      <c r="J802" s="117"/>
      <c r="K802" s="117"/>
      <c r="L802" s="117"/>
      <c r="M802" s="117"/>
      <c r="N802" s="117"/>
      <c r="O802" s="117"/>
      <c r="P802" s="117"/>
      <c r="Q802" s="117"/>
      <c r="R802" s="117"/>
      <c r="S802" s="117"/>
      <c r="T802" s="117"/>
      <c r="U802" s="117">
        <v>140</v>
      </c>
      <c r="V802" s="117">
        <v>155</v>
      </c>
      <c r="W802" s="117">
        <v>147.5</v>
      </c>
      <c r="X802" s="117">
        <v>130</v>
      </c>
      <c r="Y802" s="117">
        <v>140</v>
      </c>
      <c r="Z802" s="117">
        <v>135</v>
      </c>
      <c r="AA802" s="117">
        <v>75</v>
      </c>
      <c r="AB802" s="117">
        <v>85</v>
      </c>
      <c r="AC802" s="117">
        <v>80</v>
      </c>
      <c r="AD802" s="117">
        <v>80</v>
      </c>
      <c r="AE802" s="117">
        <v>90</v>
      </c>
      <c r="AF802" s="119">
        <v>85</v>
      </c>
    </row>
    <row r="803" spans="2:32" ht="15" customHeight="1" x14ac:dyDescent="0.25">
      <c r="B803" s="116">
        <v>40571</v>
      </c>
      <c r="C803" s="117"/>
      <c r="D803" s="117"/>
      <c r="E803" s="117"/>
      <c r="F803" s="117"/>
      <c r="G803" s="117"/>
      <c r="H803" s="117"/>
      <c r="I803" s="117"/>
      <c r="J803" s="117"/>
      <c r="K803" s="117"/>
      <c r="L803" s="117"/>
      <c r="M803" s="117"/>
      <c r="N803" s="117"/>
      <c r="O803" s="117"/>
      <c r="P803" s="117"/>
      <c r="Q803" s="117"/>
      <c r="R803" s="117"/>
      <c r="S803" s="117"/>
      <c r="T803" s="117"/>
      <c r="U803" s="117">
        <v>140</v>
      </c>
      <c r="V803" s="117">
        <v>150</v>
      </c>
      <c r="W803" s="117">
        <v>145</v>
      </c>
      <c r="X803" s="117">
        <v>130</v>
      </c>
      <c r="Y803" s="117">
        <v>140</v>
      </c>
      <c r="Z803" s="117">
        <v>135</v>
      </c>
      <c r="AA803" s="117">
        <v>75</v>
      </c>
      <c r="AB803" s="117">
        <v>85</v>
      </c>
      <c r="AC803" s="117">
        <v>80</v>
      </c>
      <c r="AD803" s="117">
        <v>80</v>
      </c>
      <c r="AE803" s="117">
        <v>90</v>
      </c>
      <c r="AF803" s="119">
        <v>85</v>
      </c>
    </row>
    <row r="804" spans="2:32" ht="15" customHeight="1" x14ac:dyDescent="0.25">
      <c r="B804" s="116">
        <v>40564</v>
      </c>
      <c r="C804" s="117"/>
      <c r="D804" s="117"/>
      <c r="E804" s="117"/>
      <c r="F804" s="117"/>
      <c r="G804" s="117"/>
      <c r="H804" s="117"/>
      <c r="I804" s="117"/>
      <c r="J804" s="117"/>
      <c r="K804" s="117"/>
      <c r="L804" s="117"/>
      <c r="M804" s="117"/>
      <c r="N804" s="117"/>
      <c r="O804" s="117"/>
      <c r="P804" s="117"/>
      <c r="Q804" s="117"/>
      <c r="R804" s="117"/>
      <c r="S804" s="117"/>
      <c r="T804" s="117"/>
      <c r="U804" s="117">
        <v>140</v>
      </c>
      <c r="V804" s="117">
        <v>150</v>
      </c>
      <c r="W804" s="117">
        <v>145</v>
      </c>
      <c r="X804" s="117">
        <v>130</v>
      </c>
      <c r="Y804" s="117">
        <v>140</v>
      </c>
      <c r="Z804" s="117">
        <v>135</v>
      </c>
      <c r="AA804" s="117">
        <v>75</v>
      </c>
      <c r="AB804" s="117">
        <v>85</v>
      </c>
      <c r="AC804" s="117">
        <v>80</v>
      </c>
      <c r="AD804" s="117">
        <v>80</v>
      </c>
      <c r="AE804" s="117">
        <v>90</v>
      </c>
      <c r="AF804" s="119">
        <v>85</v>
      </c>
    </row>
    <row r="805" spans="2:32" ht="15" customHeight="1" x14ac:dyDescent="0.25">
      <c r="B805" s="116">
        <v>40557</v>
      </c>
      <c r="C805" s="117"/>
      <c r="D805" s="117"/>
      <c r="E805" s="117"/>
      <c r="F805" s="117"/>
      <c r="G805" s="117"/>
      <c r="H805" s="117"/>
      <c r="I805" s="117"/>
      <c r="J805" s="117"/>
      <c r="K805" s="117"/>
      <c r="L805" s="117"/>
      <c r="M805" s="117"/>
      <c r="N805" s="117"/>
      <c r="O805" s="117"/>
      <c r="P805" s="117"/>
      <c r="Q805" s="117"/>
      <c r="R805" s="117"/>
      <c r="S805" s="117"/>
      <c r="T805" s="117"/>
      <c r="U805" s="117">
        <v>140</v>
      </c>
      <c r="V805" s="117">
        <v>150</v>
      </c>
      <c r="W805" s="117">
        <v>145</v>
      </c>
      <c r="X805" s="117">
        <v>130</v>
      </c>
      <c r="Y805" s="117">
        <v>140</v>
      </c>
      <c r="Z805" s="117">
        <v>135</v>
      </c>
      <c r="AA805" s="117">
        <v>75</v>
      </c>
      <c r="AB805" s="117">
        <v>85</v>
      </c>
      <c r="AC805" s="117">
        <v>80</v>
      </c>
      <c r="AD805" s="117">
        <v>80</v>
      </c>
      <c r="AE805" s="117">
        <v>90</v>
      </c>
      <c r="AF805" s="119">
        <v>85</v>
      </c>
    </row>
    <row r="806" spans="2:32" ht="15" customHeight="1" x14ac:dyDescent="0.25">
      <c r="B806" s="116">
        <v>40550</v>
      </c>
      <c r="C806" s="117"/>
      <c r="D806" s="117"/>
      <c r="E806" s="117"/>
      <c r="F806" s="117"/>
      <c r="G806" s="117"/>
      <c r="H806" s="117"/>
      <c r="I806" s="117"/>
      <c r="J806" s="117"/>
      <c r="K806" s="117"/>
      <c r="L806" s="117"/>
      <c r="M806" s="117"/>
      <c r="N806" s="117"/>
      <c r="O806" s="117"/>
      <c r="P806" s="117"/>
      <c r="Q806" s="117"/>
      <c r="R806" s="117"/>
      <c r="S806" s="117"/>
      <c r="T806" s="117"/>
      <c r="U806" s="117">
        <v>140</v>
      </c>
      <c r="V806" s="117">
        <v>150</v>
      </c>
      <c r="W806" s="117">
        <v>145</v>
      </c>
      <c r="X806" s="117">
        <v>130</v>
      </c>
      <c r="Y806" s="117">
        <v>140</v>
      </c>
      <c r="Z806" s="117">
        <v>135</v>
      </c>
      <c r="AA806" s="117">
        <v>75</v>
      </c>
      <c r="AB806" s="117">
        <v>85</v>
      </c>
      <c r="AC806" s="117">
        <v>80</v>
      </c>
      <c r="AD806" s="117">
        <v>80</v>
      </c>
      <c r="AE806" s="117">
        <v>90</v>
      </c>
      <c r="AF806" s="119">
        <v>85</v>
      </c>
    </row>
    <row r="807" spans="2:32" ht="15" customHeight="1" x14ac:dyDescent="0.25">
      <c r="B807" s="116">
        <v>40543</v>
      </c>
      <c r="C807" s="117"/>
      <c r="D807" s="117"/>
      <c r="E807" s="117"/>
      <c r="F807" s="117"/>
      <c r="G807" s="117"/>
      <c r="H807" s="117"/>
      <c r="I807" s="117"/>
      <c r="J807" s="117"/>
      <c r="K807" s="117"/>
      <c r="L807" s="117"/>
      <c r="M807" s="117"/>
      <c r="N807" s="117"/>
      <c r="O807" s="117"/>
      <c r="P807" s="117"/>
      <c r="Q807" s="117"/>
      <c r="R807" s="117"/>
      <c r="S807" s="117"/>
      <c r="T807" s="117"/>
      <c r="U807" s="117">
        <v>130</v>
      </c>
      <c r="V807" s="117">
        <v>140</v>
      </c>
      <c r="W807" s="117">
        <v>135</v>
      </c>
      <c r="X807" s="117">
        <v>120</v>
      </c>
      <c r="Y807" s="117">
        <v>130</v>
      </c>
      <c r="Z807" s="117">
        <v>125</v>
      </c>
      <c r="AA807" s="117">
        <v>75</v>
      </c>
      <c r="AB807" s="117">
        <v>85</v>
      </c>
      <c r="AC807" s="117">
        <v>80</v>
      </c>
      <c r="AD807" s="117">
        <v>80</v>
      </c>
      <c r="AE807" s="117">
        <v>90</v>
      </c>
      <c r="AF807" s="119">
        <v>85</v>
      </c>
    </row>
    <row r="808" spans="2:32" ht="15" customHeight="1" x14ac:dyDescent="0.25">
      <c r="B808" s="116">
        <v>40536</v>
      </c>
      <c r="C808" s="117"/>
      <c r="D808" s="117"/>
      <c r="E808" s="117"/>
      <c r="F808" s="117"/>
      <c r="G808" s="117"/>
      <c r="H808" s="117"/>
      <c r="I808" s="117"/>
      <c r="J808" s="117"/>
      <c r="K808" s="117"/>
      <c r="L808" s="117"/>
      <c r="M808" s="117"/>
      <c r="N808" s="117"/>
      <c r="O808" s="117"/>
      <c r="P808" s="117"/>
      <c r="Q808" s="117"/>
      <c r="R808" s="117"/>
      <c r="S808" s="117"/>
      <c r="T808" s="117"/>
      <c r="U808" s="117">
        <v>130</v>
      </c>
      <c r="V808" s="117">
        <v>140</v>
      </c>
      <c r="W808" s="117">
        <v>135</v>
      </c>
      <c r="X808" s="117">
        <v>120</v>
      </c>
      <c r="Y808" s="117">
        <v>130</v>
      </c>
      <c r="Z808" s="117">
        <v>125</v>
      </c>
      <c r="AA808" s="117">
        <v>75</v>
      </c>
      <c r="AB808" s="117">
        <v>85</v>
      </c>
      <c r="AC808" s="117">
        <v>80</v>
      </c>
      <c r="AD808" s="117">
        <v>80</v>
      </c>
      <c r="AE808" s="117">
        <v>90</v>
      </c>
      <c r="AF808" s="119">
        <v>85</v>
      </c>
    </row>
    <row r="809" spans="2:32" ht="15" customHeight="1" x14ac:dyDescent="0.25">
      <c r="B809" s="116">
        <v>40529</v>
      </c>
      <c r="C809" s="117"/>
      <c r="D809" s="117"/>
      <c r="E809" s="117"/>
      <c r="F809" s="117"/>
      <c r="G809" s="117"/>
      <c r="H809" s="117"/>
      <c r="I809" s="117"/>
      <c r="J809" s="117"/>
      <c r="K809" s="117"/>
      <c r="L809" s="117"/>
      <c r="M809" s="117"/>
      <c r="N809" s="117"/>
      <c r="O809" s="117"/>
      <c r="P809" s="117"/>
      <c r="Q809" s="117"/>
      <c r="R809" s="117"/>
      <c r="S809" s="117"/>
      <c r="T809" s="117"/>
      <c r="U809" s="117">
        <v>130</v>
      </c>
      <c r="V809" s="117">
        <v>140</v>
      </c>
      <c r="W809" s="117">
        <v>135</v>
      </c>
      <c r="X809" s="117">
        <v>120</v>
      </c>
      <c r="Y809" s="117">
        <v>130</v>
      </c>
      <c r="Z809" s="117">
        <v>125</v>
      </c>
      <c r="AA809" s="117">
        <v>75</v>
      </c>
      <c r="AB809" s="117">
        <v>85</v>
      </c>
      <c r="AC809" s="117">
        <v>80</v>
      </c>
      <c r="AD809" s="117">
        <v>80</v>
      </c>
      <c r="AE809" s="117">
        <v>90</v>
      </c>
      <c r="AF809" s="119">
        <v>85</v>
      </c>
    </row>
    <row r="810" spans="2:32" ht="15" customHeight="1" x14ac:dyDescent="0.25">
      <c r="B810" s="116">
        <v>40522</v>
      </c>
      <c r="C810" s="117"/>
      <c r="D810" s="117"/>
      <c r="E810" s="117"/>
      <c r="F810" s="117"/>
      <c r="G810" s="117"/>
      <c r="H810" s="117"/>
      <c r="I810" s="117"/>
      <c r="J810" s="117"/>
      <c r="K810" s="117"/>
      <c r="L810" s="117"/>
      <c r="M810" s="117"/>
      <c r="N810" s="117"/>
      <c r="O810" s="117"/>
      <c r="P810" s="117"/>
      <c r="Q810" s="117"/>
      <c r="R810" s="117"/>
      <c r="S810" s="117"/>
      <c r="T810" s="117"/>
      <c r="U810" s="117">
        <v>130</v>
      </c>
      <c r="V810" s="117">
        <v>140</v>
      </c>
      <c r="W810" s="117">
        <v>135</v>
      </c>
      <c r="X810" s="117">
        <v>120</v>
      </c>
      <c r="Y810" s="117">
        <v>130</v>
      </c>
      <c r="Z810" s="117">
        <v>125</v>
      </c>
      <c r="AA810" s="117">
        <v>75</v>
      </c>
      <c r="AB810" s="117">
        <v>85</v>
      </c>
      <c r="AC810" s="117">
        <v>80</v>
      </c>
      <c r="AD810" s="117">
        <v>80</v>
      </c>
      <c r="AE810" s="117">
        <v>90</v>
      </c>
      <c r="AF810" s="119">
        <v>85</v>
      </c>
    </row>
    <row r="811" spans="2:32" ht="15" customHeight="1" x14ac:dyDescent="0.25">
      <c r="B811" s="116">
        <v>40515</v>
      </c>
      <c r="C811" s="117"/>
      <c r="D811" s="117"/>
      <c r="E811" s="117"/>
      <c r="F811" s="117"/>
      <c r="G811" s="117"/>
      <c r="H811" s="117"/>
      <c r="I811" s="117"/>
      <c r="J811" s="117"/>
      <c r="K811" s="117"/>
      <c r="L811" s="117"/>
      <c r="M811" s="117"/>
      <c r="N811" s="117"/>
      <c r="O811" s="117"/>
      <c r="P811" s="117"/>
      <c r="Q811" s="117"/>
      <c r="R811" s="117"/>
      <c r="S811" s="117"/>
      <c r="T811" s="117"/>
      <c r="U811" s="117">
        <v>130</v>
      </c>
      <c r="V811" s="117">
        <v>140</v>
      </c>
      <c r="W811" s="117">
        <v>135</v>
      </c>
      <c r="X811" s="117">
        <v>120</v>
      </c>
      <c r="Y811" s="117">
        <v>130</v>
      </c>
      <c r="Z811" s="117">
        <v>125</v>
      </c>
      <c r="AA811" s="117">
        <v>75</v>
      </c>
      <c r="AB811" s="117">
        <v>85</v>
      </c>
      <c r="AC811" s="117">
        <v>80</v>
      </c>
      <c r="AD811" s="117">
        <v>80</v>
      </c>
      <c r="AE811" s="117">
        <v>90</v>
      </c>
      <c r="AF811" s="119">
        <v>85</v>
      </c>
    </row>
    <row r="812" spans="2:32" ht="15" customHeight="1" x14ac:dyDescent="0.25">
      <c r="B812" s="116">
        <v>40508</v>
      </c>
      <c r="C812" s="117"/>
      <c r="D812" s="117"/>
      <c r="E812" s="117"/>
      <c r="F812" s="117"/>
      <c r="G812" s="117"/>
      <c r="H812" s="117"/>
      <c r="I812" s="117"/>
      <c r="J812" s="117"/>
      <c r="K812" s="117"/>
      <c r="L812" s="117"/>
      <c r="M812" s="117"/>
      <c r="N812" s="117"/>
      <c r="O812" s="117"/>
      <c r="P812" s="117"/>
      <c r="Q812" s="117"/>
      <c r="R812" s="117"/>
      <c r="S812" s="117"/>
      <c r="T812" s="117"/>
      <c r="U812" s="117">
        <v>130</v>
      </c>
      <c r="V812" s="117">
        <v>140</v>
      </c>
      <c r="W812" s="117">
        <v>135</v>
      </c>
      <c r="X812" s="117">
        <v>120</v>
      </c>
      <c r="Y812" s="117">
        <v>130</v>
      </c>
      <c r="Z812" s="117">
        <v>125</v>
      </c>
      <c r="AA812" s="117">
        <v>75</v>
      </c>
      <c r="AB812" s="117">
        <v>85</v>
      </c>
      <c r="AC812" s="117">
        <v>80</v>
      </c>
      <c r="AD812" s="117">
        <v>80</v>
      </c>
      <c r="AE812" s="117">
        <v>90</v>
      </c>
      <c r="AF812" s="119">
        <v>85</v>
      </c>
    </row>
    <row r="813" spans="2:32" ht="15" customHeight="1" x14ac:dyDescent="0.25">
      <c r="B813" s="116">
        <v>40501</v>
      </c>
      <c r="C813" s="117"/>
      <c r="D813" s="117"/>
      <c r="E813" s="117"/>
      <c r="F813" s="117"/>
      <c r="G813" s="117"/>
      <c r="H813" s="117"/>
      <c r="I813" s="117"/>
      <c r="J813" s="117"/>
      <c r="K813" s="117"/>
      <c r="L813" s="117"/>
      <c r="M813" s="117"/>
      <c r="N813" s="117"/>
      <c r="O813" s="117"/>
      <c r="P813" s="117"/>
      <c r="Q813" s="117"/>
      <c r="R813" s="117"/>
      <c r="S813" s="117"/>
      <c r="T813" s="117"/>
      <c r="U813" s="117">
        <v>130</v>
      </c>
      <c r="V813" s="117">
        <v>140</v>
      </c>
      <c r="W813" s="117">
        <v>135</v>
      </c>
      <c r="X813" s="117">
        <v>120</v>
      </c>
      <c r="Y813" s="117">
        <v>130</v>
      </c>
      <c r="Z813" s="117">
        <v>125</v>
      </c>
      <c r="AA813" s="117">
        <v>75</v>
      </c>
      <c r="AB813" s="117">
        <v>85</v>
      </c>
      <c r="AC813" s="117">
        <v>80</v>
      </c>
      <c r="AD813" s="117">
        <v>80</v>
      </c>
      <c r="AE813" s="117">
        <v>90</v>
      </c>
      <c r="AF813" s="119">
        <v>85</v>
      </c>
    </row>
    <row r="814" spans="2:32" ht="15" customHeight="1" x14ac:dyDescent="0.25">
      <c r="B814" s="116">
        <v>40494</v>
      </c>
      <c r="C814" s="117"/>
      <c r="D814" s="117"/>
      <c r="E814" s="117"/>
      <c r="F814" s="117"/>
      <c r="G814" s="117"/>
      <c r="H814" s="117"/>
      <c r="I814" s="117"/>
      <c r="J814" s="117"/>
      <c r="K814" s="117"/>
      <c r="L814" s="117"/>
      <c r="M814" s="117"/>
      <c r="N814" s="117"/>
      <c r="O814" s="117"/>
      <c r="P814" s="117"/>
      <c r="Q814" s="117"/>
      <c r="R814" s="117"/>
      <c r="S814" s="117"/>
      <c r="T814" s="117"/>
      <c r="U814" s="117">
        <v>130</v>
      </c>
      <c r="V814" s="117">
        <v>140</v>
      </c>
      <c r="W814" s="117">
        <v>135</v>
      </c>
      <c r="X814" s="117">
        <v>120</v>
      </c>
      <c r="Y814" s="117">
        <v>130</v>
      </c>
      <c r="Z814" s="117">
        <v>125</v>
      </c>
      <c r="AA814" s="117">
        <v>75</v>
      </c>
      <c r="AB814" s="117">
        <v>85</v>
      </c>
      <c r="AC814" s="117">
        <v>80</v>
      </c>
      <c r="AD814" s="117">
        <v>80</v>
      </c>
      <c r="AE814" s="117">
        <v>90</v>
      </c>
      <c r="AF814" s="119">
        <v>85</v>
      </c>
    </row>
    <row r="815" spans="2:32" ht="15" customHeight="1" x14ac:dyDescent="0.25">
      <c r="B815" s="116">
        <v>40487</v>
      </c>
      <c r="C815" s="117"/>
      <c r="D815" s="117"/>
      <c r="E815" s="117"/>
      <c r="F815" s="117"/>
      <c r="G815" s="117"/>
      <c r="H815" s="117"/>
      <c r="I815" s="117"/>
      <c r="J815" s="117"/>
      <c r="K815" s="117"/>
      <c r="L815" s="117"/>
      <c r="M815" s="117"/>
      <c r="N815" s="117"/>
      <c r="O815" s="117"/>
      <c r="P815" s="117"/>
      <c r="Q815" s="117"/>
      <c r="R815" s="117"/>
      <c r="S815" s="117"/>
      <c r="T815" s="117"/>
      <c r="U815" s="117">
        <v>130</v>
      </c>
      <c r="V815" s="117">
        <v>140</v>
      </c>
      <c r="W815" s="117">
        <v>135</v>
      </c>
      <c r="X815" s="117">
        <v>120</v>
      </c>
      <c r="Y815" s="117">
        <v>130</v>
      </c>
      <c r="Z815" s="117">
        <v>125</v>
      </c>
      <c r="AA815" s="117">
        <v>75</v>
      </c>
      <c r="AB815" s="117">
        <v>85</v>
      </c>
      <c r="AC815" s="117">
        <v>80</v>
      </c>
      <c r="AD815" s="117">
        <v>80</v>
      </c>
      <c r="AE815" s="117">
        <v>90</v>
      </c>
      <c r="AF815" s="119">
        <v>85</v>
      </c>
    </row>
    <row r="816" spans="2:32" ht="15" customHeight="1" x14ac:dyDescent="0.25">
      <c r="B816" s="116">
        <v>40480</v>
      </c>
      <c r="C816" s="117"/>
      <c r="D816" s="117"/>
      <c r="E816" s="117"/>
      <c r="F816" s="117"/>
      <c r="G816" s="117"/>
      <c r="H816" s="117"/>
      <c r="I816" s="117"/>
      <c r="J816" s="117"/>
      <c r="K816" s="117"/>
      <c r="L816" s="117"/>
      <c r="M816" s="117"/>
      <c r="N816" s="117"/>
      <c r="O816" s="117"/>
      <c r="P816" s="117"/>
      <c r="Q816" s="117"/>
      <c r="R816" s="117"/>
      <c r="S816" s="117"/>
      <c r="T816" s="117"/>
      <c r="U816" s="117">
        <v>125</v>
      </c>
      <c r="V816" s="117">
        <v>140</v>
      </c>
      <c r="W816" s="117">
        <v>132.5</v>
      </c>
      <c r="X816" s="117">
        <v>120</v>
      </c>
      <c r="Y816" s="117">
        <v>130</v>
      </c>
      <c r="Z816" s="117">
        <v>125</v>
      </c>
      <c r="AA816" s="117">
        <v>75</v>
      </c>
      <c r="AB816" s="117">
        <v>85</v>
      </c>
      <c r="AC816" s="117">
        <v>80</v>
      </c>
      <c r="AD816" s="117">
        <v>80</v>
      </c>
      <c r="AE816" s="117">
        <v>90</v>
      </c>
      <c r="AF816" s="119">
        <v>85</v>
      </c>
    </row>
    <row r="817" spans="2:32" ht="15" customHeight="1" x14ac:dyDescent="0.25">
      <c r="B817" s="116">
        <v>40473</v>
      </c>
      <c r="C817" s="117"/>
      <c r="D817" s="117"/>
      <c r="E817" s="117"/>
      <c r="F817" s="117"/>
      <c r="G817" s="117"/>
      <c r="H817" s="117"/>
      <c r="I817" s="117"/>
      <c r="J817" s="117"/>
      <c r="K817" s="117"/>
      <c r="L817" s="117"/>
      <c r="M817" s="117"/>
      <c r="N817" s="117"/>
      <c r="O817" s="117"/>
      <c r="P817" s="117"/>
      <c r="Q817" s="117"/>
      <c r="R817" s="117"/>
      <c r="S817" s="117"/>
      <c r="T817" s="117"/>
      <c r="U817" s="117">
        <v>125</v>
      </c>
      <c r="V817" s="117">
        <v>140</v>
      </c>
      <c r="W817" s="117">
        <v>132.5</v>
      </c>
      <c r="X817" s="117">
        <v>120</v>
      </c>
      <c r="Y817" s="117">
        <v>130</v>
      </c>
      <c r="Z817" s="117">
        <v>125</v>
      </c>
      <c r="AA817" s="117">
        <v>75</v>
      </c>
      <c r="AB817" s="117">
        <v>85</v>
      </c>
      <c r="AC817" s="117">
        <v>80</v>
      </c>
      <c r="AD817" s="117">
        <v>80</v>
      </c>
      <c r="AE817" s="117">
        <v>90</v>
      </c>
      <c r="AF817" s="119">
        <v>85</v>
      </c>
    </row>
    <row r="818" spans="2:32" ht="15" customHeight="1" x14ac:dyDescent="0.25">
      <c r="B818" s="116">
        <v>40466</v>
      </c>
      <c r="C818" s="117"/>
      <c r="D818" s="117"/>
      <c r="E818" s="117"/>
      <c r="F818" s="117"/>
      <c r="G818" s="117"/>
      <c r="H818" s="117"/>
      <c r="I818" s="117"/>
      <c r="J818" s="117"/>
      <c r="K818" s="117"/>
      <c r="L818" s="117"/>
      <c r="M818" s="117"/>
      <c r="N818" s="117"/>
      <c r="O818" s="117"/>
      <c r="P818" s="117"/>
      <c r="Q818" s="117"/>
      <c r="R818" s="117"/>
      <c r="S818" s="117"/>
      <c r="T818" s="117"/>
      <c r="U818" s="117">
        <v>125</v>
      </c>
      <c r="V818" s="117">
        <v>140</v>
      </c>
      <c r="W818" s="117">
        <v>132.5</v>
      </c>
      <c r="X818" s="117">
        <v>120</v>
      </c>
      <c r="Y818" s="117">
        <v>130</v>
      </c>
      <c r="Z818" s="117">
        <v>125</v>
      </c>
      <c r="AA818" s="117">
        <v>75</v>
      </c>
      <c r="AB818" s="117">
        <v>85</v>
      </c>
      <c r="AC818" s="117">
        <v>80</v>
      </c>
      <c r="AD818" s="117">
        <v>80</v>
      </c>
      <c r="AE818" s="117">
        <v>90</v>
      </c>
      <c r="AF818" s="119">
        <v>85</v>
      </c>
    </row>
    <row r="819" spans="2:32" ht="15" customHeight="1" x14ac:dyDescent="0.25">
      <c r="B819" s="116">
        <v>40459</v>
      </c>
      <c r="C819" s="117"/>
      <c r="D819" s="117"/>
      <c r="E819" s="117"/>
      <c r="F819" s="117"/>
      <c r="G819" s="117"/>
      <c r="H819" s="117"/>
      <c r="I819" s="117"/>
      <c r="J819" s="117"/>
      <c r="K819" s="117"/>
      <c r="L819" s="117"/>
      <c r="M819" s="117"/>
      <c r="N819" s="117"/>
      <c r="O819" s="117"/>
      <c r="P819" s="117"/>
      <c r="Q819" s="117"/>
      <c r="R819" s="117"/>
      <c r="S819" s="117"/>
      <c r="T819" s="117"/>
      <c r="U819" s="117">
        <v>125</v>
      </c>
      <c r="V819" s="117">
        <v>140</v>
      </c>
      <c r="W819" s="117">
        <v>132.5</v>
      </c>
      <c r="X819" s="117">
        <v>120</v>
      </c>
      <c r="Y819" s="117">
        <v>130</v>
      </c>
      <c r="Z819" s="117">
        <v>125</v>
      </c>
      <c r="AA819" s="117">
        <v>75</v>
      </c>
      <c r="AB819" s="117">
        <v>85</v>
      </c>
      <c r="AC819" s="117">
        <v>80</v>
      </c>
      <c r="AD819" s="117">
        <v>80</v>
      </c>
      <c r="AE819" s="117">
        <v>90</v>
      </c>
      <c r="AF819" s="119">
        <v>85</v>
      </c>
    </row>
    <row r="820" spans="2:32" ht="15" customHeight="1" x14ac:dyDescent="0.25">
      <c r="B820" s="116">
        <v>40452</v>
      </c>
      <c r="C820" s="117"/>
      <c r="D820" s="117"/>
      <c r="E820" s="117"/>
      <c r="F820" s="117"/>
      <c r="G820" s="117"/>
      <c r="H820" s="117"/>
      <c r="I820" s="117"/>
      <c r="J820" s="117"/>
      <c r="K820" s="117"/>
      <c r="L820" s="117"/>
      <c r="M820" s="117"/>
      <c r="N820" s="117"/>
      <c r="O820" s="117"/>
      <c r="P820" s="117"/>
      <c r="Q820" s="117"/>
      <c r="R820" s="117"/>
      <c r="S820" s="117"/>
      <c r="T820" s="117"/>
      <c r="U820" s="117">
        <v>125</v>
      </c>
      <c r="V820" s="117">
        <v>140</v>
      </c>
      <c r="W820" s="117">
        <v>132.5</v>
      </c>
      <c r="X820" s="117">
        <v>120</v>
      </c>
      <c r="Y820" s="117">
        <v>130</v>
      </c>
      <c r="Z820" s="117">
        <v>125</v>
      </c>
      <c r="AA820" s="117">
        <v>75</v>
      </c>
      <c r="AB820" s="117">
        <v>85</v>
      </c>
      <c r="AC820" s="117">
        <v>80</v>
      </c>
      <c r="AD820" s="117">
        <v>80</v>
      </c>
      <c r="AE820" s="117">
        <v>90</v>
      </c>
      <c r="AF820" s="119">
        <v>85</v>
      </c>
    </row>
    <row r="821" spans="2:32" ht="15" customHeight="1" x14ac:dyDescent="0.25">
      <c r="B821" s="116">
        <v>40445</v>
      </c>
      <c r="C821" s="117"/>
      <c r="D821" s="117"/>
      <c r="E821" s="117"/>
      <c r="F821" s="117"/>
      <c r="G821" s="117"/>
      <c r="H821" s="117"/>
      <c r="I821" s="117"/>
      <c r="J821" s="117"/>
      <c r="K821" s="117"/>
      <c r="L821" s="117"/>
      <c r="M821" s="117"/>
      <c r="N821" s="117"/>
      <c r="O821" s="117"/>
      <c r="P821" s="117"/>
      <c r="Q821" s="117"/>
      <c r="R821" s="117"/>
      <c r="S821" s="117"/>
      <c r="T821" s="117"/>
      <c r="U821" s="117">
        <v>115</v>
      </c>
      <c r="V821" s="117">
        <v>135</v>
      </c>
      <c r="W821" s="117">
        <v>125</v>
      </c>
      <c r="X821" s="117">
        <v>105</v>
      </c>
      <c r="Y821" s="117">
        <v>130</v>
      </c>
      <c r="Z821" s="117">
        <v>117.5</v>
      </c>
      <c r="AA821" s="117">
        <v>65</v>
      </c>
      <c r="AB821" s="117">
        <v>85</v>
      </c>
      <c r="AC821" s="117">
        <v>75</v>
      </c>
      <c r="AD821" s="117">
        <v>70</v>
      </c>
      <c r="AE821" s="117">
        <v>90</v>
      </c>
      <c r="AF821" s="119">
        <v>80</v>
      </c>
    </row>
    <row r="822" spans="2:32" ht="15" customHeight="1" x14ac:dyDescent="0.25">
      <c r="B822" s="116">
        <v>40438</v>
      </c>
      <c r="C822" s="117"/>
      <c r="D822" s="117"/>
      <c r="E822" s="117"/>
      <c r="F822" s="117"/>
      <c r="G822" s="117"/>
      <c r="H822" s="117"/>
      <c r="I822" s="117"/>
      <c r="J822" s="117"/>
      <c r="K822" s="117"/>
      <c r="L822" s="117"/>
      <c r="M822" s="117"/>
      <c r="N822" s="117"/>
      <c r="O822" s="117"/>
      <c r="P822" s="117"/>
      <c r="Q822" s="117"/>
      <c r="R822" s="117"/>
      <c r="S822" s="117"/>
      <c r="T822" s="117"/>
      <c r="U822" s="117">
        <v>115</v>
      </c>
      <c r="V822" s="117">
        <v>135</v>
      </c>
      <c r="W822" s="117">
        <v>125</v>
      </c>
      <c r="X822" s="117">
        <v>105</v>
      </c>
      <c r="Y822" s="117">
        <v>130</v>
      </c>
      <c r="Z822" s="117">
        <v>117.5</v>
      </c>
      <c r="AA822" s="117">
        <v>65</v>
      </c>
      <c r="AB822" s="117">
        <v>85</v>
      </c>
      <c r="AC822" s="117">
        <v>75</v>
      </c>
      <c r="AD822" s="117">
        <v>70</v>
      </c>
      <c r="AE822" s="117">
        <v>90</v>
      </c>
      <c r="AF822" s="119">
        <v>80</v>
      </c>
    </row>
    <row r="823" spans="2:32" ht="15" customHeight="1" x14ac:dyDescent="0.25">
      <c r="B823" s="116">
        <v>40431</v>
      </c>
      <c r="C823" s="117"/>
      <c r="D823" s="117"/>
      <c r="E823" s="117"/>
      <c r="F823" s="117"/>
      <c r="G823" s="117"/>
      <c r="H823" s="117"/>
      <c r="I823" s="117"/>
      <c r="J823" s="117"/>
      <c r="K823" s="117"/>
      <c r="L823" s="117"/>
      <c r="M823" s="117"/>
      <c r="N823" s="117"/>
      <c r="O823" s="117"/>
      <c r="P823" s="117"/>
      <c r="Q823" s="117"/>
      <c r="R823" s="117"/>
      <c r="S823" s="117"/>
      <c r="T823" s="117"/>
      <c r="U823" s="117">
        <v>115</v>
      </c>
      <c r="V823" s="117">
        <v>135</v>
      </c>
      <c r="W823" s="117">
        <v>125</v>
      </c>
      <c r="X823" s="117">
        <v>105</v>
      </c>
      <c r="Y823" s="117">
        <v>130</v>
      </c>
      <c r="Z823" s="117">
        <v>117.5</v>
      </c>
      <c r="AA823" s="117">
        <v>65</v>
      </c>
      <c r="AB823" s="117">
        <v>85</v>
      </c>
      <c r="AC823" s="117">
        <v>75</v>
      </c>
      <c r="AD823" s="117">
        <v>70</v>
      </c>
      <c r="AE823" s="117">
        <v>90</v>
      </c>
      <c r="AF823" s="119">
        <v>80</v>
      </c>
    </row>
    <row r="824" spans="2:32" ht="15" customHeight="1" x14ac:dyDescent="0.25">
      <c r="B824" s="116">
        <v>40424</v>
      </c>
      <c r="C824" s="117"/>
      <c r="D824" s="117"/>
      <c r="E824" s="117"/>
      <c r="F824" s="117"/>
      <c r="G824" s="117"/>
      <c r="H824" s="117"/>
      <c r="I824" s="117"/>
      <c r="J824" s="117"/>
      <c r="K824" s="117"/>
      <c r="L824" s="117"/>
      <c r="M824" s="117"/>
      <c r="N824" s="117"/>
      <c r="O824" s="117"/>
      <c r="P824" s="117"/>
      <c r="Q824" s="117"/>
      <c r="R824" s="117"/>
      <c r="S824" s="117"/>
      <c r="T824" s="117"/>
      <c r="U824" s="117">
        <v>115</v>
      </c>
      <c r="V824" s="117">
        <v>135</v>
      </c>
      <c r="W824" s="117">
        <v>125</v>
      </c>
      <c r="X824" s="117">
        <v>105</v>
      </c>
      <c r="Y824" s="117">
        <v>130</v>
      </c>
      <c r="Z824" s="117">
        <v>117.5</v>
      </c>
      <c r="AA824" s="117">
        <v>65</v>
      </c>
      <c r="AB824" s="117">
        <v>85</v>
      </c>
      <c r="AC824" s="117">
        <v>75</v>
      </c>
      <c r="AD824" s="117">
        <v>70</v>
      </c>
      <c r="AE824" s="117">
        <v>90</v>
      </c>
      <c r="AF824" s="119">
        <v>80</v>
      </c>
    </row>
    <row r="825" spans="2:32" ht="15" customHeight="1" x14ac:dyDescent="0.25">
      <c r="B825" s="116">
        <v>40417</v>
      </c>
      <c r="C825" s="117"/>
      <c r="D825" s="117"/>
      <c r="E825" s="117"/>
      <c r="F825" s="117"/>
      <c r="G825" s="117"/>
      <c r="H825" s="117"/>
      <c r="I825" s="117"/>
      <c r="J825" s="117"/>
      <c r="K825" s="117"/>
      <c r="L825" s="117"/>
      <c r="M825" s="117"/>
      <c r="N825" s="117"/>
      <c r="O825" s="117"/>
      <c r="P825" s="117"/>
      <c r="Q825" s="117"/>
      <c r="R825" s="117"/>
      <c r="S825" s="117"/>
      <c r="T825" s="117"/>
      <c r="U825" s="117">
        <v>105</v>
      </c>
      <c r="V825" s="117">
        <v>125</v>
      </c>
      <c r="W825" s="117">
        <v>115</v>
      </c>
      <c r="X825" s="117">
        <v>90</v>
      </c>
      <c r="Y825" s="117">
        <v>115</v>
      </c>
      <c r="Z825" s="117">
        <v>102.5</v>
      </c>
      <c r="AA825" s="117">
        <v>55</v>
      </c>
      <c r="AB825" s="117">
        <v>75</v>
      </c>
      <c r="AC825" s="117">
        <v>65</v>
      </c>
      <c r="AD825" s="117">
        <v>60</v>
      </c>
      <c r="AE825" s="117">
        <v>80</v>
      </c>
      <c r="AF825" s="119">
        <v>70</v>
      </c>
    </row>
    <row r="826" spans="2:32" ht="15" customHeight="1" x14ac:dyDescent="0.25">
      <c r="B826" s="116">
        <v>40410</v>
      </c>
      <c r="C826" s="117"/>
      <c r="D826" s="117"/>
      <c r="E826" s="117"/>
      <c r="F826" s="117"/>
      <c r="G826" s="117"/>
      <c r="H826" s="117"/>
      <c r="I826" s="117"/>
      <c r="J826" s="117"/>
      <c r="K826" s="117"/>
      <c r="L826" s="117"/>
      <c r="M826" s="117"/>
      <c r="N826" s="117"/>
      <c r="O826" s="117"/>
      <c r="P826" s="117"/>
      <c r="Q826" s="117"/>
      <c r="R826" s="117"/>
      <c r="S826" s="117"/>
      <c r="T826" s="117"/>
      <c r="U826" s="117">
        <v>105</v>
      </c>
      <c r="V826" s="117">
        <v>125</v>
      </c>
      <c r="W826" s="117">
        <v>115</v>
      </c>
      <c r="X826" s="117">
        <v>90</v>
      </c>
      <c r="Y826" s="117">
        <v>115</v>
      </c>
      <c r="Z826" s="117">
        <v>102.5</v>
      </c>
      <c r="AA826" s="117">
        <v>55</v>
      </c>
      <c r="AB826" s="117">
        <v>75</v>
      </c>
      <c r="AC826" s="117">
        <v>65</v>
      </c>
      <c r="AD826" s="117">
        <v>60</v>
      </c>
      <c r="AE826" s="117">
        <v>80</v>
      </c>
      <c r="AF826" s="119">
        <v>70</v>
      </c>
    </row>
    <row r="827" spans="2:32" ht="15" customHeight="1" x14ac:dyDescent="0.25">
      <c r="B827" s="116">
        <v>40403</v>
      </c>
      <c r="C827" s="117"/>
      <c r="D827" s="117"/>
      <c r="E827" s="117"/>
      <c r="F827" s="117"/>
      <c r="G827" s="117"/>
      <c r="H827" s="117"/>
      <c r="I827" s="117"/>
      <c r="J827" s="117"/>
      <c r="K827" s="117"/>
      <c r="L827" s="117"/>
      <c r="M827" s="117"/>
      <c r="N827" s="117"/>
      <c r="O827" s="117"/>
      <c r="P827" s="117"/>
      <c r="Q827" s="117"/>
      <c r="R827" s="117"/>
      <c r="S827" s="117"/>
      <c r="T827" s="117"/>
      <c r="U827" s="117">
        <v>105</v>
      </c>
      <c r="V827" s="117">
        <v>125</v>
      </c>
      <c r="W827" s="117">
        <v>115</v>
      </c>
      <c r="X827" s="117">
        <v>90</v>
      </c>
      <c r="Y827" s="117">
        <v>115</v>
      </c>
      <c r="Z827" s="117">
        <v>102.5</v>
      </c>
      <c r="AA827" s="117">
        <v>55</v>
      </c>
      <c r="AB827" s="117">
        <v>75</v>
      </c>
      <c r="AC827" s="117">
        <v>65</v>
      </c>
      <c r="AD827" s="117">
        <v>60</v>
      </c>
      <c r="AE827" s="117">
        <v>80</v>
      </c>
      <c r="AF827" s="119">
        <v>70</v>
      </c>
    </row>
    <row r="828" spans="2:32" ht="15" customHeight="1" x14ac:dyDescent="0.25">
      <c r="B828" s="116">
        <v>40396</v>
      </c>
      <c r="C828" s="117"/>
      <c r="D828" s="117"/>
      <c r="E828" s="117"/>
      <c r="F828" s="117"/>
      <c r="G828" s="117"/>
      <c r="H828" s="117"/>
      <c r="I828" s="117"/>
      <c r="J828" s="117"/>
      <c r="K828" s="117"/>
      <c r="L828" s="117"/>
      <c r="M828" s="117"/>
      <c r="N828" s="117"/>
      <c r="O828" s="117"/>
      <c r="P828" s="117"/>
      <c r="Q828" s="117"/>
      <c r="R828" s="117"/>
      <c r="S828" s="117"/>
      <c r="T828" s="117"/>
      <c r="U828" s="117">
        <v>105</v>
      </c>
      <c r="V828" s="117">
        <v>125</v>
      </c>
      <c r="W828" s="117">
        <v>115</v>
      </c>
      <c r="X828" s="117">
        <v>90</v>
      </c>
      <c r="Y828" s="117">
        <v>115</v>
      </c>
      <c r="Z828" s="117">
        <v>102.5</v>
      </c>
      <c r="AA828" s="117">
        <v>55</v>
      </c>
      <c r="AB828" s="117">
        <v>75</v>
      </c>
      <c r="AC828" s="117">
        <v>65</v>
      </c>
      <c r="AD828" s="117">
        <v>60</v>
      </c>
      <c r="AE828" s="117">
        <v>80</v>
      </c>
      <c r="AF828" s="119">
        <v>70</v>
      </c>
    </row>
    <row r="829" spans="2:32" ht="15" customHeight="1" x14ac:dyDescent="0.25">
      <c r="B829" s="116">
        <v>40389</v>
      </c>
      <c r="C829" s="117"/>
      <c r="D829" s="117"/>
      <c r="E829" s="117"/>
      <c r="F829" s="117"/>
      <c r="G829" s="117"/>
      <c r="H829" s="117"/>
      <c r="I829" s="117"/>
      <c r="J829" s="117"/>
      <c r="K829" s="117"/>
      <c r="L829" s="117"/>
      <c r="M829" s="117"/>
      <c r="N829" s="117"/>
      <c r="O829" s="117"/>
      <c r="P829" s="117"/>
      <c r="Q829" s="117"/>
      <c r="R829" s="117"/>
      <c r="S829" s="117"/>
      <c r="T829" s="117"/>
      <c r="U829" s="117">
        <v>90</v>
      </c>
      <c r="V829" s="117">
        <v>115</v>
      </c>
      <c r="W829" s="117">
        <v>102.5</v>
      </c>
      <c r="X829" s="117">
        <v>80</v>
      </c>
      <c r="Y829" s="117">
        <v>100</v>
      </c>
      <c r="Z829" s="117">
        <v>90</v>
      </c>
      <c r="AA829" s="117">
        <v>55</v>
      </c>
      <c r="AB829" s="117">
        <v>60</v>
      </c>
      <c r="AC829" s="117">
        <v>57.5</v>
      </c>
      <c r="AD829" s="117">
        <v>60</v>
      </c>
      <c r="AE829" s="117">
        <v>70</v>
      </c>
      <c r="AF829" s="119">
        <v>65</v>
      </c>
    </row>
    <row r="830" spans="2:32" ht="15" customHeight="1" x14ac:dyDescent="0.25">
      <c r="B830" s="116">
        <v>40382</v>
      </c>
      <c r="C830" s="117"/>
      <c r="D830" s="117"/>
      <c r="E830" s="117"/>
      <c r="F830" s="117"/>
      <c r="G830" s="117"/>
      <c r="H830" s="117"/>
      <c r="I830" s="117"/>
      <c r="J830" s="117"/>
      <c r="K830" s="117"/>
      <c r="L830" s="117"/>
      <c r="M830" s="117"/>
      <c r="N830" s="117"/>
      <c r="O830" s="117"/>
      <c r="P830" s="117"/>
      <c r="Q830" s="117"/>
      <c r="R830" s="117"/>
      <c r="S830" s="117"/>
      <c r="T830" s="117"/>
      <c r="U830" s="117">
        <v>90</v>
      </c>
      <c r="V830" s="117">
        <v>115</v>
      </c>
      <c r="W830" s="117">
        <v>102.5</v>
      </c>
      <c r="X830" s="117">
        <v>80</v>
      </c>
      <c r="Y830" s="117">
        <v>100</v>
      </c>
      <c r="Z830" s="117">
        <v>90</v>
      </c>
      <c r="AA830" s="117">
        <v>55</v>
      </c>
      <c r="AB830" s="117">
        <v>60</v>
      </c>
      <c r="AC830" s="117">
        <v>57.5</v>
      </c>
      <c r="AD830" s="117">
        <v>60</v>
      </c>
      <c r="AE830" s="117">
        <v>70</v>
      </c>
      <c r="AF830" s="119">
        <v>65</v>
      </c>
    </row>
    <row r="831" spans="2:32" ht="15" customHeight="1" x14ac:dyDescent="0.25">
      <c r="B831" s="116">
        <v>40375</v>
      </c>
      <c r="C831" s="117"/>
      <c r="D831" s="117"/>
      <c r="E831" s="117"/>
      <c r="F831" s="117"/>
      <c r="G831" s="117"/>
      <c r="H831" s="117"/>
      <c r="I831" s="117"/>
      <c r="J831" s="117"/>
      <c r="K831" s="117"/>
      <c r="L831" s="117"/>
      <c r="M831" s="117"/>
      <c r="N831" s="117"/>
      <c r="O831" s="117"/>
      <c r="P831" s="117"/>
      <c r="Q831" s="117"/>
      <c r="R831" s="117"/>
      <c r="S831" s="117"/>
      <c r="T831" s="117"/>
      <c r="U831" s="117">
        <v>90</v>
      </c>
      <c r="V831" s="117">
        <v>115</v>
      </c>
      <c r="W831" s="117">
        <v>102.5</v>
      </c>
      <c r="X831" s="117">
        <v>80</v>
      </c>
      <c r="Y831" s="117">
        <v>100</v>
      </c>
      <c r="Z831" s="117">
        <v>90</v>
      </c>
      <c r="AA831" s="117">
        <v>55</v>
      </c>
      <c r="AB831" s="117">
        <v>60</v>
      </c>
      <c r="AC831" s="117">
        <v>57.5</v>
      </c>
      <c r="AD831" s="117">
        <v>60</v>
      </c>
      <c r="AE831" s="117">
        <v>70</v>
      </c>
      <c r="AF831" s="119">
        <v>65</v>
      </c>
    </row>
    <row r="832" spans="2:32" ht="15" customHeight="1" x14ac:dyDescent="0.25">
      <c r="B832" s="116">
        <v>40368</v>
      </c>
      <c r="C832" s="117"/>
      <c r="D832" s="117"/>
      <c r="E832" s="117"/>
      <c r="F832" s="117"/>
      <c r="G832" s="117"/>
      <c r="H832" s="117"/>
      <c r="I832" s="117"/>
      <c r="J832" s="117"/>
      <c r="K832" s="117"/>
      <c r="L832" s="117"/>
      <c r="M832" s="117"/>
      <c r="N832" s="117"/>
      <c r="O832" s="117"/>
      <c r="P832" s="117"/>
      <c r="Q832" s="117"/>
      <c r="R832" s="117"/>
      <c r="S832" s="117"/>
      <c r="T832" s="117"/>
      <c r="U832" s="117">
        <v>90</v>
      </c>
      <c r="V832" s="117">
        <v>115</v>
      </c>
      <c r="W832" s="117">
        <v>102.5</v>
      </c>
      <c r="X832" s="117">
        <v>80</v>
      </c>
      <c r="Y832" s="117">
        <v>100</v>
      </c>
      <c r="Z832" s="117">
        <v>90</v>
      </c>
      <c r="AA832" s="117">
        <v>55</v>
      </c>
      <c r="AB832" s="117">
        <v>60</v>
      </c>
      <c r="AC832" s="117">
        <v>57.5</v>
      </c>
      <c r="AD832" s="117">
        <v>60</v>
      </c>
      <c r="AE832" s="117">
        <v>70</v>
      </c>
      <c r="AF832" s="119">
        <v>65</v>
      </c>
    </row>
    <row r="833" spans="2:32" ht="15" customHeight="1" x14ac:dyDescent="0.25">
      <c r="B833" s="116">
        <v>40361</v>
      </c>
      <c r="C833" s="117"/>
      <c r="D833" s="117"/>
      <c r="E833" s="117"/>
      <c r="F833" s="117"/>
      <c r="G833" s="117"/>
      <c r="H833" s="117"/>
      <c r="I833" s="117"/>
      <c r="J833" s="117"/>
      <c r="K833" s="117"/>
      <c r="L833" s="117"/>
      <c r="M833" s="117"/>
      <c r="N833" s="117"/>
      <c r="O833" s="117"/>
      <c r="P833" s="117"/>
      <c r="Q833" s="117"/>
      <c r="R833" s="117"/>
      <c r="S833" s="117"/>
      <c r="T833" s="117"/>
      <c r="U833" s="117">
        <v>90</v>
      </c>
      <c r="V833" s="117">
        <v>115</v>
      </c>
      <c r="W833" s="117">
        <v>102.5</v>
      </c>
      <c r="X833" s="117">
        <v>80</v>
      </c>
      <c r="Y833" s="117">
        <v>100</v>
      </c>
      <c r="Z833" s="117">
        <v>90</v>
      </c>
      <c r="AA833" s="117">
        <v>55</v>
      </c>
      <c r="AB833" s="117">
        <v>60</v>
      </c>
      <c r="AC833" s="117">
        <v>57.5</v>
      </c>
      <c r="AD833" s="117">
        <v>60</v>
      </c>
      <c r="AE833" s="117">
        <v>70</v>
      </c>
      <c r="AF833" s="119">
        <v>65</v>
      </c>
    </row>
    <row r="834" spans="2:32" ht="15" customHeight="1" x14ac:dyDescent="0.25">
      <c r="B834" s="116">
        <v>40354</v>
      </c>
      <c r="C834" s="117"/>
      <c r="D834" s="117"/>
      <c r="E834" s="117"/>
      <c r="F834" s="117"/>
      <c r="G834" s="117"/>
      <c r="H834" s="117"/>
      <c r="I834" s="117"/>
      <c r="J834" s="117"/>
      <c r="K834" s="117"/>
      <c r="L834" s="117"/>
      <c r="M834" s="117"/>
      <c r="N834" s="117"/>
      <c r="O834" s="117"/>
      <c r="P834" s="117"/>
      <c r="Q834" s="117"/>
      <c r="R834" s="117"/>
      <c r="S834" s="117"/>
      <c r="T834" s="117"/>
      <c r="U834" s="117">
        <v>90</v>
      </c>
      <c r="V834" s="117">
        <v>110</v>
      </c>
      <c r="W834" s="117">
        <v>100</v>
      </c>
      <c r="X834" s="117">
        <v>80</v>
      </c>
      <c r="Y834" s="117">
        <v>90</v>
      </c>
      <c r="Z834" s="117">
        <v>85</v>
      </c>
      <c r="AA834" s="117">
        <v>55</v>
      </c>
      <c r="AB834" s="117">
        <v>60</v>
      </c>
      <c r="AC834" s="117">
        <v>57.5</v>
      </c>
      <c r="AD834" s="117">
        <v>60</v>
      </c>
      <c r="AE834" s="117">
        <v>70</v>
      </c>
      <c r="AF834" s="119">
        <v>65</v>
      </c>
    </row>
    <row r="835" spans="2:32" ht="15" customHeight="1" x14ac:dyDescent="0.25">
      <c r="B835" s="116">
        <v>40347</v>
      </c>
      <c r="C835" s="117"/>
      <c r="D835" s="117"/>
      <c r="E835" s="117"/>
      <c r="F835" s="117"/>
      <c r="G835" s="117"/>
      <c r="H835" s="117"/>
      <c r="I835" s="117"/>
      <c r="J835" s="117"/>
      <c r="K835" s="117"/>
      <c r="L835" s="117"/>
      <c r="M835" s="117"/>
      <c r="N835" s="117"/>
      <c r="O835" s="117"/>
      <c r="P835" s="117"/>
      <c r="Q835" s="117"/>
      <c r="R835" s="117"/>
      <c r="S835" s="117"/>
      <c r="T835" s="117"/>
      <c r="U835" s="117">
        <v>90</v>
      </c>
      <c r="V835" s="117">
        <v>110</v>
      </c>
      <c r="W835" s="117">
        <v>100</v>
      </c>
      <c r="X835" s="117">
        <v>80</v>
      </c>
      <c r="Y835" s="117">
        <v>90</v>
      </c>
      <c r="Z835" s="117">
        <v>85</v>
      </c>
      <c r="AA835" s="117">
        <v>55</v>
      </c>
      <c r="AB835" s="117">
        <v>60</v>
      </c>
      <c r="AC835" s="117">
        <v>57.5</v>
      </c>
      <c r="AD835" s="117">
        <v>60</v>
      </c>
      <c r="AE835" s="117">
        <v>70</v>
      </c>
      <c r="AF835" s="119">
        <v>65</v>
      </c>
    </row>
    <row r="836" spans="2:32" ht="15" customHeight="1" x14ac:dyDescent="0.25">
      <c r="B836" s="116">
        <v>40340</v>
      </c>
      <c r="C836" s="117"/>
      <c r="D836" s="117"/>
      <c r="E836" s="117"/>
      <c r="F836" s="117"/>
      <c r="G836" s="117"/>
      <c r="H836" s="117"/>
      <c r="I836" s="117"/>
      <c r="J836" s="117"/>
      <c r="K836" s="117"/>
      <c r="L836" s="117"/>
      <c r="M836" s="117"/>
      <c r="N836" s="117"/>
      <c r="O836" s="117"/>
      <c r="P836" s="117"/>
      <c r="Q836" s="117"/>
      <c r="R836" s="117"/>
      <c r="S836" s="117"/>
      <c r="T836" s="117"/>
      <c r="U836" s="117">
        <v>90</v>
      </c>
      <c r="V836" s="117">
        <v>110</v>
      </c>
      <c r="W836" s="117">
        <v>100</v>
      </c>
      <c r="X836" s="117">
        <v>80</v>
      </c>
      <c r="Y836" s="117">
        <v>90</v>
      </c>
      <c r="Z836" s="117">
        <v>85</v>
      </c>
      <c r="AA836" s="117">
        <v>55</v>
      </c>
      <c r="AB836" s="117">
        <v>60</v>
      </c>
      <c r="AC836" s="117">
        <v>57.5</v>
      </c>
      <c r="AD836" s="117">
        <v>60</v>
      </c>
      <c r="AE836" s="117">
        <v>70</v>
      </c>
      <c r="AF836" s="119">
        <v>65</v>
      </c>
    </row>
    <row r="837" spans="2:32" ht="15" customHeight="1" x14ac:dyDescent="0.25">
      <c r="B837" s="116">
        <v>40333</v>
      </c>
      <c r="C837" s="117"/>
      <c r="D837" s="117"/>
      <c r="E837" s="117"/>
      <c r="F837" s="117"/>
      <c r="G837" s="117"/>
      <c r="H837" s="117"/>
      <c r="I837" s="117"/>
      <c r="J837" s="117"/>
      <c r="K837" s="117"/>
      <c r="L837" s="117"/>
      <c r="M837" s="117"/>
      <c r="N837" s="117"/>
      <c r="O837" s="117"/>
      <c r="P837" s="117"/>
      <c r="Q837" s="117"/>
      <c r="R837" s="117"/>
      <c r="S837" s="117"/>
      <c r="T837" s="117"/>
      <c r="U837" s="117">
        <v>90</v>
      </c>
      <c r="V837" s="117">
        <v>110</v>
      </c>
      <c r="W837" s="117">
        <v>100</v>
      </c>
      <c r="X837" s="117">
        <v>80</v>
      </c>
      <c r="Y837" s="117">
        <v>90</v>
      </c>
      <c r="Z837" s="117">
        <v>85</v>
      </c>
      <c r="AA837" s="117">
        <v>55</v>
      </c>
      <c r="AB837" s="117">
        <v>60</v>
      </c>
      <c r="AC837" s="117">
        <v>57.5</v>
      </c>
      <c r="AD837" s="117">
        <v>60</v>
      </c>
      <c r="AE837" s="117">
        <v>70</v>
      </c>
      <c r="AF837" s="119">
        <v>65</v>
      </c>
    </row>
    <row r="838" spans="2:32" ht="15" customHeight="1" x14ac:dyDescent="0.25">
      <c r="B838" s="116">
        <v>40326</v>
      </c>
      <c r="C838" s="117"/>
      <c r="D838" s="117"/>
      <c r="E838" s="117"/>
      <c r="F838" s="117"/>
      <c r="G838" s="117"/>
      <c r="H838" s="117"/>
      <c r="I838" s="117"/>
      <c r="J838" s="117"/>
      <c r="K838" s="117"/>
      <c r="L838" s="117"/>
      <c r="M838" s="117"/>
      <c r="N838" s="117"/>
      <c r="O838" s="117"/>
      <c r="P838" s="117"/>
      <c r="Q838" s="117"/>
      <c r="R838" s="117"/>
      <c r="S838" s="117"/>
      <c r="T838" s="117"/>
      <c r="U838" s="117">
        <v>100</v>
      </c>
      <c r="V838" s="117">
        <v>145</v>
      </c>
      <c r="W838" s="117">
        <v>122.5</v>
      </c>
      <c r="X838" s="117">
        <v>80</v>
      </c>
      <c r="Y838" s="117">
        <v>90</v>
      </c>
      <c r="Z838" s="117">
        <v>85</v>
      </c>
      <c r="AA838" s="117">
        <v>55</v>
      </c>
      <c r="AB838" s="117">
        <v>60</v>
      </c>
      <c r="AC838" s="117">
        <v>57.5</v>
      </c>
      <c r="AD838" s="117">
        <v>60</v>
      </c>
      <c r="AE838" s="117">
        <v>70</v>
      </c>
      <c r="AF838" s="119">
        <v>65</v>
      </c>
    </row>
    <row r="839" spans="2:32" ht="15" customHeight="1" x14ac:dyDescent="0.25">
      <c r="B839" s="116">
        <v>40319</v>
      </c>
      <c r="C839" s="117"/>
      <c r="D839" s="117"/>
      <c r="E839" s="117"/>
      <c r="F839" s="117"/>
      <c r="G839" s="117"/>
      <c r="H839" s="117"/>
      <c r="I839" s="117"/>
      <c r="J839" s="117"/>
      <c r="K839" s="117"/>
      <c r="L839" s="117"/>
      <c r="M839" s="117"/>
      <c r="N839" s="117"/>
      <c r="O839" s="117"/>
      <c r="P839" s="117"/>
      <c r="Q839" s="117"/>
      <c r="R839" s="117"/>
      <c r="S839" s="117"/>
      <c r="T839" s="117"/>
      <c r="U839" s="117">
        <v>100</v>
      </c>
      <c r="V839" s="117">
        <v>145</v>
      </c>
      <c r="W839" s="117">
        <v>122.5</v>
      </c>
      <c r="X839" s="117">
        <v>80</v>
      </c>
      <c r="Y839" s="117">
        <v>90</v>
      </c>
      <c r="Z839" s="117">
        <v>85</v>
      </c>
      <c r="AA839" s="117">
        <v>55</v>
      </c>
      <c r="AB839" s="117">
        <v>60</v>
      </c>
      <c r="AC839" s="117">
        <v>57.5</v>
      </c>
      <c r="AD839" s="117">
        <v>60</v>
      </c>
      <c r="AE839" s="117">
        <v>70</v>
      </c>
      <c r="AF839" s="119">
        <v>65</v>
      </c>
    </row>
    <row r="840" spans="2:32" ht="15" customHeight="1" x14ac:dyDescent="0.25">
      <c r="B840" s="116">
        <v>40312</v>
      </c>
      <c r="C840" s="117"/>
      <c r="D840" s="117"/>
      <c r="E840" s="117"/>
      <c r="F840" s="117"/>
      <c r="G840" s="117"/>
      <c r="H840" s="117"/>
      <c r="I840" s="117"/>
      <c r="J840" s="117"/>
      <c r="K840" s="117"/>
      <c r="L840" s="117"/>
      <c r="M840" s="117"/>
      <c r="N840" s="117"/>
      <c r="O840" s="117"/>
      <c r="P840" s="117"/>
      <c r="Q840" s="117"/>
      <c r="R840" s="117"/>
      <c r="S840" s="117"/>
      <c r="T840" s="117"/>
      <c r="U840" s="117">
        <v>100</v>
      </c>
      <c r="V840" s="117">
        <v>145</v>
      </c>
      <c r="W840" s="117">
        <v>122.5</v>
      </c>
      <c r="X840" s="117">
        <v>80</v>
      </c>
      <c r="Y840" s="117">
        <v>90</v>
      </c>
      <c r="Z840" s="117">
        <v>85</v>
      </c>
      <c r="AA840" s="117">
        <v>55</v>
      </c>
      <c r="AB840" s="117">
        <v>60</v>
      </c>
      <c r="AC840" s="117">
        <v>57.5</v>
      </c>
      <c r="AD840" s="117">
        <v>60</v>
      </c>
      <c r="AE840" s="117">
        <v>70</v>
      </c>
      <c r="AF840" s="119">
        <v>65</v>
      </c>
    </row>
    <row r="841" spans="2:32" ht="15" customHeight="1" x14ac:dyDescent="0.25">
      <c r="B841" s="116">
        <v>40305</v>
      </c>
      <c r="C841" s="117"/>
      <c r="D841" s="117"/>
      <c r="E841" s="117"/>
      <c r="F841" s="117"/>
      <c r="G841" s="117"/>
      <c r="H841" s="117"/>
      <c r="I841" s="117"/>
      <c r="J841" s="117"/>
      <c r="K841" s="117"/>
      <c r="L841" s="117"/>
      <c r="M841" s="117"/>
      <c r="N841" s="117"/>
      <c r="O841" s="117"/>
      <c r="P841" s="117"/>
      <c r="Q841" s="117"/>
      <c r="R841" s="117"/>
      <c r="S841" s="117"/>
      <c r="T841" s="117"/>
      <c r="U841" s="117">
        <v>100</v>
      </c>
      <c r="V841" s="117">
        <v>145</v>
      </c>
      <c r="W841" s="117">
        <v>122.5</v>
      </c>
      <c r="X841" s="117">
        <v>80</v>
      </c>
      <c r="Y841" s="117">
        <v>90</v>
      </c>
      <c r="Z841" s="117">
        <v>85</v>
      </c>
      <c r="AA841" s="117">
        <v>55</v>
      </c>
      <c r="AB841" s="117">
        <v>60</v>
      </c>
      <c r="AC841" s="117">
        <v>57.5</v>
      </c>
      <c r="AD841" s="117">
        <v>60</v>
      </c>
      <c r="AE841" s="117">
        <v>70</v>
      </c>
      <c r="AF841" s="119">
        <v>65</v>
      </c>
    </row>
    <row r="842" spans="2:32" ht="15" customHeight="1" x14ac:dyDescent="0.25">
      <c r="B842" s="116">
        <v>40298</v>
      </c>
      <c r="C842" s="117"/>
      <c r="D842" s="117"/>
      <c r="E842" s="117"/>
      <c r="F842" s="117"/>
      <c r="G842" s="117"/>
      <c r="H842" s="117"/>
      <c r="I842" s="117"/>
      <c r="J842" s="117"/>
      <c r="K842" s="117"/>
      <c r="L842" s="117"/>
      <c r="M842" s="117"/>
      <c r="N842" s="117"/>
      <c r="O842" s="117"/>
      <c r="P842" s="117"/>
      <c r="Q842" s="117"/>
      <c r="R842" s="117"/>
      <c r="S842" s="117"/>
      <c r="T842" s="117"/>
      <c r="U842" s="117">
        <v>125</v>
      </c>
      <c r="V842" s="117">
        <v>140</v>
      </c>
      <c r="W842" s="117">
        <v>132.5</v>
      </c>
      <c r="X842" s="117">
        <v>80</v>
      </c>
      <c r="Y842" s="117">
        <v>90</v>
      </c>
      <c r="Z842" s="117">
        <v>85</v>
      </c>
      <c r="AA842" s="117">
        <v>40</v>
      </c>
      <c r="AB842" s="117">
        <v>60</v>
      </c>
      <c r="AC842" s="117">
        <v>50</v>
      </c>
      <c r="AD842" s="117">
        <v>45</v>
      </c>
      <c r="AE842" s="117">
        <v>70</v>
      </c>
      <c r="AF842" s="119">
        <v>57.5</v>
      </c>
    </row>
    <row r="843" spans="2:32" ht="15" customHeight="1" x14ac:dyDescent="0.25">
      <c r="B843" s="116">
        <v>40291</v>
      </c>
      <c r="C843" s="117"/>
      <c r="D843" s="117"/>
      <c r="E843" s="117"/>
      <c r="F843" s="117"/>
      <c r="G843" s="117"/>
      <c r="H843" s="117"/>
      <c r="I843" s="117"/>
      <c r="J843" s="117"/>
      <c r="K843" s="117"/>
      <c r="L843" s="117"/>
      <c r="M843" s="117"/>
      <c r="N843" s="117"/>
      <c r="O843" s="117"/>
      <c r="P843" s="117"/>
      <c r="Q843" s="117"/>
      <c r="R843" s="117"/>
      <c r="S843" s="117"/>
      <c r="T843" s="117"/>
      <c r="U843" s="117">
        <v>125</v>
      </c>
      <c r="V843" s="117">
        <v>140</v>
      </c>
      <c r="W843" s="117">
        <v>132.5</v>
      </c>
      <c r="X843" s="117">
        <v>80</v>
      </c>
      <c r="Y843" s="117">
        <v>90</v>
      </c>
      <c r="Z843" s="117">
        <v>85</v>
      </c>
      <c r="AA843" s="117">
        <v>40</v>
      </c>
      <c r="AB843" s="117">
        <v>60</v>
      </c>
      <c r="AC843" s="117">
        <v>50</v>
      </c>
      <c r="AD843" s="117">
        <v>45</v>
      </c>
      <c r="AE843" s="117">
        <v>70</v>
      </c>
      <c r="AF843" s="119">
        <v>57.5</v>
      </c>
    </row>
    <row r="844" spans="2:32" ht="15" customHeight="1" x14ac:dyDescent="0.25">
      <c r="B844" s="116">
        <v>40284</v>
      </c>
      <c r="C844" s="117"/>
      <c r="D844" s="117"/>
      <c r="E844" s="117"/>
      <c r="F844" s="117"/>
      <c r="G844" s="117"/>
      <c r="H844" s="117"/>
      <c r="I844" s="117"/>
      <c r="J844" s="117"/>
      <c r="K844" s="117"/>
      <c r="L844" s="117"/>
      <c r="M844" s="117"/>
      <c r="N844" s="117"/>
      <c r="O844" s="117"/>
      <c r="P844" s="117"/>
      <c r="Q844" s="117"/>
      <c r="R844" s="117"/>
      <c r="S844" s="117"/>
      <c r="T844" s="117"/>
      <c r="U844" s="117">
        <v>125</v>
      </c>
      <c r="V844" s="117">
        <v>140</v>
      </c>
      <c r="W844" s="117">
        <v>132.5</v>
      </c>
      <c r="X844" s="117">
        <v>80</v>
      </c>
      <c r="Y844" s="117">
        <v>90</v>
      </c>
      <c r="Z844" s="117">
        <v>85</v>
      </c>
      <c r="AA844" s="117">
        <v>40</v>
      </c>
      <c r="AB844" s="117">
        <v>60</v>
      </c>
      <c r="AC844" s="117">
        <v>50</v>
      </c>
      <c r="AD844" s="117">
        <v>45</v>
      </c>
      <c r="AE844" s="117">
        <v>70</v>
      </c>
      <c r="AF844" s="119">
        <v>57.5</v>
      </c>
    </row>
    <row r="845" spans="2:32" ht="15" customHeight="1" x14ac:dyDescent="0.25">
      <c r="B845" s="116">
        <v>40277</v>
      </c>
      <c r="C845" s="117"/>
      <c r="D845" s="117"/>
      <c r="E845" s="117"/>
      <c r="F845" s="117"/>
      <c r="G845" s="117"/>
      <c r="H845" s="117"/>
      <c r="I845" s="117"/>
      <c r="J845" s="117"/>
      <c r="K845" s="117"/>
      <c r="L845" s="117"/>
      <c r="M845" s="117"/>
      <c r="N845" s="117"/>
      <c r="O845" s="117"/>
      <c r="P845" s="117"/>
      <c r="Q845" s="117"/>
      <c r="R845" s="117"/>
      <c r="S845" s="117"/>
      <c r="T845" s="117"/>
      <c r="U845" s="117">
        <v>125</v>
      </c>
      <c r="V845" s="117">
        <v>140</v>
      </c>
      <c r="W845" s="117">
        <v>132.5</v>
      </c>
      <c r="X845" s="117">
        <v>80</v>
      </c>
      <c r="Y845" s="117">
        <v>90</v>
      </c>
      <c r="Z845" s="117">
        <v>85</v>
      </c>
      <c r="AA845" s="117">
        <v>40</v>
      </c>
      <c r="AB845" s="117">
        <v>60</v>
      </c>
      <c r="AC845" s="117">
        <v>50</v>
      </c>
      <c r="AD845" s="117">
        <v>45</v>
      </c>
      <c r="AE845" s="117">
        <v>70</v>
      </c>
      <c r="AF845" s="119">
        <v>57.5</v>
      </c>
    </row>
    <row r="846" spans="2:32" ht="15" customHeight="1" x14ac:dyDescent="0.25">
      <c r="B846" s="116">
        <v>40270</v>
      </c>
      <c r="C846" s="117"/>
      <c r="D846" s="117"/>
      <c r="E846" s="117"/>
      <c r="F846" s="117"/>
      <c r="G846" s="117"/>
      <c r="H846" s="117"/>
      <c r="I846" s="117"/>
      <c r="J846" s="117"/>
      <c r="K846" s="117"/>
      <c r="L846" s="117"/>
      <c r="M846" s="117"/>
      <c r="N846" s="117"/>
      <c r="O846" s="117"/>
      <c r="P846" s="117"/>
      <c r="Q846" s="117"/>
      <c r="R846" s="117"/>
      <c r="S846" s="117"/>
      <c r="T846" s="117"/>
      <c r="U846" s="117">
        <v>125</v>
      </c>
      <c r="V846" s="117">
        <v>140</v>
      </c>
      <c r="W846" s="117">
        <v>132.5</v>
      </c>
      <c r="X846" s="117">
        <v>80</v>
      </c>
      <c r="Y846" s="117">
        <v>90</v>
      </c>
      <c r="Z846" s="117">
        <v>85</v>
      </c>
      <c r="AA846" s="117">
        <v>40</v>
      </c>
      <c r="AB846" s="117">
        <v>60</v>
      </c>
      <c r="AC846" s="117">
        <v>50</v>
      </c>
      <c r="AD846" s="117">
        <v>45</v>
      </c>
      <c r="AE846" s="117">
        <v>70</v>
      </c>
      <c r="AF846" s="119">
        <v>57.5</v>
      </c>
    </row>
    <row r="847" spans="2:32" ht="15" customHeight="1" x14ac:dyDescent="0.25">
      <c r="B847" s="116">
        <v>40263</v>
      </c>
      <c r="C847" s="117"/>
      <c r="D847" s="117"/>
      <c r="E847" s="117"/>
      <c r="F847" s="117"/>
      <c r="G847" s="117"/>
      <c r="H847" s="117"/>
      <c r="I847" s="117"/>
      <c r="J847" s="117"/>
      <c r="K847" s="117"/>
      <c r="L847" s="117"/>
      <c r="M847" s="117"/>
      <c r="N847" s="117"/>
      <c r="O847" s="117"/>
      <c r="P847" s="117"/>
      <c r="Q847" s="117"/>
      <c r="R847" s="117"/>
      <c r="S847" s="117"/>
      <c r="T847" s="117"/>
      <c r="U847" s="117">
        <v>90</v>
      </c>
      <c r="V847" s="117">
        <v>150</v>
      </c>
      <c r="W847" s="117">
        <v>120</v>
      </c>
      <c r="X847" s="117">
        <v>70</v>
      </c>
      <c r="Y847" s="117">
        <v>90</v>
      </c>
      <c r="Z847" s="117">
        <v>80</v>
      </c>
      <c r="AA847" s="117">
        <v>40</v>
      </c>
      <c r="AB847" s="117">
        <v>50</v>
      </c>
      <c r="AC847" s="117">
        <v>45</v>
      </c>
      <c r="AD847" s="117">
        <v>45</v>
      </c>
      <c r="AE847" s="117">
        <v>55</v>
      </c>
      <c r="AF847" s="119">
        <v>50</v>
      </c>
    </row>
    <row r="848" spans="2:32" ht="15" customHeight="1" x14ac:dyDescent="0.25">
      <c r="B848" s="116">
        <v>40256</v>
      </c>
      <c r="C848" s="117"/>
      <c r="D848" s="117"/>
      <c r="E848" s="117"/>
      <c r="F848" s="117"/>
      <c r="G848" s="117"/>
      <c r="H848" s="117"/>
      <c r="I848" s="117"/>
      <c r="J848" s="117"/>
      <c r="K848" s="117"/>
      <c r="L848" s="117"/>
      <c r="M848" s="117"/>
      <c r="N848" s="117"/>
      <c r="O848" s="117"/>
      <c r="P848" s="117"/>
      <c r="Q848" s="117"/>
      <c r="R848" s="117"/>
      <c r="S848" s="117"/>
      <c r="T848" s="117"/>
      <c r="U848" s="117">
        <v>90</v>
      </c>
      <c r="V848" s="117">
        <v>150</v>
      </c>
      <c r="W848" s="117">
        <v>120</v>
      </c>
      <c r="X848" s="117">
        <v>70</v>
      </c>
      <c r="Y848" s="117">
        <v>90</v>
      </c>
      <c r="Z848" s="117">
        <v>80</v>
      </c>
      <c r="AA848" s="117">
        <v>40</v>
      </c>
      <c r="AB848" s="117">
        <v>50</v>
      </c>
      <c r="AC848" s="117">
        <v>45</v>
      </c>
      <c r="AD848" s="117">
        <v>45</v>
      </c>
      <c r="AE848" s="117">
        <v>55</v>
      </c>
      <c r="AF848" s="119">
        <v>50</v>
      </c>
    </row>
    <row r="849" spans="2:32" ht="15" customHeight="1" x14ac:dyDescent="0.25">
      <c r="B849" s="116">
        <v>40249</v>
      </c>
      <c r="C849" s="117"/>
      <c r="D849" s="117"/>
      <c r="E849" s="117"/>
      <c r="F849" s="117"/>
      <c r="G849" s="117"/>
      <c r="H849" s="117"/>
      <c r="I849" s="117"/>
      <c r="J849" s="117"/>
      <c r="K849" s="117"/>
      <c r="L849" s="117"/>
      <c r="M849" s="117"/>
      <c r="N849" s="117"/>
      <c r="O849" s="117"/>
      <c r="P849" s="117"/>
      <c r="Q849" s="117"/>
      <c r="R849" s="117"/>
      <c r="S849" s="117"/>
      <c r="T849" s="117"/>
      <c r="U849" s="117">
        <v>90</v>
      </c>
      <c r="V849" s="117">
        <v>150</v>
      </c>
      <c r="W849" s="117">
        <v>120</v>
      </c>
      <c r="X849" s="117">
        <v>70</v>
      </c>
      <c r="Y849" s="117">
        <v>90</v>
      </c>
      <c r="Z849" s="117">
        <v>80</v>
      </c>
      <c r="AA849" s="117">
        <v>40</v>
      </c>
      <c r="AB849" s="117">
        <v>50</v>
      </c>
      <c r="AC849" s="117">
        <v>45</v>
      </c>
      <c r="AD849" s="117">
        <v>45</v>
      </c>
      <c r="AE849" s="117">
        <v>55</v>
      </c>
      <c r="AF849" s="119">
        <v>50</v>
      </c>
    </row>
    <row r="850" spans="2:32" ht="15" customHeight="1" x14ac:dyDescent="0.25">
      <c r="B850" s="116">
        <v>40242</v>
      </c>
      <c r="C850" s="117"/>
      <c r="D850" s="117"/>
      <c r="E850" s="117"/>
      <c r="F850" s="117"/>
      <c r="G850" s="117"/>
      <c r="H850" s="117"/>
      <c r="I850" s="117"/>
      <c r="J850" s="117"/>
      <c r="K850" s="117"/>
      <c r="L850" s="117"/>
      <c r="M850" s="117"/>
      <c r="N850" s="117"/>
      <c r="O850" s="117"/>
      <c r="P850" s="117"/>
      <c r="Q850" s="117"/>
      <c r="R850" s="117"/>
      <c r="S850" s="117"/>
      <c r="T850" s="117"/>
      <c r="U850" s="117">
        <v>90</v>
      </c>
      <c r="V850" s="117">
        <v>150</v>
      </c>
      <c r="W850" s="117">
        <v>120</v>
      </c>
      <c r="X850" s="117">
        <v>70</v>
      </c>
      <c r="Y850" s="117">
        <v>90</v>
      </c>
      <c r="Z850" s="117">
        <v>80</v>
      </c>
      <c r="AA850" s="117">
        <v>40</v>
      </c>
      <c r="AB850" s="117">
        <v>50</v>
      </c>
      <c r="AC850" s="117">
        <v>45</v>
      </c>
      <c r="AD850" s="117">
        <v>45</v>
      </c>
      <c r="AE850" s="117">
        <v>55</v>
      </c>
      <c r="AF850" s="119">
        <v>50</v>
      </c>
    </row>
    <row r="851" spans="2:32" ht="15" customHeight="1" x14ac:dyDescent="0.25">
      <c r="B851" s="116">
        <v>40235</v>
      </c>
      <c r="C851" s="117"/>
      <c r="D851" s="117"/>
      <c r="E851" s="117"/>
      <c r="F851" s="117"/>
      <c r="G851" s="117"/>
      <c r="H851" s="117"/>
      <c r="I851" s="117"/>
      <c r="J851" s="117"/>
      <c r="K851" s="117"/>
      <c r="L851" s="117"/>
      <c r="M851" s="117"/>
      <c r="N851" s="117"/>
      <c r="O851" s="117"/>
      <c r="P851" s="117"/>
      <c r="Q851" s="117"/>
      <c r="R851" s="117"/>
      <c r="S851" s="117"/>
      <c r="T851" s="117"/>
      <c r="U851" s="117">
        <v>75</v>
      </c>
      <c r="V851" s="117">
        <v>110</v>
      </c>
      <c r="W851" s="117">
        <v>92.5</v>
      </c>
      <c r="X851" s="117">
        <v>70</v>
      </c>
      <c r="Y851" s="117">
        <v>90</v>
      </c>
      <c r="Z851" s="117">
        <v>80</v>
      </c>
      <c r="AA851" s="117">
        <v>40</v>
      </c>
      <c r="AB851" s="117">
        <v>50</v>
      </c>
      <c r="AC851" s="117">
        <v>45</v>
      </c>
      <c r="AD851" s="117">
        <v>20</v>
      </c>
      <c r="AE851" s="117">
        <v>55</v>
      </c>
      <c r="AF851" s="119">
        <v>37.5</v>
      </c>
    </row>
    <row r="852" spans="2:32" ht="15" customHeight="1" x14ac:dyDescent="0.25">
      <c r="B852" s="116">
        <v>40228</v>
      </c>
      <c r="C852" s="117"/>
      <c r="D852" s="117"/>
      <c r="E852" s="117"/>
      <c r="F852" s="117"/>
      <c r="G852" s="117"/>
      <c r="H852" s="117"/>
      <c r="I852" s="117"/>
      <c r="J852" s="117"/>
      <c r="K852" s="117"/>
      <c r="L852" s="117"/>
      <c r="M852" s="117"/>
      <c r="N852" s="117"/>
      <c r="O852" s="117"/>
      <c r="P852" s="117"/>
      <c r="Q852" s="117"/>
      <c r="R852" s="117"/>
      <c r="S852" s="117"/>
      <c r="T852" s="117"/>
      <c r="U852" s="117">
        <v>75</v>
      </c>
      <c r="V852" s="117">
        <v>110</v>
      </c>
      <c r="W852" s="117">
        <v>92.5</v>
      </c>
      <c r="X852" s="117">
        <v>70</v>
      </c>
      <c r="Y852" s="117">
        <v>90</v>
      </c>
      <c r="Z852" s="117">
        <v>80</v>
      </c>
      <c r="AA852" s="117">
        <v>40</v>
      </c>
      <c r="AB852" s="117">
        <v>50</v>
      </c>
      <c r="AC852" s="117">
        <v>45</v>
      </c>
      <c r="AD852" s="117">
        <v>20</v>
      </c>
      <c r="AE852" s="117">
        <v>55</v>
      </c>
      <c r="AF852" s="119">
        <v>37.5</v>
      </c>
    </row>
    <row r="853" spans="2:32" ht="15" customHeight="1" x14ac:dyDescent="0.25">
      <c r="B853" s="116">
        <v>40221</v>
      </c>
      <c r="C853" s="117"/>
      <c r="D853" s="117"/>
      <c r="E853" s="117"/>
      <c r="F853" s="117"/>
      <c r="G853" s="117"/>
      <c r="H853" s="117"/>
      <c r="I853" s="117"/>
      <c r="J853" s="117"/>
      <c r="K853" s="117"/>
      <c r="L853" s="117"/>
      <c r="M853" s="117"/>
      <c r="N853" s="117"/>
      <c r="O853" s="117"/>
      <c r="P853" s="117"/>
      <c r="Q853" s="117"/>
      <c r="R853" s="117"/>
      <c r="S853" s="117"/>
      <c r="T853" s="117"/>
      <c r="U853" s="117">
        <v>75</v>
      </c>
      <c r="V853" s="117">
        <v>110</v>
      </c>
      <c r="W853" s="117">
        <v>92.5</v>
      </c>
      <c r="X853" s="117">
        <v>70</v>
      </c>
      <c r="Y853" s="117">
        <v>90</v>
      </c>
      <c r="Z853" s="117">
        <v>80</v>
      </c>
      <c r="AA853" s="117">
        <v>40</v>
      </c>
      <c r="AB853" s="117">
        <v>50</v>
      </c>
      <c r="AC853" s="117">
        <v>45</v>
      </c>
      <c r="AD853" s="117">
        <v>20</v>
      </c>
      <c r="AE853" s="117">
        <v>55</v>
      </c>
      <c r="AF853" s="119">
        <v>37.5</v>
      </c>
    </row>
    <row r="854" spans="2:32" ht="15" customHeight="1" x14ac:dyDescent="0.25">
      <c r="B854" s="116">
        <v>40214</v>
      </c>
      <c r="C854" s="117"/>
      <c r="D854" s="117"/>
      <c r="E854" s="117"/>
      <c r="F854" s="117"/>
      <c r="G854" s="117"/>
      <c r="H854" s="117"/>
      <c r="I854" s="117"/>
      <c r="J854" s="117"/>
      <c r="K854" s="117"/>
      <c r="L854" s="117"/>
      <c r="M854" s="117"/>
      <c r="N854" s="117"/>
      <c r="O854" s="117"/>
      <c r="P854" s="117"/>
      <c r="Q854" s="117"/>
      <c r="R854" s="117"/>
      <c r="S854" s="117"/>
      <c r="T854" s="117"/>
      <c r="U854" s="117">
        <v>75</v>
      </c>
      <c r="V854" s="117">
        <v>110</v>
      </c>
      <c r="W854" s="117">
        <v>92.5</v>
      </c>
      <c r="X854" s="117">
        <v>70</v>
      </c>
      <c r="Y854" s="117">
        <v>90</v>
      </c>
      <c r="Z854" s="117">
        <v>80</v>
      </c>
      <c r="AA854" s="117">
        <v>40</v>
      </c>
      <c r="AB854" s="117">
        <v>50</v>
      </c>
      <c r="AC854" s="117">
        <v>45</v>
      </c>
      <c r="AD854" s="117">
        <v>20</v>
      </c>
      <c r="AE854" s="117">
        <v>55</v>
      </c>
      <c r="AF854" s="119">
        <v>37.5</v>
      </c>
    </row>
    <row r="855" spans="2:32" ht="15" customHeight="1" x14ac:dyDescent="0.25">
      <c r="B855" s="116">
        <v>40207</v>
      </c>
      <c r="C855" s="117"/>
      <c r="D855" s="117"/>
      <c r="E855" s="117"/>
      <c r="F855" s="117"/>
      <c r="G855" s="117"/>
      <c r="H855" s="117"/>
      <c r="I855" s="117"/>
      <c r="J855" s="117"/>
      <c r="K855" s="117"/>
      <c r="L855" s="117"/>
      <c r="M855" s="117"/>
      <c r="N855" s="117"/>
      <c r="O855" s="117"/>
      <c r="P855" s="117"/>
      <c r="Q855" s="117"/>
      <c r="R855" s="117"/>
      <c r="S855" s="117"/>
      <c r="T855" s="117"/>
      <c r="U855" s="117">
        <v>55</v>
      </c>
      <c r="V855" s="117">
        <v>85</v>
      </c>
      <c r="W855" s="117">
        <v>70</v>
      </c>
      <c r="X855" s="117">
        <v>50</v>
      </c>
      <c r="Y855" s="117">
        <v>70</v>
      </c>
      <c r="Z855" s="117">
        <v>60</v>
      </c>
      <c r="AA855" s="117">
        <v>10</v>
      </c>
      <c r="AB855" s="117">
        <v>30</v>
      </c>
      <c r="AC855" s="117">
        <v>20</v>
      </c>
      <c r="AD855" s="117">
        <v>10</v>
      </c>
      <c r="AE855" s="117">
        <v>30</v>
      </c>
      <c r="AF855" s="119">
        <v>20</v>
      </c>
    </row>
    <row r="856" spans="2:32" ht="15" customHeight="1" x14ac:dyDescent="0.25">
      <c r="B856" s="116">
        <v>40200</v>
      </c>
      <c r="C856" s="117"/>
      <c r="D856" s="117"/>
      <c r="E856" s="117"/>
      <c r="F856" s="117"/>
      <c r="G856" s="117"/>
      <c r="H856" s="117"/>
      <c r="I856" s="117"/>
      <c r="J856" s="117"/>
      <c r="K856" s="117"/>
      <c r="L856" s="117"/>
      <c r="M856" s="117"/>
      <c r="N856" s="117"/>
      <c r="O856" s="117"/>
      <c r="P856" s="117"/>
      <c r="Q856" s="117"/>
      <c r="R856" s="117"/>
      <c r="S856" s="117"/>
      <c r="T856" s="117"/>
      <c r="U856" s="117">
        <v>55</v>
      </c>
      <c r="V856" s="117">
        <v>85</v>
      </c>
      <c r="W856" s="117">
        <v>70</v>
      </c>
      <c r="X856" s="117">
        <v>50</v>
      </c>
      <c r="Y856" s="117">
        <v>70</v>
      </c>
      <c r="Z856" s="117">
        <v>60</v>
      </c>
      <c r="AA856" s="117">
        <v>10</v>
      </c>
      <c r="AB856" s="117">
        <v>30</v>
      </c>
      <c r="AC856" s="117">
        <v>20</v>
      </c>
      <c r="AD856" s="117">
        <v>10</v>
      </c>
      <c r="AE856" s="117">
        <v>30</v>
      </c>
      <c r="AF856" s="119">
        <v>20</v>
      </c>
    </row>
    <row r="857" spans="2:32" ht="15" customHeight="1" x14ac:dyDescent="0.25">
      <c r="B857" s="116">
        <v>40193</v>
      </c>
      <c r="C857" s="117"/>
      <c r="D857" s="117"/>
      <c r="E857" s="117"/>
      <c r="F857" s="117"/>
      <c r="G857" s="117"/>
      <c r="H857" s="117"/>
      <c r="I857" s="117"/>
      <c r="J857" s="117"/>
      <c r="K857" s="117"/>
      <c r="L857" s="117"/>
      <c r="M857" s="117"/>
      <c r="N857" s="117"/>
      <c r="O857" s="117"/>
      <c r="P857" s="117"/>
      <c r="Q857" s="117"/>
      <c r="R857" s="117"/>
      <c r="S857" s="117"/>
      <c r="T857" s="117"/>
      <c r="U857" s="117">
        <v>55</v>
      </c>
      <c r="V857" s="117">
        <v>85</v>
      </c>
      <c r="W857" s="117">
        <v>70</v>
      </c>
      <c r="X857" s="117">
        <v>50</v>
      </c>
      <c r="Y857" s="117">
        <v>70</v>
      </c>
      <c r="Z857" s="117">
        <v>60</v>
      </c>
      <c r="AA857" s="117">
        <v>10</v>
      </c>
      <c r="AB857" s="117">
        <v>30</v>
      </c>
      <c r="AC857" s="117">
        <v>20</v>
      </c>
      <c r="AD857" s="117">
        <v>10</v>
      </c>
      <c r="AE857" s="117">
        <v>30</v>
      </c>
      <c r="AF857" s="119">
        <v>20</v>
      </c>
    </row>
    <row r="858" spans="2:32" ht="15" customHeight="1" x14ac:dyDescent="0.25">
      <c r="B858" s="116">
        <v>40186</v>
      </c>
      <c r="C858" s="117"/>
      <c r="D858" s="117"/>
      <c r="E858" s="117"/>
      <c r="F858" s="117"/>
      <c r="G858" s="117"/>
      <c r="H858" s="117"/>
      <c r="I858" s="117"/>
      <c r="J858" s="117"/>
      <c r="K858" s="117"/>
      <c r="L858" s="117"/>
      <c r="M858" s="117"/>
      <c r="N858" s="117"/>
      <c r="O858" s="117"/>
      <c r="P858" s="117"/>
      <c r="Q858" s="117"/>
      <c r="R858" s="117"/>
      <c r="S858" s="117"/>
      <c r="T858" s="117"/>
      <c r="U858" s="117">
        <v>55</v>
      </c>
      <c r="V858" s="117">
        <v>85</v>
      </c>
      <c r="W858" s="117">
        <v>70</v>
      </c>
      <c r="X858" s="117">
        <v>50</v>
      </c>
      <c r="Y858" s="117">
        <v>70</v>
      </c>
      <c r="Z858" s="117">
        <v>60</v>
      </c>
      <c r="AA858" s="117">
        <v>10</v>
      </c>
      <c r="AB858" s="117">
        <v>30</v>
      </c>
      <c r="AC858" s="117">
        <v>20</v>
      </c>
      <c r="AD858" s="117">
        <v>10</v>
      </c>
      <c r="AE858" s="117">
        <v>30</v>
      </c>
      <c r="AF858" s="119">
        <v>20</v>
      </c>
    </row>
    <row r="859" spans="2:32" ht="15" customHeight="1" thickBot="1" x14ac:dyDescent="0.3">
      <c r="B859" s="120">
        <v>40179</v>
      </c>
      <c r="C859" s="121"/>
      <c r="D859" s="121"/>
      <c r="E859" s="121"/>
      <c r="F859" s="121"/>
      <c r="G859" s="121"/>
      <c r="H859" s="121"/>
      <c r="I859" s="121"/>
      <c r="J859" s="121"/>
      <c r="K859" s="121"/>
      <c r="L859" s="121"/>
      <c r="M859" s="121"/>
      <c r="N859" s="121"/>
      <c r="O859" s="121"/>
      <c r="P859" s="121"/>
      <c r="Q859" s="121"/>
      <c r="R859" s="121"/>
      <c r="S859" s="121"/>
      <c r="T859" s="121"/>
      <c r="U859" s="121">
        <v>55</v>
      </c>
      <c r="V859" s="121">
        <v>85</v>
      </c>
      <c r="W859" s="121">
        <v>70</v>
      </c>
      <c r="X859" s="121">
        <v>50</v>
      </c>
      <c r="Y859" s="121">
        <v>70</v>
      </c>
      <c r="Z859" s="121">
        <v>60</v>
      </c>
      <c r="AA859" s="121">
        <v>10</v>
      </c>
      <c r="AB859" s="121">
        <v>30</v>
      </c>
      <c r="AC859" s="121">
        <v>20</v>
      </c>
      <c r="AD859" s="121">
        <v>10</v>
      </c>
      <c r="AE859" s="121">
        <v>30</v>
      </c>
      <c r="AF859" s="122">
        <v>20</v>
      </c>
    </row>
    <row r="860" spans="2:32" ht="15" customHeight="1" thickTop="1" x14ac:dyDescent="0.25"/>
    <row r="861" spans="2:32" ht="15" customHeight="1" x14ac:dyDescent="0.25">
      <c r="B861" t="s">
        <v>332</v>
      </c>
    </row>
    <row r="862" spans="2:32" ht="15" customHeight="1" x14ac:dyDescent="0.25">
      <c r="B862" t="s">
        <v>327</v>
      </c>
    </row>
    <row r="863" spans="2:32" ht="15" customHeight="1" x14ac:dyDescent="0.25">
      <c r="B863" t="s">
        <v>6</v>
      </c>
    </row>
    <row r="864" spans="2:32" ht="15" customHeight="1" x14ac:dyDescent="0.25">
      <c r="B864" t="s">
        <v>5</v>
      </c>
    </row>
    <row r="865" spans="2:2" ht="15" customHeight="1" x14ac:dyDescent="0.25">
      <c r="B865" t="s">
        <v>328</v>
      </c>
    </row>
    <row r="866" spans="2:2" ht="15" customHeight="1" x14ac:dyDescent="0.25">
      <c r="B866" t="s">
        <v>4</v>
      </c>
    </row>
    <row r="867" spans="2:2" ht="15" customHeight="1" x14ac:dyDescent="0.25">
      <c r="B867" t="s">
        <v>3</v>
      </c>
    </row>
    <row r="868" spans="2:2" ht="15" customHeight="1" x14ac:dyDescent="0.25">
      <c r="B868" t="s">
        <v>2</v>
      </c>
    </row>
    <row r="869" spans="2:2" ht="15" customHeight="1" x14ac:dyDescent="0.25">
      <c r="B869" t="s">
        <v>1</v>
      </c>
    </row>
    <row r="870" spans="2:2" x14ac:dyDescent="0.25">
      <c r="B870" t="s">
        <v>0</v>
      </c>
    </row>
  </sheetData>
  <pageMargins left="0.7" right="0.7" top="0.75" bottom="0.75" header="0.3" footer="0.3"/>
  <pageSetup orientation="portrait" r:id="rId1"/>
  <customProperties>
    <customPr name="ColumnDetails" r:id="rId2"/>
    <customPr name="CreatedBy" r:id="rId3"/>
    <customPr name="CriteriaEndDate" r:id="rId4"/>
    <customPr name="CriteriaFromDate" r:id="rId5"/>
    <customPr name="DiscontinuedColumnsCount" r:id="rId6"/>
    <customPr name="EPPVersion" r:id="rId7"/>
    <customPr name="ExcelHeader" r:id="rId8"/>
    <customPr name="FooterStartRow" r:id="rId9"/>
    <customPr name="GUID" r:id="rId10"/>
    <customPr name="HeaderStartRow" r:id="rId11"/>
    <customPr name="IncludeFactoryPrice" r:id="rId12"/>
    <customPr name="IncludeSeriesIdHeader" r:id="rId13"/>
    <customPr name="LastColumnUsed" r:id="rId14"/>
    <customPr name="LastRowUsed" r:id="rId15"/>
    <customPr name="LastUpdatedBy" r:id="rId16"/>
    <customPr name="QAA_DRILLPATH_NODE_ID" r:id="rId17"/>
    <customPr name="RefreshDisabled" r:id="rId18"/>
    <customPr name="SheetFunctionManager" r:id="rId19"/>
    <customPr name="SortType" r:id="rId20"/>
    <customPr name="WorksheetId" r:id="rId21"/>
    <customPr name="WorksheetQuery" r:id="rId2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F9F4E5-7FB9-4A0B-9D41-3275797320E4}">
  <dimension ref="A1:BA164"/>
  <sheetViews>
    <sheetView tabSelected="1" zoomScale="85" zoomScaleNormal="85" workbookViewId="0">
      <pane xSplit="1" topLeftCell="B1" activePane="topRight" state="frozen"/>
      <selection pane="topRight" activeCell="B3" sqref="B3:AV14"/>
    </sheetView>
  </sheetViews>
  <sheetFormatPr defaultColWidth="9.140625" defaultRowHeight="15" x14ac:dyDescent="0.25"/>
  <cols>
    <col min="1" max="1" width="19.85546875" bestFit="1" customWidth="1"/>
    <col min="2" max="2" width="14.7109375" customWidth="1"/>
    <col min="3" max="3" width="9.85546875" bestFit="1" customWidth="1"/>
    <col min="4" max="6" width="14.7109375" customWidth="1"/>
    <col min="7" max="7" width="14.7109375" style="102" customWidth="1"/>
    <col min="8" max="40" width="14.7109375" customWidth="1"/>
    <col min="41" max="41" width="11.42578125" bestFit="1" customWidth="1"/>
    <col min="42" max="45" width="11.42578125" customWidth="1"/>
    <col min="46" max="46" width="19.140625" bestFit="1" customWidth="1"/>
    <col min="47" max="47" width="15.85546875" bestFit="1" customWidth="1"/>
    <col min="48" max="48" width="19" bestFit="1" customWidth="1"/>
    <col min="49" max="50" width="19.140625" customWidth="1"/>
    <col min="51" max="51" width="17.140625" customWidth="1"/>
    <col min="52" max="52" width="19.140625" bestFit="1" customWidth="1"/>
  </cols>
  <sheetData>
    <row r="1" spans="1:53" x14ac:dyDescent="0.25">
      <c r="A1" s="100">
        <f ca="1">TODAY()</f>
        <v>46216</v>
      </c>
      <c r="B1" s="4" t="s">
        <v>41</v>
      </c>
      <c r="C1" s="4" t="s">
        <v>42</v>
      </c>
      <c r="D1" s="4" t="s">
        <v>43</v>
      </c>
      <c r="E1" s="4" t="s">
        <v>44</v>
      </c>
      <c r="F1" s="4" t="s">
        <v>45</v>
      </c>
      <c r="G1" s="4" t="s">
        <v>46</v>
      </c>
      <c r="H1" s="4" t="s">
        <v>47</v>
      </c>
      <c r="I1" s="4" t="s">
        <v>48</v>
      </c>
      <c r="J1" s="5" t="s">
        <v>49</v>
      </c>
      <c r="K1" s="4" t="s">
        <v>218</v>
      </c>
      <c r="L1" s="4" t="s">
        <v>50</v>
      </c>
      <c r="M1" s="5" t="s">
        <v>51</v>
      </c>
      <c r="N1" s="4" t="s">
        <v>52</v>
      </c>
      <c r="O1" s="4" t="s">
        <v>53</v>
      </c>
      <c r="P1" s="4" t="s">
        <v>54</v>
      </c>
      <c r="Q1" s="6" t="s">
        <v>55</v>
      </c>
      <c r="R1" s="6" t="s">
        <v>56</v>
      </c>
      <c r="S1" s="6" t="s">
        <v>57</v>
      </c>
      <c r="T1" s="6" t="s">
        <v>58</v>
      </c>
      <c r="U1" s="6" t="s">
        <v>59</v>
      </c>
      <c r="V1" s="6" t="s">
        <v>60</v>
      </c>
      <c r="W1" s="6" t="s">
        <v>61</v>
      </c>
      <c r="X1" s="6" t="s">
        <v>62</v>
      </c>
      <c r="Y1" s="6" t="s">
        <v>63</v>
      </c>
      <c r="Z1" s="6" t="s">
        <v>64</v>
      </c>
      <c r="AA1" s="6" t="s">
        <v>65</v>
      </c>
      <c r="AB1" t="s">
        <v>66</v>
      </c>
      <c r="AC1" s="6" t="s">
        <v>67</v>
      </c>
      <c r="AD1" s="6" t="s">
        <v>68</v>
      </c>
      <c r="AE1" t="s">
        <v>69</v>
      </c>
      <c r="AF1" t="s">
        <v>70</v>
      </c>
      <c r="AG1" t="s">
        <v>71</v>
      </c>
      <c r="AH1" s="6" t="s">
        <v>72</v>
      </c>
      <c r="AI1" s="62" t="s">
        <v>297</v>
      </c>
      <c r="AJ1" s="6" t="s">
        <v>73</v>
      </c>
      <c r="AK1" s="6" t="s">
        <v>74</v>
      </c>
      <c r="AL1" s="6" t="s">
        <v>75</v>
      </c>
      <c r="AM1" s="6" t="s">
        <v>76</v>
      </c>
      <c r="AN1" s="6" t="s">
        <v>77</v>
      </c>
      <c r="AO1" s="6" t="s">
        <v>78</v>
      </c>
      <c r="AP1" s="6" t="s">
        <v>215</v>
      </c>
      <c r="AQ1" s="6" t="s">
        <v>219</v>
      </c>
      <c r="AR1" s="6" t="s">
        <v>221</v>
      </c>
      <c r="AS1" s="6" t="s">
        <v>240</v>
      </c>
      <c r="AT1" s="6" t="s">
        <v>241</v>
      </c>
      <c r="AU1" s="6" t="s">
        <v>260</v>
      </c>
      <c r="AV1" s="6" t="s">
        <v>325</v>
      </c>
    </row>
    <row r="2" spans="1:53" ht="75" x14ac:dyDescent="0.25">
      <c r="A2" s="7" t="s">
        <v>25</v>
      </c>
      <c r="B2" s="8" t="s">
        <v>79</v>
      </c>
      <c r="C2" s="8" t="s">
        <v>80</v>
      </c>
      <c r="D2" s="8" t="s">
        <v>81</v>
      </c>
      <c r="E2" s="8" t="s">
        <v>82</v>
      </c>
      <c r="F2" s="8" t="s">
        <v>83</v>
      </c>
      <c r="G2" s="8" t="s">
        <v>84</v>
      </c>
      <c r="H2" s="8" t="s">
        <v>85</v>
      </c>
      <c r="I2" s="8" t="s">
        <v>86</v>
      </c>
      <c r="J2" s="8" t="s">
        <v>87</v>
      </c>
      <c r="K2" s="8" t="s">
        <v>217</v>
      </c>
      <c r="L2" s="8" t="s">
        <v>88</v>
      </c>
      <c r="M2" s="8" t="s">
        <v>89</v>
      </c>
      <c r="N2" s="8" t="s">
        <v>90</v>
      </c>
      <c r="O2" s="8" t="s">
        <v>91</v>
      </c>
      <c r="P2" s="8" t="s">
        <v>92</v>
      </c>
      <c r="Q2" s="8" t="s">
        <v>93</v>
      </c>
      <c r="R2" s="8" t="s">
        <v>94</v>
      </c>
      <c r="S2" s="8" t="s">
        <v>95</v>
      </c>
      <c r="T2" s="8" t="s">
        <v>96</v>
      </c>
      <c r="U2" s="8" t="s">
        <v>97</v>
      </c>
      <c r="V2" s="8" t="s">
        <v>98</v>
      </c>
      <c r="W2" s="8" t="s">
        <v>99</v>
      </c>
      <c r="X2" s="8" t="s">
        <v>100</v>
      </c>
      <c r="Y2" s="8" t="s">
        <v>101</v>
      </c>
      <c r="Z2" s="8" t="s">
        <v>102</v>
      </c>
      <c r="AA2" s="8" t="s">
        <v>103</v>
      </c>
      <c r="AB2" s="8" t="s">
        <v>104</v>
      </c>
      <c r="AC2" s="8" t="s">
        <v>105</v>
      </c>
      <c r="AD2" s="8" t="s">
        <v>106</v>
      </c>
      <c r="AE2" s="8" t="s">
        <v>107</v>
      </c>
      <c r="AF2" s="8" t="s">
        <v>108</v>
      </c>
      <c r="AG2" s="8" t="s">
        <v>109</v>
      </c>
      <c r="AH2" s="8" t="s">
        <v>110</v>
      </c>
      <c r="AI2" s="63" t="s">
        <v>298</v>
      </c>
      <c r="AJ2" s="8" t="s">
        <v>111</v>
      </c>
      <c r="AK2" s="8" t="s">
        <v>112</v>
      </c>
      <c r="AL2" s="8" t="s">
        <v>113</v>
      </c>
      <c r="AM2" s="8" t="s">
        <v>114</v>
      </c>
      <c r="AN2" s="6" t="s">
        <v>115</v>
      </c>
      <c r="AO2" s="8" t="s">
        <v>116</v>
      </c>
      <c r="AP2" s="8" t="s">
        <v>216</v>
      </c>
      <c r="AQ2" s="8" t="s">
        <v>220</v>
      </c>
      <c r="AR2" s="8" t="s">
        <v>222</v>
      </c>
      <c r="AS2" s="8" t="s">
        <v>237</v>
      </c>
      <c r="AT2" s="8" t="s">
        <v>236</v>
      </c>
      <c r="AU2" s="8" t="s">
        <v>259</v>
      </c>
      <c r="AV2" s="8" t="s">
        <v>326</v>
      </c>
      <c r="AX2" s="8" t="s">
        <v>223</v>
      </c>
      <c r="AY2" s="8" t="s">
        <v>238</v>
      </c>
      <c r="AZ2" s="34" t="str">
        <f>'Argus Download'!BP2</f>
        <v>Sulphur dry bulk cfr India spot, No time stamp, midpoint, USD/t, cfr</v>
      </c>
      <c r="BA2" s="8" t="s">
        <v>259</v>
      </c>
    </row>
    <row r="3" spans="1:53" x14ac:dyDescent="0.25">
      <c r="A3" s="9">
        <f ca="1">EDATE(A1,1)</f>
        <v>46247</v>
      </c>
      <c r="B3" s="33">
        <v>380</v>
      </c>
      <c r="C3" s="33">
        <v>380</v>
      </c>
      <c r="D3" s="33">
        <v>375</v>
      </c>
      <c r="E3" s="33">
        <v>475</v>
      </c>
      <c r="F3" s="11">
        <v>460</v>
      </c>
      <c r="G3" s="33">
        <v>425</v>
      </c>
      <c r="H3" s="11">
        <v>435</v>
      </c>
      <c r="I3" s="10">
        <f t="shared" ref="I3:I13" si="0">B3+Q3+2.5</f>
        <v>464</v>
      </c>
      <c r="J3" s="12">
        <f t="shared" ref="J3:J13" si="1">B3+AA3-(K3*0.5)</f>
        <v>417</v>
      </c>
      <c r="K3" s="11">
        <f t="shared" ref="K3:K14" si="2">8.5+7.5</f>
        <v>16</v>
      </c>
      <c r="L3" s="12">
        <f t="shared" ref="L3:L13" si="3">J3-43-2.5</f>
        <v>371.5</v>
      </c>
      <c r="M3" s="52">
        <f t="shared" ref="M3:M13" si="4">J3-(J3*0.1)+3</f>
        <v>378.3</v>
      </c>
      <c r="N3" s="12">
        <f t="shared" ref="N3:N13" si="5">J3*0.98</f>
        <v>408.65999999999997</v>
      </c>
      <c r="O3" s="105">
        <v>381.4</v>
      </c>
      <c r="P3" s="52">
        <f t="shared" ref="P3:P13" si="6">J3*0.97+3</f>
        <v>407.49</v>
      </c>
      <c r="Q3" s="65">
        <v>81.5</v>
      </c>
      <c r="R3" s="11">
        <v>75</v>
      </c>
      <c r="S3" s="11">
        <v>107.5</v>
      </c>
      <c r="T3" s="11">
        <v>60</v>
      </c>
      <c r="U3" s="11">
        <v>95</v>
      </c>
      <c r="V3" s="11">
        <v>50</v>
      </c>
      <c r="W3" s="11">
        <v>105</v>
      </c>
      <c r="X3" s="11">
        <v>82</v>
      </c>
      <c r="Y3" s="11">
        <v>89</v>
      </c>
      <c r="Z3" s="11">
        <v>110</v>
      </c>
      <c r="AA3" s="11">
        <v>45</v>
      </c>
      <c r="AB3" s="61">
        <f t="shared" ref="AB3:AB14" si="7">G3</f>
        <v>425</v>
      </c>
      <c r="AC3" s="12">
        <f t="shared" ref="AC3:AC13" si="8">IF(C3&lt;12,12,C3)</f>
        <v>380</v>
      </c>
      <c r="AD3" s="12">
        <f t="shared" ref="AD3:AD13" si="9">C3+3</f>
        <v>383</v>
      </c>
      <c r="AE3" s="12">
        <f t="shared" ref="AE3:AE13" si="10">E3</f>
        <v>475</v>
      </c>
      <c r="AF3" s="12">
        <f t="shared" ref="AF3:AF13" si="11">H3</f>
        <v>435</v>
      </c>
      <c r="AG3" s="12">
        <f t="shared" ref="AG3:AG13" si="12">I3</f>
        <v>464</v>
      </c>
      <c r="AH3" s="12">
        <f t="shared" ref="AH3:AH13" si="13">G3</f>
        <v>425</v>
      </c>
      <c r="AI3" s="60">
        <v>11</v>
      </c>
      <c r="AJ3" s="65">
        <v>82.4</v>
      </c>
      <c r="AK3" s="12">
        <f t="shared" ref="AK3:AK13" si="14">AD3+T3+3</f>
        <v>446</v>
      </c>
      <c r="AL3" s="12">
        <f t="shared" ref="AL3:AL13" si="15">AC3+AI3+3</f>
        <v>394</v>
      </c>
      <c r="AM3" s="12">
        <f t="shared" ref="AM3:AM13" si="16">G3-60</f>
        <v>365</v>
      </c>
      <c r="AN3" s="12">
        <f t="shared" ref="AN3:AN13" si="17">C3+AO3</f>
        <v>427</v>
      </c>
      <c r="AO3" s="11">
        <v>47</v>
      </c>
      <c r="AP3" s="52">
        <f t="shared" ref="AP3:AP13" si="18">B3+V3+2</f>
        <v>432</v>
      </c>
      <c r="AQ3" s="45">
        <f t="shared" ref="AQ3:AQ13" si="19">I3+3</f>
        <v>467</v>
      </c>
      <c r="AR3" s="11">
        <v>0</v>
      </c>
      <c r="AS3" s="45">
        <f t="shared" ref="AS3:AS13" si="20">B3+X3+20</f>
        <v>482</v>
      </c>
      <c r="AT3" s="12">
        <f t="shared" ref="AT3:AT13" si="21">IF(AY3-AX3&lt;1,1,AY3-AX3)</f>
        <v>362.5</v>
      </c>
      <c r="AU3" s="45">
        <f>'Argus Euclid Hist. Prices'!BV5</f>
        <v>305.69</v>
      </c>
      <c r="AV3" s="45">
        <f>E3-1-1.5</f>
        <v>472.5</v>
      </c>
      <c r="AX3" s="41">
        <v>0</v>
      </c>
      <c r="AY3" s="13">
        <f>AVERAGE('Argus Euclid Hist. Prices'!Y5:Y8)</f>
        <v>362.5</v>
      </c>
      <c r="AZ3" s="13">
        <f>'Argus Download'!BP3</f>
        <v>1050</v>
      </c>
      <c r="BA3" s="20">
        <f>(AVERAGE('ICIS Euclid historical prices'!E5:E8)+AVERAGE('Argus Euclid Hist. Prices'!CD5:CD8))/2-4</f>
        <v>305.6875</v>
      </c>
    </row>
    <row r="4" spans="1:53" x14ac:dyDescent="0.25">
      <c r="A4" s="9">
        <f ca="1">EDATE(A3,1)</f>
        <v>46278</v>
      </c>
      <c r="B4" s="33">
        <v>370</v>
      </c>
      <c r="C4" s="33">
        <v>380</v>
      </c>
      <c r="D4" s="33">
        <v>375</v>
      </c>
      <c r="E4" s="33">
        <v>470</v>
      </c>
      <c r="F4" s="11">
        <v>455</v>
      </c>
      <c r="G4" s="10">
        <f t="shared" ref="G4:G13" si="22">(B4+V4)</f>
        <v>420</v>
      </c>
      <c r="H4" s="10">
        <f t="shared" ref="H4:H13" si="23">C4+T4</f>
        <v>435</v>
      </c>
      <c r="I4" s="10">
        <f t="shared" si="0"/>
        <v>449</v>
      </c>
      <c r="J4" s="12">
        <f t="shared" si="1"/>
        <v>407</v>
      </c>
      <c r="K4" s="11">
        <f t="shared" si="2"/>
        <v>16</v>
      </c>
      <c r="L4" s="12">
        <f t="shared" si="3"/>
        <v>361.5</v>
      </c>
      <c r="M4" s="52">
        <f t="shared" si="4"/>
        <v>369.3</v>
      </c>
      <c r="N4" s="12">
        <f t="shared" si="5"/>
        <v>398.86</v>
      </c>
      <c r="O4" s="51">
        <f>B3+AA4*0.9</f>
        <v>420.5</v>
      </c>
      <c r="P4" s="52">
        <f t="shared" si="6"/>
        <v>397.78999999999996</v>
      </c>
      <c r="Q4" s="65">
        <v>76.5</v>
      </c>
      <c r="R4" s="11">
        <v>70</v>
      </c>
      <c r="S4" s="11">
        <v>107.5</v>
      </c>
      <c r="T4" s="11">
        <v>55</v>
      </c>
      <c r="U4" s="11">
        <v>95</v>
      </c>
      <c r="V4" s="11">
        <v>50</v>
      </c>
      <c r="W4" s="11">
        <v>105</v>
      </c>
      <c r="X4" s="11">
        <v>82</v>
      </c>
      <c r="Y4" s="11">
        <v>89</v>
      </c>
      <c r="Z4" s="11">
        <v>110</v>
      </c>
      <c r="AA4" s="11">
        <v>45</v>
      </c>
      <c r="AB4" s="61">
        <f t="shared" si="7"/>
        <v>420</v>
      </c>
      <c r="AC4" s="12">
        <f t="shared" si="8"/>
        <v>380</v>
      </c>
      <c r="AD4" s="12">
        <f t="shared" si="9"/>
        <v>383</v>
      </c>
      <c r="AE4" s="12">
        <f t="shared" si="10"/>
        <v>470</v>
      </c>
      <c r="AF4" s="12">
        <f t="shared" si="11"/>
        <v>435</v>
      </c>
      <c r="AG4" s="12">
        <f t="shared" si="12"/>
        <v>449</v>
      </c>
      <c r="AH4" s="12">
        <f t="shared" si="13"/>
        <v>420</v>
      </c>
      <c r="AI4" s="60">
        <v>11</v>
      </c>
      <c r="AJ4" s="65">
        <v>82.4</v>
      </c>
      <c r="AK4" s="12">
        <f t="shared" si="14"/>
        <v>441</v>
      </c>
      <c r="AL4" s="12">
        <f t="shared" si="15"/>
        <v>394</v>
      </c>
      <c r="AM4" s="12">
        <f t="shared" si="16"/>
        <v>360</v>
      </c>
      <c r="AN4" s="12">
        <f t="shared" si="17"/>
        <v>427</v>
      </c>
      <c r="AO4" s="11">
        <v>47</v>
      </c>
      <c r="AP4" s="52">
        <f t="shared" si="18"/>
        <v>422</v>
      </c>
      <c r="AQ4" s="45">
        <f t="shared" si="19"/>
        <v>452</v>
      </c>
      <c r="AR4" s="11">
        <v>0</v>
      </c>
      <c r="AS4" s="45">
        <f t="shared" si="20"/>
        <v>472</v>
      </c>
      <c r="AT4" s="12">
        <f t="shared" si="21"/>
        <v>362.5</v>
      </c>
      <c r="AU4" s="45">
        <f t="shared" ref="AU4:AU12" si="24">AU3</f>
        <v>305.69</v>
      </c>
      <c r="AV4" s="45">
        <f t="shared" ref="AV4:AV14" si="25">E4-1-1.5</f>
        <v>467.5</v>
      </c>
      <c r="AX4" s="41">
        <v>0</v>
      </c>
      <c r="AY4" s="13">
        <f t="shared" ref="AY4:AZ14" si="26">AY3</f>
        <v>362.5</v>
      </c>
      <c r="AZ4" s="13">
        <f>AZ3</f>
        <v>1050</v>
      </c>
      <c r="BA4" s="20">
        <f>BA3</f>
        <v>305.6875</v>
      </c>
    </row>
    <row r="5" spans="1:53" x14ac:dyDescent="0.25">
      <c r="A5" s="9">
        <f t="shared" ref="A5:A14" ca="1" si="27">EDATE(A4,1)</f>
        <v>46308</v>
      </c>
      <c r="B5" s="33">
        <v>360</v>
      </c>
      <c r="C5" s="33">
        <v>370</v>
      </c>
      <c r="D5" s="94">
        <f>B5+15</f>
        <v>375</v>
      </c>
      <c r="E5" s="33">
        <v>460</v>
      </c>
      <c r="F5" s="10">
        <f t="shared" ref="F5:F13" si="28">C5+R5</f>
        <v>435</v>
      </c>
      <c r="G5" s="10">
        <f t="shared" si="22"/>
        <v>410</v>
      </c>
      <c r="H5" s="10">
        <f t="shared" si="23"/>
        <v>420</v>
      </c>
      <c r="I5" s="10">
        <f t="shared" si="0"/>
        <v>439</v>
      </c>
      <c r="J5" s="12">
        <f t="shared" si="1"/>
        <v>397</v>
      </c>
      <c r="K5" s="11">
        <f t="shared" si="2"/>
        <v>16</v>
      </c>
      <c r="L5" s="12">
        <f t="shared" si="3"/>
        <v>351.5</v>
      </c>
      <c r="M5" s="52">
        <f t="shared" si="4"/>
        <v>360.3</v>
      </c>
      <c r="N5" s="12">
        <f t="shared" si="5"/>
        <v>389.06</v>
      </c>
      <c r="O5" s="51">
        <f>B4+AA5*0.9</f>
        <v>410.5</v>
      </c>
      <c r="P5" s="52">
        <f t="shared" si="6"/>
        <v>388.09</v>
      </c>
      <c r="Q5" s="65">
        <f>66.5+10</f>
        <v>76.5</v>
      </c>
      <c r="R5" s="11">
        <v>65</v>
      </c>
      <c r="S5" s="11">
        <v>102.5</v>
      </c>
      <c r="T5" s="11">
        <v>50</v>
      </c>
      <c r="U5" s="11">
        <v>90</v>
      </c>
      <c r="V5" s="11">
        <v>50</v>
      </c>
      <c r="W5" s="11">
        <v>105</v>
      </c>
      <c r="X5" s="11">
        <v>82</v>
      </c>
      <c r="Y5" s="11">
        <v>89</v>
      </c>
      <c r="Z5" s="11">
        <v>110</v>
      </c>
      <c r="AA5" s="11">
        <v>45</v>
      </c>
      <c r="AB5" s="61">
        <f t="shared" si="7"/>
        <v>410</v>
      </c>
      <c r="AC5" s="12">
        <f t="shared" si="8"/>
        <v>370</v>
      </c>
      <c r="AD5" s="12">
        <f t="shared" si="9"/>
        <v>373</v>
      </c>
      <c r="AE5" s="12">
        <f t="shared" si="10"/>
        <v>460</v>
      </c>
      <c r="AF5" s="12">
        <f t="shared" si="11"/>
        <v>420</v>
      </c>
      <c r="AG5" s="12">
        <f t="shared" si="12"/>
        <v>439</v>
      </c>
      <c r="AH5" s="12">
        <f t="shared" si="13"/>
        <v>410</v>
      </c>
      <c r="AI5" s="60">
        <v>11</v>
      </c>
      <c r="AJ5" s="65">
        <v>82.4</v>
      </c>
      <c r="AK5" s="12">
        <f t="shared" si="14"/>
        <v>426</v>
      </c>
      <c r="AL5" s="12">
        <f t="shared" si="15"/>
        <v>384</v>
      </c>
      <c r="AM5" s="12">
        <f t="shared" si="16"/>
        <v>350</v>
      </c>
      <c r="AN5" s="12">
        <f t="shared" si="17"/>
        <v>417</v>
      </c>
      <c r="AO5" s="11">
        <v>47</v>
      </c>
      <c r="AP5" s="52">
        <f t="shared" si="18"/>
        <v>412</v>
      </c>
      <c r="AQ5" s="45">
        <f t="shared" si="19"/>
        <v>442</v>
      </c>
      <c r="AR5" s="11">
        <v>0</v>
      </c>
      <c r="AS5" s="45">
        <f t="shared" si="20"/>
        <v>462</v>
      </c>
      <c r="AT5" s="12">
        <f t="shared" si="21"/>
        <v>362.5</v>
      </c>
      <c r="AU5" s="45">
        <f t="shared" si="24"/>
        <v>305.69</v>
      </c>
      <c r="AV5" s="45">
        <f t="shared" si="25"/>
        <v>457.5</v>
      </c>
      <c r="AX5" s="41">
        <v>0</v>
      </c>
      <c r="AY5" s="13">
        <f t="shared" si="26"/>
        <v>362.5</v>
      </c>
      <c r="AZ5" s="13">
        <f t="shared" si="26"/>
        <v>1050</v>
      </c>
      <c r="BA5" s="20">
        <f t="shared" ref="BA5:BA14" si="29">BA4</f>
        <v>305.6875</v>
      </c>
    </row>
    <row r="6" spans="1:53" x14ac:dyDescent="0.25">
      <c r="A6" s="9">
        <f t="shared" ca="1" si="27"/>
        <v>46339</v>
      </c>
      <c r="B6" s="33">
        <v>355</v>
      </c>
      <c r="C6" s="33">
        <v>360</v>
      </c>
      <c r="D6" s="94">
        <f>B6+15</f>
        <v>370</v>
      </c>
      <c r="E6" s="33">
        <v>450</v>
      </c>
      <c r="F6" s="10">
        <f t="shared" si="28"/>
        <v>420</v>
      </c>
      <c r="G6" s="10">
        <f t="shared" si="22"/>
        <v>402</v>
      </c>
      <c r="H6" s="10">
        <f t="shared" si="23"/>
        <v>405</v>
      </c>
      <c r="I6" s="10">
        <f t="shared" si="0"/>
        <v>429</v>
      </c>
      <c r="J6" s="12">
        <f t="shared" si="1"/>
        <v>392</v>
      </c>
      <c r="K6" s="11">
        <f t="shared" si="2"/>
        <v>16</v>
      </c>
      <c r="L6" s="12">
        <f t="shared" si="3"/>
        <v>346.5</v>
      </c>
      <c r="M6" s="52">
        <f t="shared" si="4"/>
        <v>355.8</v>
      </c>
      <c r="N6" s="12">
        <f t="shared" si="5"/>
        <v>384.15999999999997</v>
      </c>
      <c r="O6" s="51">
        <f>B5+AA6*0.9</f>
        <v>400.5</v>
      </c>
      <c r="P6" s="52">
        <f t="shared" si="6"/>
        <v>383.24</v>
      </c>
      <c r="Q6" s="65">
        <f>66.5+5</f>
        <v>71.5</v>
      </c>
      <c r="R6" s="11">
        <v>60</v>
      </c>
      <c r="S6" s="11">
        <v>100</v>
      </c>
      <c r="T6" s="11">
        <v>45</v>
      </c>
      <c r="U6" s="11">
        <v>90</v>
      </c>
      <c r="V6" s="11">
        <v>47</v>
      </c>
      <c r="W6" s="11">
        <v>95</v>
      </c>
      <c r="X6" s="11">
        <v>82</v>
      </c>
      <c r="Y6" s="11">
        <v>89</v>
      </c>
      <c r="Z6" s="11">
        <v>110</v>
      </c>
      <c r="AA6" s="11">
        <v>45</v>
      </c>
      <c r="AB6" s="61">
        <f t="shared" si="7"/>
        <v>402</v>
      </c>
      <c r="AC6" s="12">
        <f t="shared" si="8"/>
        <v>360</v>
      </c>
      <c r="AD6" s="12">
        <f t="shared" si="9"/>
        <v>363</v>
      </c>
      <c r="AE6" s="12">
        <f t="shared" si="10"/>
        <v>450</v>
      </c>
      <c r="AF6" s="12">
        <f t="shared" si="11"/>
        <v>405</v>
      </c>
      <c r="AG6" s="12">
        <f t="shared" si="12"/>
        <v>429</v>
      </c>
      <c r="AH6" s="12">
        <f t="shared" si="13"/>
        <v>402</v>
      </c>
      <c r="AI6" s="60">
        <v>11</v>
      </c>
      <c r="AJ6" s="65">
        <v>82.4</v>
      </c>
      <c r="AK6" s="12">
        <f t="shared" si="14"/>
        <v>411</v>
      </c>
      <c r="AL6" s="12">
        <f t="shared" si="15"/>
        <v>374</v>
      </c>
      <c r="AM6" s="12">
        <f t="shared" si="16"/>
        <v>342</v>
      </c>
      <c r="AN6" s="12">
        <f t="shared" si="17"/>
        <v>407</v>
      </c>
      <c r="AO6" s="11">
        <v>47</v>
      </c>
      <c r="AP6" s="52">
        <f t="shared" si="18"/>
        <v>404</v>
      </c>
      <c r="AQ6" s="45">
        <f t="shared" si="19"/>
        <v>432</v>
      </c>
      <c r="AR6" s="11">
        <v>0</v>
      </c>
      <c r="AS6" s="45">
        <f t="shared" si="20"/>
        <v>457</v>
      </c>
      <c r="AT6" s="12">
        <f t="shared" si="21"/>
        <v>362.5</v>
      </c>
      <c r="AU6" s="45">
        <f t="shared" si="24"/>
        <v>305.69</v>
      </c>
      <c r="AV6" s="45">
        <f t="shared" si="25"/>
        <v>447.5</v>
      </c>
      <c r="AX6" s="41">
        <v>0</v>
      </c>
      <c r="AY6" s="13">
        <f t="shared" si="26"/>
        <v>362.5</v>
      </c>
      <c r="AZ6" s="13">
        <f t="shared" si="26"/>
        <v>1050</v>
      </c>
      <c r="BA6" s="20">
        <f t="shared" si="29"/>
        <v>305.6875</v>
      </c>
    </row>
    <row r="7" spans="1:53" x14ac:dyDescent="0.25">
      <c r="A7" s="9">
        <f t="shared" ca="1" si="27"/>
        <v>46369</v>
      </c>
      <c r="B7" s="33">
        <v>345</v>
      </c>
      <c r="C7" s="33">
        <v>355</v>
      </c>
      <c r="D7" s="94">
        <f t="shared" ref="D7:D8" si="30">B7+15</f>
        <v>360</v>
      </c>
      <c r="E7" s="33">
        <v>450</v>
      </c>
      <c r="F7" s="10">
        <f t="shared" si="28"/>
        <v>415</v>
      </c>
      <c r="G7" s="10">
        <f t="shared" si="22"/>
        <v>392</v>
      </c>
      <c r="H7" s="10">
        <f t="shared" si="23"/>
        <v>395</v>
      </c>
      <c r="I7" s="10">
        <f t="shared" si="0"/>
        <v>414</v>
      </c>
      <c r="J7" s="12">
        <f t="shared" si="1"/>
        <v>382</v>
      </c>
      <c r="K7" s="11">
        <f t="shared" si="2"/>
        <v>16</v>
      </c>
      <c r="L7" s="12">
        <f t="shared" si="3"/>
        <v>336.5</v>
      </c>
      <c r="M7" s="52">
        <f t="shared" si="4"/>
        <v>346.8</v>
      </c>
      <c r="N7" s="12">
        <f t="shared" si="5"/>
        <v>374.36</v>
      </c>
      <c r="O7" s="51">
        <f t="shared" ref="O7:O13" si="31">B7+AA7*0.9</f>
        <v>385.5</v>
      </c>
      <c r="P7" s="52">
        <f t="shared" si="6"/>
        <v>373.53999999999996</v>
      </c>
      <c r="Q7" s="65">
        <f>66.5+0</f>
        <v>66.5</v>
      </c>
      <c r="R7" s="11">
        <v>60</v>
      </c>
      <c r="S7" s="11">
        <v>100</v>
      </c>
      <c r="T7" s="11">
        <v>40</v>
      </c>
      <c r="U7" s="11">
        <v>90</v>
      </c>
      <c r="V7" s="11">
        <v>47</v>
      </c>
      <c r="W7" s="11">
        <v>95</v>
      </c>
      <c r="X7" s="11">
        <v>82</v>
      </c>
      <c r="Y7" s="11">
        <v>89</v>
      </c>
      <c r="Z7" s="11">
        <v>110</v>
      </c>
      <c r="AA7" s="11">
        <v>45</v>
      </c>
      <c r="AB7" s="61">
        <f t="shared" si="7"/>
        <v>392</v>
      </c>
      <c r="AC7" s="12">
        <f t="shared" si="8"/>
        <v>355</v>
      </c>
      <c r="AD7" s="12">
        <f t="shared" si="9"/>
        <v>358</v>
      </c>
      <c r="AE7" s="12">
        <f t="shared" si="10"/>
        <v>450</v>
      </c>
      <c r="AF7" s="12">
        <f t="shared" si="11"/>
        <v>395</v>
      </c>
      <c r="AG7" s="12">
        <f t="shared" si="12"/>
        <v>414</v>
      </c>
      <c r="AH7" s="12">
        <f t="shared" si="13"/>
        <v>392</v>
      </c>
      <c r="AI7" s="60">
        <v>11</v>
      </c>
      <c r="AJ7" s="65">
        <v>82.4</v>
      </c>
      <c r="AK7" s="12">
        <f t="shared" si="14"/>
        <v>401</v>
      </c>
      <c r="AL7" s="12">
        <f t="shared" si="15"/>
        <v>369</v>
      </c>
      <c r="AM7" s="12">
        <f t="shared" si="16"/>
        <v>332</v>
      </c>
      <c r="AN7" s="12">
        <f t="shared" si="17"/>
        <v>402</v>
      </c>
      <c r="AO7" s="11">
        <v>47</v>
      </c>
      <c r="AP7" s="52">
        <f t="shared" si="18"/>
        <v>394</v>
      </c>
      <c r="AQ7" s="45">
        <f t="shared" si="19"/>
        <v>417</v>
      </c>
      <c r="AR7" s="11">
        <v>0</v>
      </c>
      <c r="AS7" s="45">
        <f t="shared" si="20"/>
        <v>447</v>
      </c>
      <c r="AT7" s="12">
        <f t="shared" si="21"/>
        <v>362.5</v>
      </c>
      <c r="AU7" s="45">
        <f t="shared" si="24"/>
        <v>305.69</v>
      </c>
      <c r="AV7" s="45">
        <f t="shared" si="25"/>
        <v>447.5</v>
      </c>
      <c r="AX7" s="41">
        <v>0</v>
      </c>
      <c r="AY7" s="13">
        <f t="shared" si="26"/>
        <v>362.5</v>
      </c>
      <c r="AZ7" s="13">
        <f t="shared" si="26"/>
        <v>1050</v>
      </c>
      <c r="BA7" s="20">
        <f t="shared" si="29"/>
        <v>305.6875</v>
      </c>
    </row>
    <row r="8" spans="1:53" x14ac:dyDescent="0.25">
      <c r="A8" s="9">
        <f t="shared" ca="1" si="27"/>
        <v>46400</v>
      </c>
      <c r="B8" s="33">
        <v>335</v>
      </c>
      <c r="C8" s="33">
        <v>355</v>
      </c>
      <c r="D8" s="94">
        <f t="shared" si="30"/>
        <v>350</v>
      </c>
      <c r="E8" s="33">
        <v>450</v>
      </c>
      <c r="F8" s="10">
        <f t="shared" si="28"/>
        <v>410</v>
      </c>
      <c r="G8" s="10">
        <f t="shared" si="22"/>
        <v>382</v>
      </c>
      <c r="H8" s="10">
        <f t="shared" si="23"/>
        <v>395</v>
      </c>
      <c r="I8" s="10">
        <f t="shared" si="0"/>
        <v>404</v>
      </c>
      <c r="J8" s="12">
        <f t="shared" si="1"/>
        <v>372</v>
      </c>
      <c r="K8" s="11">
        <f t="shared" si="2"/>
        <v>16</v>
      </c>
      <c r="L8" s="12">
        <f t="shared" si="3"/>
        <v>326.5</v>
      </c>
      <c r="M8" s="52">
        <f t="shared" si="4"/>
        <v>337.8</v>
      </c>
      <c r="N8" s="12">
        <f t="shared" si="5"/>
        <v>364.56</v>
      </c>
      <c r="O8" s="51">
        <f t="shared" si="31"/>
        <v>375.5</v>
      </c>
      <c r="P8" s="52">
        <f t="shared" si="6"/>
        <v>363.84</v>
      </c>
      <c r="Q8" s="65">
        <f t="shared" ref="Q8:Q14" si="32">66.5+0</f>
        <v>66.5</v>
      </c>
      <c r="R8" s="11">
        <v>55</v>
      </c>
      <c r="S8" s="11">
        <v>100</v>
      </c>
      <c r="T8" s="11">
        <v>40</v>
      </c>
      <c r="U8" s="11">
        <v>90</v>
      </c>
      <c r="V8" s="11">
        <v>47</v>
      </c>
      <c r="W8" s="11">
        <v>95</v>
      </c>
      <c r="X8" s="11">
        <v>82</v>
      </c>
      <c r="Y8" s="11">
        <v>89</v>
      </c>
      <c r="Z8" s="11">
        <v>110</v>
      </c>
      <c r="AA8" s="11">
        <v>45</v>
      </c>
      <c r="AB8" s="61">
        <f t="shared" si="7"/>
        <v>382</v>
      </c>
      <c r="AC8" s="12">
        <f t="shared" si="8"/>
        <v>355</v>
      </c>
      <c r="AD8" s="12">
        <f t="shared" si="9"/>
        <v>358</v>
      </c>
      <c r="AE8" s="12">
        <f t="shared" si="10"/>
        <v>450</v>
      </c>
      <c r="AF8" s="12">
        <f t="shared" si="11"/>
        <v>395</v>
      </c>
      <c r="AG8" s="12">
        <f t="shared" si="12"/>
        <v>404</v>
      </c>
      <c r="AH8" s="12">
        <f t="shared" si="13"/>
        <v>382</v>
      </c>
      <c r="AI8" s="60">
        <v>11</v>
      </c>
      <c r="AJ8" s="65">
        <v>82.4</v>
      </c>
      <c r="AK8" s="12">
        <f t="shared" si="14"/>
        <v>401</v>
      </c>
      <c r="AL8" s="12">
        <f t="shared" si="15"/>
        <v>369</v>
      </c>
      <c r="AM8" s="12">
        <f t="shared" si="16"/>
        <v>322</v>
      </c>
      <c r="AN8" s="12">
        <f t="shared" si="17"/>
        <v>402</v>
      </c>
      <c r="AO8" s="11">
        <v>47</v>
      </c>
      <c r="AP8" s="52">
        <f t="shared" si="18"/>
        <v>384</v>
      </c>
      <c r="AQ8" s="45">
        <f t="shared" si="19"/>
        <v>407</v>
      </c>
      <c r="AR8" s="11">
        <v>0</v>
      </c>
      <c r="AS8" s="45">
        <f t="shared" si="20"/>
        <v>437</v>
      </c>
      <c r="AT8" s="12">
        <f t="shared" si="21"/>
        <v>362.5</v>
      </c>
      <c r="AU8" s="45">
        <f t="shared" si="24"/>
        <v>305.69</v>
      </c>
      <c r="AV8" s="45">
        <f t="shared" si="25"/>
        <v>447.5</v>
      </c>
      <c r="AX8" s="41">
        <v>0</v>
      </c>
      <c r="AY8" s="13">
        <f t="shared" si="26"/>
        <v>362.5</v>
      </c>
      <c r="AZ8" s="13">
        <f t="shared" si="26"/>
        <v>1050</v>
      </c>
      <c r="BA8" s="20">
        <f t="shared" si="29"/>
        <v>305.6875</v>
      </c>
    </row>
    <row r="9" spans="1:53" x14ac:dyDescent="0.25">
      <c r="A9" s="9">
        <f t="shared" ca="1" si="27"/>
        <v>46431</v>
      </c>
      <c r="B9" s="33">
        <v>335</v>
      </c>
      <c r="C9" s="33">
        <v>355</v>
      </c>
      <c r="D9" s="94">
        <f t="shared" ref="D9:D13" si="33">B9+10</f>
        <v>345</v>
      </c>
      <c r="E9" s="33">
        <v>450</v>
      </c>
      <c r="F9" s="10">
        <f t="shared" si="28"/>
        <v>410</v>
      </c>
      <c r="G9" s="10">
        <f t="shared" si="22"/>
        <v>380</v>
      </c>
      <c r="H9" s="10">
        <f t="shared" si="23"/>
        <v>395</v>
      </c>
      <c r="I9" s="10">
        <f t="shared" si="0"/>
        <v>404</v>
      </c>
      <c r="J9" s="12">
        <f t="shared" si="1"/>
        <v>372</v>
      </c>
      <c r="K9" s="11">
        <f t="shared" si="2"/>
        <v>16</v>
      </c>
      <c r="L9" s="12">
        <f t="shared" si="3"/>
        <v>326.5</v>
      </c>
      <c r="M9" s="52">
        <f t="shared" si="4"/>
        <v>337.8</v>
      </c>
      <c r="N9" s="12">
        <f t="shared" si="5"/>
        <v>364.56</v>
      </c>
      <c r="O9" s="51">
        <f t="shared" si="31"/>
        <v>375.5</v>
      </c>
      <c r="P9" s="52">
        <f t="shared" si="6"/>
        <v>363.84</v>
      </c>
      <c r="Q9" s="65">
        <f t="shared" si="32"/>
        <v>66.5</v>
      </c>
      <c r="R9" s="11">
        <v>55</v>
      </c>
      <c r="S9" s="11">
        <v>90</v>
      </c>
      <c r="T9" s="11">
        <v>40</v>
      </c>
      <c r="U9" s="11">
        <v>90</v>
      </c>
      <c r="V9" s="11">
        <v>45</v>
      </c>
      <c r="W9" s="11">
        <v>85</v>
      </c>
      <c r="X9" s="11">
        <v>82</v>
      </c>
      <c r="Y9" s="11">
        <v>89</v>
      </c>
      <c r="Z9" s="11">
        <v>110</v>
      </c>
      <c r="AA9" s="11">
        <v>45</v>
      </c>
      <c r="AB9" s="61">
        <f t="shared" si="7"/>
        <v>380</v>
      </c>
      <c r="AC9" s="12">
        <f t="shared" si="8"/>
        <v>355</v>
      </c>
      <c r="AD9" s="12">
        <f t="shared" si="9"/>
        <v>358</v>
      </c>
      <c r="AE9" s="12">
        <f t="shared" si="10"/>
        <v>450</v>
      </c>
      <c r="AF9" s="12">
        <f t="shared" si="11"/>
        <v>395</v>
      </c>
      <c r="AG9" s="12">
        <f t="shared" si="12"/>
        <v>404</v>
      </c>
      <c r="AH9" s="12">
        <f t="shared" si="13"/>
        <v>380</v>
      </c>
      <c r="AI9" s="60">
        <v>11</v>
      </c>
      <c r="AJ9" s="65">
        <v>82.4</v>
      </c>
      <c r="AK9" s="12">
        <f t="shared" si="14"/>
        <v>401</v>
      </c>
      <c r="AL9" s="12">
        <f t="shared" si="15"/>
        <v>369</v>
      </c>
      <c r="AM9" s="12">
        <f t="shared" si="16"/>
        <v>320</v>
      </c>
      <c r="AN9" s="12">
        <f t="shared" si="17"/>
        <v>735</v>
      </c>
      <c r="AO9" s="11">
        <v>380</v>
      </c>
      <c r="AP9" s="52">
        <f t="shared" si="18"/>
        <v>382</v>
      </c>
      <c r="AQ9" s="45">
        <f t="shared" si="19"/>
        <v>407</v>
      </c>
      <c r="AR9" s="11">
        <v>0</v>
      </c>
      <c r="AS9" s="45">
        <f t="shared" si="20"/>
        <v>437</v>
      </c>
      <c r="AT9" s="12">
        <f t="shared" si="21"/>
        <v>362.5</v>
      </c>
      <c r="AU9" s="45">
        <f t="shared" si="24"/>
        <v>305.69</v>
      </c>
      <c r="AV9" s="45">
        <f t="shared" si="25"/>
        <v>447.5</v>
      </c>
      <c r="AX9" s="41">
        <v>0</v>
      </c>
      <c r="AY9" s="13">
        <f t="shared" si="26"/>
        <v>362.5</v>
      </c>
      <c r="AZ9" s="13">
        <f t="shared" si="26"/>
        <v>1050</v>
      </c>
      <c r="BA9" s="20">
        <f t="shared" si="29"/>
        <v>305.6875</v>
      </c>
    </row>
    <row r="10" spans="1:53" x14ac:dyDescent="0.25">
      <c r="A10" s="9">
        <f t="shared" ca="1" si="27"/>
        <v>46459</v>
      </c>
      <c r="B10" s="33">
        <v>335</v>
      </c>
      <c r="C10" s="33">
        <v>355</v>
      </c>
      <c r="D10" s="94">
        <f t="shared" si="33"/>
        <v>345</v>
      </c>
      <c r="E10" s="33">
        <v>450</v>
      </c>
      <c r="F10" s="10">
        <f t="shared" si="28"/>
        <v>410</v>
      </c>
      <c r="G10" s="10">
        <f t="shared" si="22"/>
        <v>380</v>
      </c>
      <c r="H10" s="10">
        <f t="shared" si="23"/>
        <v>395</v>
      </c>
      <c r="I10" s="10">
        <f t="shared" si="0"/>
        <v>404</v>
      </c>
      <c r="J10" s="12">
        <f t="shared" si="1"/>
        <v>372</v>
      </c>
      <c r="K10" s="11">
        <f t="shared" si="2"/>
        <v>16</v>
      </c>
      <c r="L10" s="12">
        <f t="shared" si="3"/>
        <v>326.5</v>
      </c>
      <c r="M10" s="52">
        <f t="shared" si="4"/>
        <v>337.8</v>
      </c>
      <c r="N10" s="12">
        <f t="shared" si="5"/>
        <v>364.56</v>
      </c>
      <c r="O10" s="51">
        <f t="shared" si="31"/>
        <v>375.5</v>
      </c>
      <c r="P10" s="52">
        <f t="shared" si="6"/>
        <v>363.84</v>
      </c>
      <c r="Q10" s="65">
        <f t="shared" si="32"/>
        <v>66.5</v>
      </c>
      <c r="R10" s="11">
        <v>55</v>
      </c>
      <c r="S10" s="11">
        <v>90</v>
      </c>
      <c r="T10" s="11">
        <v>40</v>
      </c>
      <c r="U10" s="11">
        <v>90</v>
      </c>
      <c r="V10" s="11">
        <v>45</v>
      </c>
      <c r="W10" s="11">
        <v>85</v>
      </c>
      <c r="X10" s="11">
        <v>82</v>
      </c>
      <c r="Y10" s="11">
        <v>89</v>
      </c>
      <c r="Z10" s="11">
        <v>110</v>
      </c>
      <c r="AA10" s="11">
        <v>45</v>
      </c>
      <c r="AB10" s="61">
        <f t="shared" si="7"/>
        <v>380</v>
      </c>
      <c r="AC10" s="12">
        <f t="shared" si="8"/>
        <v>355</v>
      </c>
      <c r="AD10" s="12">
        <f t="shared" si="9"/>
        <v>358</v>
      </c>
      <c r="AE10" s="12">
        <f t="shared" si="10"/>
        <v>450</v>
      </c>
      <c r="AF10" s="12">
        <f t="shared" si="11"/>
        <v>395</v>
      </c>
      <c r="AG10" s="12">
        <f t="shared" si="12"/>
        <v>404</v>
      </c>
      <c r="AH10" s="12">
        <f t="shared" si="13"/>
        <v>380</v>
      </c>
      <c r="AI10" s="60">
        <v>11</v>
      </c>
      <c r="AJ10" s="65">
        <v>82.4</v>
      </c>
      <c r="AK10" s="12">
        <f t="shared" si="14"/>
        <v>401</v>
      </c>
      <c r="AL10" s="12">
        <f t="shared" si="15"/>
        <v>369</v>
      </c>
      <c r="AM10" s="12">
        <f t="shared" si="16"/>
        <v>320</v>
      </c>
      <c r="AN10" s="12">
        <f t="shared" si="17"/>
        <v>398</v>
      </c>
      <c r="AO10" s="11">
        <v>43</v>
      </c>
      <c r="AP10" s="52">
        <f t="shared" si="18"/>
        <v>382</v>
      </c>
      <c r="AQ10" s="45">
        <f t="shared" si="19"/>
        <v>407</v>
      </c>
      <c r="AR10" s="11">
        <v>0</v>
      </c>
      <c r="AS10" s="45">
        <f t="shared" si="20"/>
        <v>437</v>
      </c>
      <c r="AT10" s="12">
        <f t="shared" si="21"/>
        <v>362.5</v>
      </c>
      <c r="AU10" s="45">
        <f t="shared" si="24"/>
        <v>305.69</v>
      </c>
      <c r="AV10" s="45">
        <f t="shared" si="25"/>
        <v>447.5</v>
      </c>
      <c r="AX10" s="41">
        <v>0</v>
      </c>
      <c r="AY10" s="13">
        <f t="shared" si="26"/>
        <v>362.5</v>
      </c>
      <c r="AZ10" s="13">
        <f t="shared" si="26"/>
        <v>1050</v>
      </c>
      <c r="BA10" s="20">
        <f t="shared" si="29"/>
        <v>305.6875</v>
      </c>
    </row>
    <row r="11" spans="1:53" x14ac:dyDescent="0.25">
      <c r="A11" s="9">
        <f t="shared" ca="1" si="27"/>
        <v>46490</v>
      </c>
      <c r="B11" s="33">
        <v>335</v>
      </c>
      <c r="C11" s="33">
        <v>355</v>
      </c>
      <c r="D11" s="94">
        <f t="shared" si="33"/>
        <v>345</v>
      </c>
      <c r="E11" s="33">
        <v>450</v>
      </c>
      <c r="F11" s="10">
        <f t="shared" si="28"/>
        <v>410</v>
      </c>
      <c r="G11" s="10">
        <f t="shared" si="22"/>
        <v>380</v>
      </c>
      <c r="H11" s="10">
        <f t="shared" si="23"/>
        <v>395</v>
      </c>
      <c r="I11" s="10">
        <f t="shared" si="0"/>
        <v>404</v>
      </c>
      <c r="J11" s="12">
        <f t="shared" si="1"/>
        <v>372</v>
      </c>
      <c r="K11" s="11">
        <f t="shared" si="2"/>
        <v>16</v>
      </c>
      <c r="L11" s="12">
        <f t="shared" si="3"/>
        <v>326.5</v>
      </c>
      <c r="M11" s="52">
        <f t="shared" si="4"/>
        <v>337.8</v>
      </c>
      <c r="N11" s="12">
        <f t="shared" si="5"/>
        <v>364.56</v>
      </c>
      <c r="O11" s="51">
        <f t="shared" si="31"/>
        <v>375.5</v>
      </c>
      <c r="P11" s="52">
        <f t="shared" si="6"/>
        <v>363.84</v>
      </c>
      <c r="Q11" s="65">
        <f t="shared" si="32"/>
        <v>66.5</v>
      </c>
      <c r="R11" s="11">
        <v>55</v>
      </c>
      <c r="S11" s="11">
        <v>90</v>
      </c>
      <c r="T11" s="11">
        <v>40</v>
      </c>
      <c r="U11" s="11">
        <v>90</v>
      </c>
      <c r="V11" s="11">
        <v>45</v>
      </c>
      <c r="W11" s="11">
        <v>85</v>
      </c>
      <c r="X11" s="11">
        <v>82</v>
      </c>
      <c r="Y11" s="11">
        <v>89</v>
      </c>
      <c r="Z11" s="11">
        <v>110</v>
      </c>
      <c r="AA11" s="11">
        <v>45</v>
      </c>
      <c r="AB11" s="61">
        <f t="shared" si="7"/>
        <v>380</v>
      </c>
      <c r="AC11" s="12">
        <f t="shared" si="8"/>
        <v>355</v>
      </c>
      <c r="AD11" s="12">
        <f t="shared" si="9"/>
        <v>358</v>
      </c>
      <c r="AE11" s="12">
        <f t="shared" si="10"/>
        <v>450</v>
      </c>
      <c r="AF11" s="12">
        <f t="shared" si="11"/>
        <v>395</v>
      </c>
      <c r="AG11" s="12">
        <f t="shared" si="12"/>
        <v>404</v>
      </c>
      <c r="AH11" s="12">
        <f t="shared" si="13"/>
        <v>380</v>
      </c>
      <c r="AI11" s="60">
        <v>11</v>
      </c>
      <c r="AJ11" s="65">
        <v>82.4</v>
      </c>
      <c r="AK11" s="12">
        <f t="shared" si="14"/>
        <v>401</v>
      </c>
      <c r="AL11" s="12">
        <f t="shared" si="15"/>
        <v>369</v>
      </c>
      <c r="AM11" s="12">
        <f t="shared" si="16"/>
        <v>320</v>
      </c>
      <c r="AN11" s="12">
        <f t="shared" si="17"/>
        <v>398</v>
      </c>
      <c r="AO11" s="11">
        <v>43</v>
      </c>
      <c r="AP11" s="52">
        <f t="shared" si="18"/>
        <v>382</v>
      </c>
      <c r="AQ11" s="45">
        <f t="shared" si="19"/>
        <v>407</v>
      </c>
      <c r="AR11" s="11">
        <v>0</v>
      </c>
      <c r="AS11" s="45">
        <f t="shared" si="20"/>
        <v>437</v>
      </c>
      <c r="AT11" s="12">
        <f t="shared" si="21"/>
        <v>362.5</v>
      </c>
      <c r="AU11" s="45">
        <f t="shared" si="24"/>
        <v>305.69</v>
      </c>
      <c r="AV11" s="45">
        <f t="shared" si="25"/>
        <v>447.5</v>
      </c>
      <c r="AX11" s="41">
        <v>0</v>
      </c>
      <c r="AY11" s="13">
        <f t="shared" si="26"/>
        <v>362.5</v>
      </c>
      <c r="AZ11" s="13">
        <f t="shared" si="26"/>
        <v>1050</v>
      </c>
      <c r="BA11" s="20">
        <f t="shared" si="29"/>
        <v>305.6875</v>
      </c>
    </row>
    <row r="12" spans="1:53" x14ac:dyDescent="0.25">
      <c r="A12" s="9">
        <f t="shared" ca="1" si="27"/>
        <v>46520</v>
      </c>
      <c r="B12" s="33">
        <v>335</v>
      </c>
      <c r="C12" s="33">
        <v>355</v>
      </c>
      <c r="D12" s="94">
        <f t="shared" si="33"/>
        <v>345</v>
      </c>
      <c r="E12" s="33">
        <v>450</v>
      </c>
      <c r="F12" s="10">
        <f t="shared" si="28"/>
        <v>410</v>
      </c>
      <c r="G12" s="10">
        <f t="shared" si="22"/>
        <v>380</v>
      </c>
      <c r="H12" s="10">
        <f t="shared" si="23"/>
        <v>395</v>
      </c>
      <c r="I12" s="10">
        <f t="shared" si="0"/>
        <v>404</v>
      </c>
      <c r="J12" s="12">
        <f t="shared" si="1"/>
        <v>372</v>
      </c>
      <c r="K12" s="11">
        <f t="shared" si="2"/>
        <v>16</v>
      </c>
      <c r="L12" s="12">
        <f t="shared" si="3"/>
        <v>326.5</v>
      </c>
      <c r="M12" s="52">
        <f t="shared" si="4"/>
        <v>337.8</v>
      </c>
      <c r="N12" s="12">
        <f t="shared" si="5"/>
        <v>364.56</v>
      </c>
      <c r="O12" s="51">
        <f t="shared" si="31"/>
        <v>375.5</v>
      </c>
      <c r="P12" s="52">
        <f t="shared" si="6"/>
        <v>363.84</v>
      </c>
      <c r="Q12" s="65">
        <f t="shared" si="32"/>
        <v>66.5</v>
      </c>
      <c r="R12" s="11">
        <v>55</v>
      </c>
      <c r="S12" s="11">
        <v>90</v>
      </c>
      <c r="T12" s="11">
        <v>40</v>
      </c>
      <c r="U12" s="11">
        <v>90</v>
      </c>
      <c r="V12" s="11">
        <v>45</v>
      </c>
      <c r="W12" s="11">
        <v>85</v>
      </c>
      <c r="X12" s="11">
        <v>82</v>
      </c>
      <c r="Y12" s="11">
        <v>89</v>
      </c>
      <c r="Z12" s="11">
        <v>110</v>
      </c>
      <c r="AA12" s="11">
        <v>45</v>
      </c>
      <c r="AB12" s="61">
        <f t="shared" si="7"/>
        <v>380</v>
      </c>
      <c r="AC12" s="12">
        <f t="shared" si="8"/>
        <v>355</v>
      </c>
      <c r="AD12" s="12">
        <f t="shared" si="9"/>
        <v>358</v>
      </c>
      <c r="AE12" s="12">
        <f t="shared" si="10"/>
        <v>450</v>
      </c>
      <c r="AF12" s="12">
        <f t="shared" si="11"/>
        <v>395</v>
      </c>
      <c r="AG12" s="12">
        <f t="shared" si="12"/>
        <v>404</v>
      </c>
      <c r="AH12" s="12">
        <f t="shared" si="13"/>
        <v>380</v>
      </c>
      <c r="AI12" s="60">
        <v>11</v>
      </c>
      <c r="AJ12" s="65">
        <v>82.4</v>
      </c>
      <c r="AK12" s="12">
        <f t="shared" si="14"/>
        <v>401</v>
      </c>
      <c r="AL12" s="12">
        <f t="shared" si="15"/>
        <v>369</v>
      </c>
      <c r="AM12" s="12">
        <f t="shared" si="16"/>
        <v>320</v>
      </c>
      <c r="AN12" s="12">
        <f t="shared" si="17"/>
        <v>398</v>
      </c>
      <c r="AO12" s="11">
        <v>43</v>
      </c>
      <c r="AP12" s="52">
        <f t="shared" si="18"/>
        <v>382</v>
      </c>
      <c r="AQ12" s="45">
        <f t="shared" si="19"/>
        <v>407</v>
      </c>
      <c r="AR12" s="11">
        <v>0</v>
      </c>
      <c r="AS12" s="45">
        <f t="shared" si="20"/>
        <v>437</v>
      </c>
      <c r="AT12" s="12">
        <f t="shared" si="21"/>
        <v>362.5</v>
      </c>
      <c r="AU12" s="45">
        <f t="shared" si="24"/>
        <v>305.69</v>
      </c>
      <c r="AV12" s="45">
        <f t="shared" si="25"/>
        <v>447.5</v>
      </c>
      <c r="AX12" s="41">
        <v>0</v>
      </c>
      <c r="AY12" s="13">
        <f t="shared" si="26"/>
        <v>362.5</v>
      </c>
      <c r="AZ12" s="13">
        <f t="shared" si="26"/>
        <v>1050</v>
      </c>
      <c r="BA12" s="20">
        <f t="shared" si="29"/>
        <v>305.6875</v>
      </c>
    </row>
    <row r="13" spans="1:53" x14ac:dyDescent="0.25">
      <c r="A13" s="9">
        <f t="shared" ca="1" si="27"/>
        <v>46551</v>
      </c>
      <c r="B13" s="33">
        <v>335</v>
      </c>
      <c r="C13" s="33">
        <v>355</v>
      </c>
      <c r="D13" s="94">
        <f t="shared" si="33"/>
        <v>345</v>
      </c>
      <c r="E13" s="33">
        <v>450</v>
      </c>
      <c r="F13" s="10">
        <f t="shared" si="28"/>
        <v>410</v>
      </c>
      <c r="G13" s="10">
        <f t="shared" si="22"/>
        <v>380</v>
      </c>
      <c r="H13" s="10">
        <f t="shared" si="23"/>
        <v>395</v>
      </c>
      <c r="I13" s="10">
        <f t="shared" si="0"/>
        <v>404</v>
      </c>
      <c r="J13" s="12">
        <f t="shared" si="1"/>
        <v>372</v>
      </c>
      <c r="K13" s="11">
        <f t="shared" si="2"/>
        <v>16</v>
      </c>
      <c r="L13" s="12">
        <f t="shared" si="3"/>
        <v>326.5</v>
      </c>
      <c r="M13" s="52">
        <f t="shared" si="4"/>
        <v>337.8</v>
      </c>
      <c r="N13" s="12">
        <f t="shared" si="5"/>
        <v>364.56</v>
      </c>
      <c r="O13" s="51">
        <f t="shared" si="31"/>
        <v>375.5</v>
      </c>
      <c r="P13" s="52">
        <f t="shared" si="6"/>
        <v>363.84</v>
      </c>
      <c r="Q13" s="65">
        <f t="shared" si="32"/>
        <v>66.5</v>
      </c>
      <c r="R13" s="11">
        <v>55</v>
      </c>
      <c r="S13" s="11">
        <v>90</v>
      </c>
      <c r="T13" s="11">
        <v>40</v>
      </c>
      <c r="U13" s="11">
        <v>90</v>
      </c>
      <c r="V13" s="11">
        <v>45</v>
      </c>
      <c r="W13" s="11">
        <v>85</v>
      </c>
      <c r="X13" s="11">
        <v>82</v>
      </c>
      <c r="Y13" s="11">
        <v>89</v>
      </c>
      <c r="Z13" s="11">
        <v>110</v>
      </c>
      <c r="AA13" s="11">
        <v>45</v>
      </c>
      <c r="AB13" s="61">
        <f t="shared" si="7"/>
        <v>380</v>
      </c>
      <c r="AC13" s="12">
        <f t="shared" si="8"/>
        <v>355</v>
      </c>
      <c r="AD13" s="12">
        <f t="shared" si="9"/>
        <v>358</v>
      </c>
      <c r="AE13" s="12">
        <f t="shared" si="10"/>
        <v>450</v>
      </c>
      <c r="AF13" s="12">
        <f t="shared" si="11"/>
        <v>395</v>
      </c>
      <c r="AG13" s="12">
        <f t="shared" si="12"/>
        <v>404</v>
      </c>
      <c r="AH13" s="12">
        <f t="shared" si="13"/>
        <v>380</v>
      </c>
      <c r="AI13" s="60">
        <v>11</v>
      </c>
      <c r="AJ13" s="65">
        <v>82.4</v>
      </c>
      <c r="AK13" s="12">
        <f t="shared" si="14"/>
        <v>401</v>
      </c>
      <c r="AL13" s="12">
        <f t="shared" si="15"/>
        <v>369</v>
      </c>
      <c r="AM13" s="12">
        <f t="shared" si="16"/>
        <v>320</v>
      </c>
      <c r="AN13" s="12">
        <f t="shared" si="17"/>
        <v>398</v>
      </c>
      <c r="AO13" s="11">
        <v>43</v>
      </c>
      <c r="AP13" s="52">
        <f t="shared" si="18"/>
        <v>382</v>
      </c>
      <c r="AQ13" s="45">
        <f t="shared" si="19"/>
        <v>407</v>
      </c>
      <c r="AR13" s="11">
        <v>0</v>
      </c>
      <c r="AS13" s="45">
        <f t="shared" si="20"/>
        <v>437</v>
      </c>
      <c r="AT13" s="12">
        <f t="shared" si="21"/>
        <v>362.5</v>
      </c>
      <c r="AU13" s="45">
        <f t="shared" ref="AU13:AU14" si="34">AU12</f>
        <v>305.69</v>
      </c>
      <c r="AV13" s="45">
        <f t="shared" si="25"/>
        <v>447.5</v>
      </c>
      <c r="AX13" s="41">
        <v>0</v>
      </c>
      <c r="AY13" s="13">
        <f t="shared" si="26"/>
        <v>362.5</v>
      </c>
      <c r="AZ13" s="13">
        <f t="shared" si="26"/>
        <v>1050</v>
      </c>
      <c r="BA13" s="20">
        <f t="shared" si="29"/>
        <v>305.6875</v>
      </c>
    </row>
    <row r="14" spans="1:53" x14ac:dyDescent="0.25">
      <c r="A14" s="9">
        <f t="shared" ca="1" si="27"/>
        <v>46581</v>
      </c>
      <c r="B14" s="33">
        <v>335</v>
      </c>
      <c r="C14" s="33">
        <v>355</v>
      </c>
      <c r="D14" s="94">
        <f t="shared" ref="D14" si="35">B14+10</f>
        <v>345</v>
      </c>
      <c r="E14" s="33">
        <v>450</v>
      </c>
      <c r="F14" s="10">
        <f t="shared" ref="F14" si="36">C14+R14</f>
        <v>410</v>
      </c>
      <c r="G14" s="10">
        <f t="shared" ref="G14" si="37">(B14+V14)</f>
        <v>380</v>
      </c>
      <c r="H14" s="10">
        <f t="shared" ref="H14" si="38">C14+T14</f>
        <v>395</v>
      </c>
      <c r="I14" s="10">
        <f t="shared" ref="I14" si="39">B14+Q14+2.5</f>
        <v>404</v>
      </c>
      <c r="J14" s="12">
        <f t="shared" ref="J14" si="40">B14+AA14-(K14*0.5)</f>
        <v>372</v>
      </c>
      <c r="K14" s="11">
        <f t="shared" si="2"/>
        <v>16</v>
      </c>
      <c r="L14" s="12">
        <f t="shared" ref="L14" si="41">J14-43-2.5</f>
        <v>326.5</v>
      </c>
      <c r="M14" s="52">
        <f t="shared" ref="M14" si="42">J14-(J14*0.1)+3</f>
        <v>337.8</v>
      </c>
      <c r="N14" s="12">
        <f t="shared" ref="N14" si="43">J14*0.98</f>
        <v>364.56</v>
      </c>
      <c r="O14" s="51">
        <f t="shared" ref="O14" si="44">B14+AA14*0.9</f>
        <v>375.5</v>
      </c>
      <c r="P14" s="52">
        <f t="shared" ref="P14" si="45">J14*0.97+3</f>
        <v>363.84</v>
      </c>
      <c r="Q14" s="65">
        <f t="shared" si="32"/>
        <v>66.5</v>
      </c>
      <c r="R14" s="11">
        <v>55</v>
      </c>
      <c r="S14" s="11">
        <v>90</v>
      </c>
      <c r="T14" s="11">
        <v>40</v>
      </c>
      <c r="U14" s="11">
        <v>90</v>
      </c>
      <c r="V14" s="11">
        <v>45</v>
      </c>
      <c r="W14" s="11">
        <v>85</v>
      </c>
      <c r="X14" s="11">
        <v>82</v>
      </c>
      <c r="Y14" s="11">
        <v>89</v>
      </c>
      <c r="Z14" s="11">
        <v>110</v>
      </c>
      <c r="AA14" s="11">
        <v>45</v>
      </c>
      <c r="AB14" s="61">
        <f t="shared" si="7"/>
        <v>380</v>
      </c>
      <c r="AC14" s="12">
        <f t="shared" ref="AC14" si="46">IF(C14&lt;12,12,C14)</f>
        <v>355</v>
      </c>
      <c r="AD14" s="12">
        <f t="shared" ref="AD14" si="47">C14+3</f>
        <v>358</v>
      </c>
      <c r="AE14" s="12">
        <f t="shared" ref="AE14" si="48">E14</f>
        <v>450</v>
      </c>
      <c r="AF14" s="12">
        <f t="shared" ref="AF14:AG14" si="49">H14</f>
        <v>395</v>
      </c>
      <c r="AG14" s="12">
        <f t="shared" si="49"/>
        <v>404</v>
      </c>
      <c r="AH14" s="12">
        <f t="shared" ref="AH14" si="50">G14</f>
        <v>380</v>
      </c>
      <c r="AI14" s="60">
        <v>11</v>
      </c>
      <c r="AJ14" s="65">
        <v>82.4</v>
      </c>
      <c r="AK14" s="12">
        <f t="shared" ref="AK14" si="51">AD14+T14+3</f>
        <v>401</v>
      </c>
      <c r="AL14" s="12">
        <f t="shared" ref="AL14" si="52">AC14+AI14+3</f>
        <v>369</v>
      </c>
      <c r="AM14" s="12">
        <f t="shared" ref="AM14" si="53">G14-60</f>
        <v>320</v>
      </c>
      <c r="AN14" s="12">
        <f t="shared" ref="AN14" si="54">C14+AO14</f>
        <v>398</v>
      </c>
      <c r="AO14" s="11">
        <v>43</v>
      </c>
      <c r="AP14" s="52">
        <f t="shared" ref="AP14" si="55">B14+V14+2</f>
        <v>382</v>
      </c>
      <c r="AQ14" s="45">
        <f t="shared" ref="AQ14" si="56">I14+3</f>
        <v>407</v>
      </c>
      <c r="AR14" s="11">
        <v>0</v>
      </c>
      <c r="AS14" s="45">
        <f t="shared" ref="AS14" si="57">B14+X14+20</f>
        <v>437</v>
      </c>
      <c r="AT14" s="12">
        <f t="shared" ref="AT14" si="58">IF(AY14-AX14&lt;1,1,AY14-AX14)</f>
        <v>362.5</v>
      </c>
      <c r="AU14" s="45">
        <f t="shared" si="34"/>
        <v>305.69</v>
      </c>
      <c r="AV14" s="45">
        <f t="shared" si="25"/>
        <v>447.5</v>
      </c>
      <c r="AX14" s="41">
        <v>0</v>
      </c>
      <c r="AY14" s="13">
        <f t="shared" si="26"/>
        <v>362.5</v>
      </c>
      <c r="AZ14" s="13">
        <f t="shared" si="26"/>
        <v>1050</v>
      </c>
      <c r="BA14" s="20">
        <f t="shared" si="29"/>
        <v>305.6875</v>
      </c>
    </row>
    <row r="15" spans="1:53" x14ac:dyDescent="0.25">
      <c r="E15" s="6"/>
      <c r="AD15" s="35" t="s">
        <v>296</v>
      </c>
      <c r="AQ15" s="20"/>
      <c r="AR15" s="20"/>
      <c r="AS15" s="20"/>
      <c r="AT15" s="40" t="s">
        <v>239</v>
      </c>
      <c r="AV15" s="20"/>
    </row>
    <row r="16" spans="1:53" x14ac:dyDescent="0.25">
      <c r="C16" s="33">
        <v>25</v>
      </c>
      <c r="W16" s="11">
        <v>3</v>
      </c>
      <c r="AE16" s="6"/>
      <c r="AF16" s="6"/>
      <c r="AG16" s="6"/>
      <c r="AH16" s="6"/>
      <c r="AQ16" s="20"/>
      <c r="AR16" s="11">
        <v>0.5</v>
      </c>
      <c r="AS16" s="20"/>
      <c r="AV16" s="20"/>
    </row>
    <row r="17" spans="11:49" ht="135.75" thickBot="1" x14ac:dyDescent="0.3">
      <c r="O17" s="50" t="s">
        <v>295</v>
      </c>
      <c r="AV17" s="20">
        <f t="shared" ref="AV17" si="59">AV16</f>
        <v>0</v>
      </c>
    </row>
    <row r="18" spans="11:49" ht="50.25" thickBot="1" x14ac:dyDescent="0.3">
      <c r="K18" s="20"/>
      <c r="O18" s="64" t="s">
        <v>299</v>
      </c>
      <c r="AT18" s="36" t="s">
        <v>224</v>
      </c>
      <c r="AU18" s="37" t="s">
        <v>225</v>
      </c>
      <c r="AV18" s="37" t="s">
        <v>226</v>
      </c>
      <c r="AW18" s="81"/>
    </row>
    <row r="19" spans="11:49" ht="33.75" thickBot="1" x14ac:dyDescent="0.3">
      <c r="K19" s="20"/>
      <c r="AT19" s="38" t="s">
        <v>227</v>
      </c>
      <c r="AU19" s="39" t="s">
        <v>228</v>
      </c>
      <c r="AV19" s="39" t="s">
        <v>229</v>
      </c>
      <c r="AW19" s="82"/>
    </row>
    <row r="20" spans="11:49" ht="50.25" thickBot="1" x14ac:dyDescent="0.3">
      <c r="K20" s="20"/>
      <c r="AT20" s="38" t="s">
        <v>230</v>
      </c>
      <c r="AU20" s="39" t="s">
        <v>231</v>
      </c>
      <c r="AV20" s="39" t="s">
        <v>232</v>
      </c>
      <c r="AW20" s="82"/>
    </row>
    <row r="21" spans="11:49" ht="50.25" thickBot="1" x14ac:dyDescent="0.3">
      <c r="K21" s="20"/>
      <c r="AT21" s="38" t="s">
        <v>233</v>
      </c>
      <c r="AU21" s="39" t="s">
        <v>234</v>
      </c>
      <c r="AV21" s="39" t="s">
        <v>235</v>
      </c>
      <c r="AW21" s="82"/>
    </row>
    <row r="22" spans="11:49" x14ac:dyDescent="0.25">
      <c r="K22" s="20"/>
    </row>
    <row r="23" spans="11:49" x14ac:dyDescent="0.25">
      <c r="K23" s="20"/>
    </row>
    <row r="24" spans="11:49" x14ac:dyDescent="0.25">
      <c r="K24" s="20"/>
    </row>
    <row r="25" spans="11:49" x14ac:dyDescent="0.25">
      <c r="K25" s="20"/>
    </row>
    <row r="26" spans="11:49" x14ac:dyDescent="0.25">
      <c r="K26" s="20"/>
    </row>
    <row r="27" spans="11:49" x14ac:dyDescent="0.25">
      <c r="K27" s="20"/>
    </row>
    <row r="28" spans="11:49" x14ac:dyDescent="0.25">
      <c r="K28" s="20"/>
    </row>
    <row r="29" spans="11:49" x14ac:dyDescent="0.25">
      <c r="K29" s="20"/>
    </row>
    <row r="30" spans="11:49" x14ac:dyDescent="0.25">
      <c r="K30" s="20"/>
    </row>
    <row r="100" spans="1:45" x14ac:dyDescent="0.25">
      <c r="A100" s="14">
        <f t="shared" ref="A100:AP100" ca="1" si="60">A1</f>
        <v>46216</v>
      </c>
      <c r="B100" s="14" t="str">
        <f t="shared" si="60"/>
        <v>FFOBJSK</v>
      </c>
      <c r="C100" s="14" t="str">
        <f t="shared" si="60"/>
        <v>FFOBNWE</v>
      </c>
      <c r="D100" s="14" t="str">
        <f t="shared" si="60"/>
        <v>FFOBPRC</v>
      </c>
      <c r="E100" s="14" t="str">
        <f t="shared" si="60"/>
        <v>FCFRCHS</v>
      </c>
      <c r="F100" s="14" t="str">
        <f t="shared" si="60"/>
        <v>FCFRBRA</v>
      </c>
      <c r="G100" s="103" t="str">
        <f t="shared" si="60"/>
        <v>FCFRIND</v>
      </c>
      <c r="H100" s="14" t="str">
        <f t="shared" si="60"/>
        <v>FCFRUSG</v>
      </c>
      <c r="I100" s="14" t="str">
        <f t="shared" si="60"/>
        <v>FCFRSTO</v>
      </c>
      <c r="J100" s="14" t="str">
        <f t="shared" si="60"/>
        <v>FCFRSEA</v>
      </c>
      <c r="K100" s="14" t="str">
        <f t="shared" si="60"/>
        <v>DFFOBMMC</v>
      </c>
      <c r="L100" s="14" t="str">
        <f t="shared" si="60"/>
        <v>FFOBPPC</v>
      </c>
      <c r="M100" s="14" t="str">
        <f t="shared" si="60"/>
        <v>FCIFPTT</v>
      </c>
      <c r="N100" s="14" t="str">
        <f t="shared" si="60"/>
        <v>FCFRMAH</v>
      </c>
      <c r="O100" s="14" t="str">
        <f t="shared" si="60"/>
        <v>FCFRPRO</v>
      </c>
      <c r="P100" s="14" t="str">
        <f t="shared" si="60"/>
        <v>FCFRUCH</v>
      </c>
      <c r="Q100" s="14" t="str">
        <f t="shared" si="60"/>
        <v>FFRFEST</v>
      </c>
      <c r="R100" s="14" t="str">
        <f t="shared" si="60"/>
        <v>FFRNWBR</v>
      </c>
      <c r="S100" s="14" t="str">
        <f t="shared" si="60"/>
        <v>FFRNWCH</v>
      </c>
      <c r="T100" s="14" t="str">
        <f t="shared" si="60"/>
        <v>FFRNWUS</v>
      </c>
      <c r="U100" s="14" t="str">
        <f t="shared" si="60"/>
        <v>FFRFECH</v>
      </c>
      <c r="V100" s="14" t="str">
        <f t="shared" si="60"/>
        <v>FFRFEEI</v>
      </c>
      <c r="W100" s="14" t="str">
        <f t="shared" si="60"/>
        <v>FFRFEUG</v>
      </c>
      <c r="X100" s="14" t="str">
        <f t="shared" si="60"/>
        <v>FFRFEGL</v>
      </c>
      <c r="Y100" s="14" t="str">
        <f t="shared" si="60"/>
        <v>FFRFEAD</v>
      </c>
      <c r="Z100" s="14" t="str">
        <f t="shared" si="60"/>
        <v>FFRFEBR</v>
      </c>
      <c r="AA100" s="14" t="str">
        <f t="shared" si="60"/>
        <v>FFRJSKT</v>
      </c>
      <c r="AB100" s="14" t="str">
        <f t="shared" si="60"/>
        <v>FCFRIFFCO</v>
      </c>
      <c r="AC100" s="14" t="str">
        <f t="shared" si="60"/>
        <v>FFOBBOL</v>
      </c>
      <c r="AD100" s="14" t="str">
        <f t="shared" si="60"/>
        <v>FFOBACO</v>
      </c>
      <c r="AE100" s="14" t="str">
        <f t="shared" si="60"/>
        <v>FKZCHILE</v>
      </c>
      <c r="AF100" s="14" t="str">
        <f t="shared" si="60"/>
        <v>FKZUSG</v>
      </c>
      <c r="AG100" s="14" t="str">
        <f t="shared" si="60"/>
        <v>FKZUSWC</v>
      </c>
      <c r="AH100" s="14" t="str">
        <f t="shared" si="60"/>
        <v>FKZECI</v>
      </c>
      <c r="AI100" s="14" t="str">
        <f t="shared" si="60"/>
        <v>FFRBOLPRE</v>
      </c>
      <c r="AJ100" s="14" t="str">
        <f t="shared" si="60"/>
        <v>FCFRLXML</v>
      </c>
      <c r="AK100" s="14" t="str">
        <f t="shared" si="60"/>
        <v>FCFRSATCOAC</v>
      </c>
      <c r="AL100" s="14" t="str">
        <f t="shared" si="60"/>
        <v>FCFRSATCOBO</v>
      </c>
      <c r="AM100" s="14" t="str">
        <f t="shared" si="60"/>
        <v>FFOBTOFU</v>
      </c>
      <c r="AN100" s="14" t="str">
        <f t="shared" si="60"/>
        <v>FCFRTY</v>
      </c>
      <c r="AO100" s="14" t="str">
        <f t="shared" si="60"/>
        <v>FFRNWETY</v>
      </c>
      <c r="AP100" s="14" t="str">
        <f t="shared" si="60"/>
        <v>FCFRCIL</v>
      </c>
      <c r="AQ100" s="14"/>
      <c r="AR100" s="14"/>
      <c r="AS100" s="14"/>
    </row>
    <row r="101" spans="1:45" x14ac:dyDescent="0.25">
      <c r="A101" s="14" t="str">
        <f t="shared" ref="A101:AP101" si="61">A2</f>
        <v>Date</v>
      </c>
      <c r="B101" s="14" t="str">
        <f t="shared" si="61"/>
        <v>FOB Japan/South Korea</v>
      </c>
      <c r="C101" s="14" t="str">
        <f t="shared" si="61"/>
        <v>FOB NWE</v>
      </c>
      <c r="D101" s="14" t="str">
        <f t="shared" si="61"/>
        <v>FOB China</v>
      </c>
      <c r="E101" s="14" t="str">
        <f t="shared" si="61"/>
        <v>CFR Chile</v>
      </c>
      <c r="F101" s="14" t="str">
        <f t="shared" si="61"/>
        <v>CFR Brasil</v>
      </c>
      <c r="G101" s="103" t="str">
        <f t="shared" si="61"/>
        <v>CFR India</v>
      </c>
      <c r="H101" s="14" t="str">
        <f t="shared" si="61"/>
        <v>CFR US Gulf</v>
      </c>
      <c r="I101" s="14" t="str">
        <f t="shared" si="61"/>
        <v>CFR Stockton</v>
      </c>
      <c r="J101" s="14" t="str">
        <f t="shared" si="61"/>
        <v>CFR SEA</v>
      </c>
      <c r="K101" s="14" t="str">
        <f t="shared" si="61"/>
        <v xml:space="preserve">Discount FOB MMC Thailand </v>
      </c>
      <c r="L101" s="14" t="str">
        <f t="shared" si="61"/>
        <v>FOB PPC Thailand</v>
      </c>
      <c r="M101" s="14" t="str">
        <f t="shared" si="61"/>
        <v>CIF PTTAC</v>
      </c>
      <c r="N101" s="14" t="str">
        <f t="shared" si="61"/>
        <v>CFR Mahachai</v>
      </c>
      <c r="O101" s="14" t="str">
        <f t="shared" si="61"/>
        <v>CFR Prommitr</v>
      </c>
      <c r="P101" s="14" t="str">
        <f t="shared" si="61"/>
        <v>CFR UCHA</v>
      </c>
      <c r="Q101" s="14" t="str">
        <f t="shared" si="61"/>
        <v>Freight FE / Stockton</v>
      </c>
      <c r="R101" s="14" t="str">
        <f t="shared" si="61"/>
        <v>Freight NWE / Brasil</v>
      </c>
      <c r="S101" s="14" t="str">
        <f t="shared" si="61"/>
        <v>Freight NWE / Chile</v>
      </c>
      <c r="T101" s="14" t="str">
        <f t="shared" si="61"/>
        <v>Freight NWE / US Gulf</v>
      </c>
      <c r="U101" s="14" t="str">
        <f t="shared" si="61"/>
        <v>Freight FE / Chile</v>
      </c>
      <c r="V101" s="14" t="str">
        <f t="shared" si="61"/>
        <v>Freight FE / EC India</v>
      </c>
      <c r="W101" s="14" t="str">
        <f t="shared" si="61"/>
        <v>Freight FE / US Gulf</v>
      </c>
      <c r="X101" s="14" t="str">
        <f t="shared" si="61"/>
        <v>Freight FE / Gladstone</v>
      </c>
      <c r="Y101" s="14" t="str">
        <f t="shared" si="61"/>
        <v>Freight FE / Adelaide</v>
      </c>
      <c r="Z101" s="14" t="str">
        <f t="shared" si="61"/>
        <v>Freight FE / Brasil</v>
      </c>
      <c r="AA101" s="14" t="str">
        <f t="shared" si="61"/>
        <v>Freight J-SK / Thailand</v>
      </c>
      <c r="AB101" s="14" t="str">
        <f t="shared" si="61"/>
        <v>CFR IFFCO Formula</v>
      </c>
      <c r="AC101" s="14" t="str">
        <f t="shared" si="61"/>
        <v>FOB Boliden</v>
      </c>
      <c r="AD101" s="14" t="str">
        <f t="shared" si="61"/>
        <v>FOB Atlantic Copper</v>
      </c>
      <c r="AE101" s="14" t="str">
        <f t="shared" si="61"/>
        <v>CFR KZ Formula Chile</v>
      </c>
      <c r="AF101" s="14" t="str">
        <f t="shared" si="61"/>
        <v>CFR KZ Formula US Gulf</v>
      </c>
      <c r="AG101" s="14" t="str">
        <f t="shared" si="61"/>
        <v>CFR KZ Formula US West Coast</v>
      </c>
      <c r="AH101" s="14" t="str">
        <f t="shared" si="61"/>
        <v>CFR KZ Formula East Coast India</v>
      </c>
      <c r="AI101" s="14" t="str">
        <f t="shared" si="61"/>
        <v>Freight Boliden Premium</v>
      </c>
      <c r="AJ101" s="14" t="str">
        <f t="shared" si="61"/>
        <v>CFR LXML Fixed price</v>
      </c>
      <c r="AK101" s="14" t="str">
        <f t="shared" si="61"/>
        <v>CFR Tampa based on AC + 3 commission ITSA</v>
      </c>
      <c r="AL101" s="14" t="str">
        <f t="shared" si="61"/>
        <v>CFR Tampa based on Boliden + 3 commission ITSA</v>
      </c>
      <c r="AM101" s="14" t="str">
        <f t="shared" si="61"/>
        <v>FOB Toho/Furu price formula: CFR India -60</v>
      </c>
      <c r="AN101" s="14" t="str">
        <f t="shared" si="61"/>
        <v>CFR Turkey</v>
      </c>
      <c r="AO101" s="14" t="str">
        <f t="shared" si="61"/>
        <v>Freight NWE / Turkey</v>
      </c>
      <c r="AP101" s="14" t="str">
        <f t="shared" si="61"/>
        <v>CFR CIL Formula</v>
      </c>
      <c r="AQ101" s="14"/>
      <c r="AR101" s="14"/>
      <c r="AS101" s="14"/>
    </row>
    <row r="102" spans="1:45" x14ac:dyDescent="0.25">
      <c r="A102" s="9" t="e">
        <f>#REF!</f>
        <v>#REF!</v>
      </c>
      <c r="B102" s="13" t="e">
        <f>#REF!</f>
        <v>#REF!</v>
      </c>
      <c r="C102" s="13" t="e">
        <f>#REF!</f>
        <v>#REF!</v>
      </c>
      <c r="D102" s="13" t="e">
        <f>#REF!</f>
        <v>#REF!</v>
      </c>
      <c r="E102" s="13" t="e">
        <f>#REF!</f>
        <v>#REF!</v>
      </c>
      <c r="F102" s="13" t="e">
        <f>#REF!</f>
        <v>#REF!</v>
      </c>
      <c r="G102" s="13" t="e">
        <f>#REF!</f>
        <v>#REF!</v>
      </c>
      <c r="H102" s="13" t="e">
        <f>#REF!</f>
        <v>#REF!</v>
      </c>
      <c r="I102" s="13" t="e">
        <f>#REF!</f>
        <v>#REF!</v>
      </c>
      <c r="J102" s="13" t="e">
        <f>#REF!</f>
        <v>#REF!</v>
      </c>
      <c r="K102" s="13" t="e">
        <f>#REF!</f>
        <v>#REF!</v>
      </c>
      <c r="L102" s="13" t="e">
        <f>#REF!</f>
        <v>#REF!</v>
      </c>
      <c r="M102" s="13" t="e">
        <f>#REF!</f>
        <v>#REF!</v>
      </c>
      <c r="N102" s="13" t="e">
        <f>#REF!</f>
        <v>#REF!</v>
      </c>
      <c r="O102" s="13" t="e">
        <f>#REF!</f>
        <v>#REF!</v>
      </c>
      <c r="P102" s="13" t="e">
        <f>#REF!</f>
        <v>#REF!</v>
      </c>
      <c r="Q102" s="13" t="e">
        <f>#REF!</f>
        <v>#REF!</v>
      </c>
      <c r="R102" s="13" t="e">
        <f>#REF!</f>
        <v>#REF!</v>
      </c>
      <c r="S102" s="13" t="e">
        <f>#REF!</f>
        <v>#REF!</v>
      </c>
      <c r="T102" s="13" t="e">
        <f>#REF!</f>
        <v>#REF!</v>
      </c>
      <c r="U102" s="13" t="e">
        <f>#REF!</f>
        <v>#REF!</v>
      </c>
      <c r="V102" s="13" t="e">
        <f>#REF!</f>
        <v>#REF!</v>
      </c>
      <c r="W102" s="13" t="e">
        <f>#REF!</f>
        <v>#REF!</v>
      </c>
      <c r="X102" s="13" t="e">
        <f>#REF!</f>
        <v>#REF!</v>
      </c>
      <c r="Y102" s="13" t="e">
        <f>#REF!</f>
        <v>#REF!</v>
      </c>
      <c r="Z102" s="13" t="e">
        <f>#REF!</f>
        <v>#REF!</v>
      </c>
      <c r="AA102" s="13" t="e">
        <f>#REF!</f>
        <v>#REF!</v>
      </c>
      <c r="AB102" s="13" t="e">
        <f>#REF!</f>
        <v>#REF!</v>
      </c>
      <c r="AC102" s="13" t="e">
        <f>#REF!</f>
        <v>#REF!</v>
      </c>
      <c r="AD102" s="13" t="e">
        <f>#REF!</f>
        <v>#REF!</v>
      </c>
      <c r="AE102" s="13" t="e">
        <f>#REF!</f>
        <v>#REF!</v>
      </c>
      <c r="AF102" s="13" t="e">
        <f>#REF!</f>
        <v>#REF!</v>
      </c>
      <c r="AG102" s="13" t="e">
        <f>#REF!</f>
        <v>#REF!</v>
      </c>
      <c r="AH102" s="13" t="e">
        <f>#REF!</f>
        <v>#REF!</v>
      </c>
      <c r="AI102" s="13" t="e">
        <f>#REF!</f>
        <v>#REF!</v>
      </c>
      <c r="AJ102" s="13" t="e">
        <f>#REF!</f>
        <v>#REF!</v>
      </c>
      <c r="AK102" s="13" t="e">
        <f>#REF!</f>
        <v>#REF!</v>
      </c>
      <c r="AL102" s="13" t="e">
        <f>#REF!</f>
        <v>#REF!</v>
      </c>
      <c r="AM102" s="13" t="e">
        <f>#REF!</f>
        <v>#REF!</v>
      </c>
      <c r="AN102" s="13" t="e">
        <f>#REF!</f>
        <v>#REF!</v>
      </c>
      <c r="AO102" s="13" t="e">
        <f>#REF!</f>
        <v>#REF!</v>
      </c>
      <c r="AP102" s="13" t="e">
        <f>#REF!</f>
        <v>#REF!</v>
      </c>
      <c r="AQ102" s="13"/>
      <c r="AR102" s="13"/>
      <c r="AS102" s="13"/>
    </row>
    <row r="103" spans="1:45" x14ac:dyDescent="0.25">
      <c r="A103" s="9">
        <f t="shared" ref="A103:A114" ca="1" si="62">A3</f>
        <v>46247</v>
      </c>
      <c r="B103" s="13" t="e">
        <f>#REF!</f>
        <v>#REF!</v>
      </c>
      <c r="C103" s="13" t="e">
        <f>#REF!</f>
        <v>#REF!</v>
      </c>
      <c r="D103" s="13" t="e">
        <f>#REF!</f>
        <v>#REF!</v>
      </c>
      <c r="E103" s="13" t="e">
        <f>#REF!</f>
        <v>#REF!</v>
      </c>
      <c r="F103" s="13" t="e">
        <f>#REF!</f>
        <v>#REF!</v>
      </c>
      <c r="G103" s="13" t="e">
        <f>#REF!</f>
        <v>#REF!</v>
      </c>
      <c r="H103" s="13" t="e">
        <f>#REF!</f>
        <v>#REF!</v>
      </c>
      <c r="I103" s="13" t="e">
        <f>#REF!</f>
        <v>#REF!</v>
      </c>
      <c r="J103" s="13" t="e">
        <f>#REF!</f>
        <v>#REF!</v>
      </c>
      <c r="K103" s="13" t="e">
        <f>#REF!</f>
        <v>#REF!</v>
      </c>
      <c r="L103" s="13" t="e">
        <f>#REF!</f>
        <v>#REF!</v>
      </c>
      <c r="M103" s="13" t="e">
        <f>#REF!</f>
        <v>#REF!</v>
      </c>
      <c r="N103" s="13" t="e">
        <f>#REF!</f>
        <v>#REF!</v>
      </c>
      <c r="O103" s="13" t="e">
        <f>#REF!</f>
        <v>#REF!</v>
      </c>
      <c r="P103" s="13" t="e">
        <f>#REF!</f>
        <v>#REF!</v>
      </c>
      <c r="Q103" s="13" t="e">
        <f>#REF!</f>
        <v>#REF!</v>
      </c>
      <c r="R103" s="13" t="e">
        <f>#REF!</f>
        <v>#REF!</v>
      </c>
      <c r="S103" s="13" t="e">
        <f>#REF!</f>
        <v>#REF!</v>
      </c>
      <c r="T103" s="13" t="e">
        <f>#REF!</f>
        <v>#REF!</v>
      </c>
      <c r="U103" s="13" t="e">
        <f>#REF!</f>
        <v>#REF!</v>
      </c>
      <c r="V103" s="13" t="e">
        <f>#REF!</f>
        <v>#REF!</v>
      </c>
      <c r="W103" s="13" t="e">
        <f>#REF!</f>
        <v>#REF!</v>
      </c>
      <c r="X103" s="13" t="e">
        <f>#REF!</f>
        <v>#REF!</v>
      </c>
      <c r="Y103" s="13" t="e">
        <f>#REF!</f>
        <v>#REF!</v>
      </c>
      <c r="Z103" s="13" t="e">
        <f>#REF!</f>
        <v>#REF!</v>
      </c>
      <c r="AA103" s="13" t="e">
        <f>#REF!</f>
        <v>#REF!</v>
      </c>
      <c r="AB103" s="13" t="e">
        <f>#REF!</f>
        <v>#REF!</v>
      </c>
      <c r="AC103" s="13" t="e">
        <f>#REF!</f>
        <v>#REF!</v>
      </c>
      <c r="AD103" s="13" t="e">
        <f>#REF!</f>
        <v>#REF!</v>
      </c>
      <c r="AE103" s="13" t="e">
        <f>#REF!</f>
        <v>#REF!</v>
      </c>
      <c r="AF103" s="13" t="e">
        <f>#REF!</f>
        <v>#REF!</v>
      </c>
      <c r="AG103" s="13" t="e">
        <f>#REF!</f>
        <v>#REF!</v>
      </c>
      <c r="AH103" s="13" t="e">
        <f>#REF!</f>
        <v>#REF!</v>
      </c>
      <c r="AI103" s="13" t="e">
        <f>#REF!</f>
        <v>#REF!</v>
      </c>
      <c r="AJ103" s="13" t="e">
        <f>#REF!</f>
        <v>#REF!</v>
      </c>
      <c r="AK103" s="13" t="e">
        <f>#REF!</f>
        <v>#REF!</v>
      </c>
      <c r="AL103" s="13" t="e">
        <f>#REF!</f>
        <v>#REF!</v>
      </c>
      <c r="AM103" s="13" t="e">
        <f>#REF!</f>
        <v>#REF!</v>
      </c>
      <c r="AN103" s="13" t="e">
        <f>#REF!</f>
        <v>#REF!</v>
      </c>
      <c r="AO103" s="13" t="e">
        <f>#REF!</f>
        <v>#REF!</v>
      </c>
      <c r="AP103" s="13" t="e">
        <f>#REF!</f>
        <v>#REF!</v>
      </c>
      <c r="AQ103" s="13"/>
      <c r="AR103" s="13"/>
      <c r="AS103" s="13"/>
    </row>
    <row r="104" spans="1:45" x14ac:dyDescent="0.25">
      <c r="A104" s="9">
        <f t="shared" ca="1" si="62"/>
        <v>46278</v>
      </c>
      <c r="B104" s="13" t="e">
        <f>#REF!</f>
        <v>#REF!</v>
      </c>
      <c r="C104" s="13" t="e">
        <f>#REF!</f>
        <v>#REF!</v>
      </c>
      <c r="D104" s="13" t="e">
        <f>#REF!</f>
        <v>#REF!</v>
      </c>
      <c r="E104" s="13" t="e">
        <f>#REF!</f>
        <v>#REF!</v>
      </c>
      <c r="F104" s="13" t="e">
        <f>#REF!</f>
        <v>#REF!</v>
      </c>
      <c r="G104" s="13" t="e">
        <f>#REF!</f>
        <v>#REF!</v>
      </c>
      <c r="H104" s="13" t="e">
        <f>#REF!</f>
        <v>#REF!</v>
      </c>
      <c r="I104" s="13" t="e">
        <f>#REF!</f>
        <v>#REF!</v>
      </c>
      <c r="J104" s="13" t="e">
        <f>#REF!</f>
        <v>#REF!</v>
      </c>
      <c r="K104" s="13" t="e">
        <f>#REF!</f>
        <v>#REF!</v>
      </c>
      <c r="L104" s="13" t="e">
        <f>#REF!</f>
        <v>#REF!</v>
      </c>
      <c r="M104" s="13" t="e">
        <f>#REF!</f>
        <v>#REF!</v>
      </c>
      <c r="N104" s="13" t="e">
        <f>#REF!</f>
        <v>#REF!</v>
      </c>
      <c r="O104" s="13" t="e">
        <f>#REF!</f>
        <v>#REF!</v>
      </c>
      <c r="P104" s="13" t="e">
        <f>#REF!</f>
        <v>#REF!</v>
      </c>
      <c r="Q104" s="13" t="e">
        <f>#REF!</f>
        <v>#REF!</v>
      </c>
      <c r="R104" s="13" t="e">
        <f>#REF!</f>
        <v>#REF!</v>
      </c>
      <c r="S104" s="13" t="e">
        <f>#REF!</f>
        <v>#REF!</v>
      </c>
      <c r="T104" s="13" t="e">
        <f>#REF!</f>
        <v>#REF!</v>
      </c>
      <c r="U104" s="13" t="e">
        <f>#REF!</f>
        <v>#REF!</v>
      </c>
      <c r="V104" s="13" t="e">
        <f>#REF!</f>
        <v>#REF!</v>
      </c>
      <c r="W104" s="13" t="e">
        <f>#REF!</f>
        <v>#REF!</v>
      </c>
      <c r="X104" s="13" t="e">
        <f>#REF!</f>
        <v>#REF!</v>
      </c>
      <c r="Y104" s="13" t="e">
        <f>#REF!</f>
        <v>#REF!</v>
      </c>
      <c r="Z104" s="13" t="e">
        <f>#REF!</f>
        <v>#REF!</v>
      </c>
      <c r="AA104" s="13" t="e">
        <f>#REF!</f>
        <v>#REF!</v>
      </c>
      <c r="AB104" s="13" t="e">
        <f>#REF!</f>
        <v>#REF!</v>
      </c>
      <c r="AC104" s="13" t="e">
        <f>#REF!</f>
        <v>#REF!</v>
      </c>
      <c r="AD104" s="13" t="e">
        <f>#REF!</f>
        <v>#REF!</v>
      </c>
      <c r="AE104" s="13" t="e">
        <f>#REF!</f>
        <v>#REF!</v>
      </c>
      <c r="AF104" s="13" t="e">
        <f>#REF!</f>
        <v>#REF!</v>
      </c>
      <c r="AG104" s="13" t="e">
        <f>#REF!</f>
        <v>#REF!</v>
      </c>
      <c r="AH104" s="13" t="e">
        <f>#REF!</f>
        <v>#REF!</v>
      </c>
      <c r="AI104" s="13" t="e">
        <f>#REF!</f>
        <v>#REF!</v>
      </c>
      <c r="AJ104" s="13" t="e">
        <f>#REF!</f>
        <v>#REF!</v>
      </c>
      <c r="AK104" s="13" t="e">
        <f>#REF!</f>
        <v>#REF!</v>
      </c>
      <c r="AL104" s="13" t="e">
        <f>#REF!</f>
        <v>#REF!</v>
      </c>
      <c r="AM104" s="13" t="e">
        <f>#REF!</f>
        <v>#REF!</v>
      </c>
      <c r="AN104" s="13" t="e">
        <f>#REF!</f>
        <v>#REF!</v>
      </c>
      <c r="AO104" s="13" t="e">
        <f>#REF!</f>
        <v>#REF!</v>
      </c>
      <c r="AP104" s="13" t="e">
        <f>#REF!</f>
        <v>#REF!</v>
      </c>
      <c r="AQ104" s="13"/>
      <c r="AR104" s="13"/>
      <c r="AS104" s="13"/>
    </row>
    <row r="105" spans="1:45" x14ac:dyDescent="0.25">
      <c r="A105" s="9">
        <f t="shared" ca="1" si="62"/>
        <v>46308</v>
      </c>
      <c r="B105" s="13" t="e">
        <f>#REF!</f>
        <v>#REF!</v>
      </c>
      <c r="C105" s="13" t="e">
        <f>#REF!</f>
        <v>#REF!</v>
      </c>
      <c r="D105" s="13" t="e">
        <f>#REF!</f>
        <v>#REF!</v>
      </c>
      <c r="E105" s="13" t="e">
        <f>#REF!</f>
        <v>#REF!</v>
      </c>
      <c r="F105" s="13" t="e">
        <f>#REF!</f>
        <v>#REF!</v>
      </c>
      <c r="G105" s="13" t="e">
        <f>#REF!</f>
        <v>#REF!</v>
      </c>
      <c r="H105" s="13" t="e">
        <f>#REF!</f>
        <v>#REF!</v>
      </c>
      <c r="I105" s="13" t="e">
        <f>#REF!</f>
        <v>#REF!</v>
      </c>
      <c r="J105" s="13" t="e">
        <f>#REF!</f>
        <v>#REF!</v>
      </c>
      <c r="K105" s="13" t="e">
        <f>#REF!</f>
        <v>#REF!</v>
      </c>
      <c r="L105" s="13" t="e">
        <f>#REF!</f>
        <v>#REF!</v>
      </c>
      <c r="M105" s="13" t="e">
        <f>#REF!</f>
        <v>#REF!</v>
      </c>
      <c r="N105" s="13" t="e">
        <f>#REF!</f>
        <v>#REF!</v>
      </c>
      <c r="O105" s="13" t="e">
        <f>#REF!</f>
        <v>#REF!</v>
      </c>
      <c r="P105" s="13" t="e">
        <f>#REF!</f>
        <v>#REF!</v>
      </c>
      <c r="Q105" s="13" t="e">
        <f>#REF!</f>
        <v>#REF!</v>
      </c>
      <c r="R105" s="13" t="e">
        <f>#REF!</f>
        <v>#REF!</v>
      </c>
      <c r="S105" s="13" t="e">
        <f>#REF!</f>
        <v>#REF!</v>
      </c>
      <c r="T105" s="13" t="e">
        <f>#REF!</f>
        <v>#REF!</v>
      </c>
      <c r="U105" s="13" t="e">
        <f>#REF!</f>
        <v>#REF!</v>
      </c>
      <c r="V105" s="13" t="e">
        <f>#REF!</f>
        <v>#REF!</v>
      </c>
      <c r="W105" s="13" t="e">
        <f>#REF!</f>
        <v>#REF!</v>
      </c>
      <c r="X105" s="13" t="e">
        <f>#REF!</f>
        <v>#REF!</v>
      </c>
      <c r="Y105" s="13" t="e">
        <f>#REF!</f>
        <v>#REF!</v>
      </c>
      <c r="Z105" s="13" t="e">
        <f>#REF!</f>
        <v>#REF!</v>
      </c>
      <c r="AA105" s="13" t="e">
        <f>#REF!</f>
        <v>#REF!</v>
      </c>
      <c r="AB105" s="13" t="e">
        <f>#REF!</f>
        <v>#REF!</v>
      </c>
      <c r="AC105" s="13" t="e">
        <f>#REF!</f>
        <v>#REF!</v>
      </c>
      <c r="AD105" s="13" t="e">
        <f>#REF!</f>
        <v>#REF!</v>
      </c>
      <c r="AE105" s="13" t="e">
        <f>#REF!</f>
        <v>#REF!</v>
      </c>
      <c r="AF105" s="13" t="e">
        <f>#REF!</f>
        <v>#REF!</v>
      </c>
      <c r="AG105" s="13" t="e">
        <f>#REF!</f>
        <v>#REF!</v>
      </c>
      <c r="AH105" s="13" t="e">
        <f>#REF!</f>
        <v>#REF!</v>
      </c>
      <c r="AI105" s="13" t="e">
        <f>#REF!</f>
        <v>#REF!</v>
      </c>
      <c r="AJ105" s="13" t="e">
        <f>#REF!</f>
        <v>#REF!</v>
      </c>
      <c r="AK105" s="13" t="e">
        <f>#REF!</f>
        <v>#REF!</v>
      </c>
      <c r="AL105" s="13" t="e">
        <f>#REF!</f>
        <v>#REF!</v>
      </c>
      <c r="AM105" s="13" t="e">
        <f>#REF!</f>
        <v>#REF!</v>
      </c>
      <c r="AN105" s="13" t="e">
        <f>#REF!</f>
        <v>#REF!</v>
      </c>
      <c r="AO105" s="13" t="e">
        <f>#REF!</f>
        <v>#REF!</v>
      </c>
      <c r="AP105" s="13" t="e">
        <f>#REF!</f>
        <v>#REF!</v>
      </c>
      <c r="AQ105" s="13"/>
      <c r="AR105" s="13"/>
      <c r="AS105" s="13"/>
    </row>
    <row r="106" spans="1:45" x14ac:dyDescent="0.25">
      <c r="A106" s="9">
        <f t="shared" ca="1" si="62"/>
        <v>46339</v>
      </c>
      <c r="B106" s="13">
        <f t="shared" ref="B106:AP106" si="63">B3</f>
        <v>380</v>
      </c>
      <c r="C106" s="13">
        <f t="shared" si="63"/>
        <v>380</v>
      </c>
      <c r="D106" s="13">
        <f t="shared" si="63"/>
        <v>375</v>
      </c>
      <c r="E106" s="13">
        <f t="shared" si="63"/>
        <v>475</v>
      </c>
      <c r="F106" s="13">
        <f t="shared" si="63"/>
        <v>460</v>
      </c>
      <c r="G106" s="13">
        <f t="shared" si="63"/>
        <v>425</v>
      </c>
      <c r="H106" s="13">
        <f t="shared" si="63"/>
        <v>435</v>
      </c>
      <c r="I106" s="13">
        <f t="shared" si="63"/>
        <v>464</v>
      </c>
      <c r="J106" s="13">
        <f t="shared" si="63"/>
        <v>417</v>
      </c>
      <c r="K106" s="13">
        <f t="shared" si="63"/>
        <v>16</v>
      </c>
      <c r="L106" s="13">
        <f t="shared" si="63"/>
        <v>371.5</v>
      </c>
      <c r="M106" s="13">
        <f t="shared" si="63"/>
        <v>378.3</v>
      </c>
      <c r="N106" s="13">
        <f t="shared" si="63"/>
        <v>408.65999999999997</v>
      </c>
      <c r="O106" s="13">
        <f t="shared" si="63"/>
        <v>381.4</v>
      </c>
      <c r="P106" s="13">
        <f t="shared" si="63"/>
        <v>407.49</v>
      </c>
      <c r="Q106" s="13">
        <f t="shared" si="63"/>
        <v>81.5</v>
      </c>
      <c r="R106" s="13">
        <f t="shared" si="63"/>
        <v>75</v>
      </c>
      <c r="S106" s="13">
        <f t="shared" si="63"/>
        <v>107.5</v>
      </c>
      <c r="T106" s="13">
        <f t="shared" si="63"/>
        <v>60</v>
      </c>
      <c r="U106" s="13">
        <f t="shared" si="63"/>
        <v>95</v>
      </c>
      <c r="V106" s="13">
        <f t="shared" si="63"/>
        <v>50</v>
      </c>
      <c r="W106" s="13">
        <f t="shared" si="63"/>
        <v>105</v>
      </c>
      <c r="X106" s="13">
        <f t="shared" si="63"/>
        <v>82</v>
      </c>
      <c r="Y106" s="13">
        <f t="shared" si="63"/>
        <v>89</v>
      </c>
      <c r="Z106" s="13">
        <f t="shared" si="63"/>
        <v>110</v>
      </c>
      <c r="AA106" s="13">
        <f t="shared" si="63"/>
        <v>45</v>
      </c>
      <c r="AB106" s="13">
        <f t="shared" si="63"/>
        <v>425</v>
      </c>
      <c r="AC106" s="13">
        <f t="shared" si="63"/>
        <v>380</v>
      </c>
      <c r="AD106" s="13">
        <f t="shared" si="63"/>
        <v>383</v>
      </c>
      <c r="AE106" s="13">
        <f t="shared" si="63"/>
        <v>475</v>
      </c>
      <c r="AF106" s="13">
        <f t="shared" si="63"/>
        <v>435</v>
      </c>
      <c r="AG106" s="13">
        <f t="shared" si="63"/>
        <v>464</v>
      </c>
      <c r="AH106" s="13">
        <f t="shared" si="63"/>
        <v>425</v>
      </c>
      <c r="AI106" s="13">
        <f t="shared" si="63"/>
        <v>11</v>
      </c>
      <c r="AJ106" s="13">
        <f t="shared" si="63"/>
        <v>82.4</v>
      </c>
      <c r="AK106" s="13">
        <f t="shared" si="63"/>
        <v>446</v>
      </c>
      <c r="AL106" s="13">
        <f t="shared" si="63"/>
        <v>394</v>
      </c>
      <c r="AM106" s="13">
        <f t="shared" si="63"/>
        <v>365</v>
      </c>
      <c r="AN106" s="13">
        <f t="shared" si="63"/>
        <v>427</v>
      </c>
      <c r="AO106" s="13">
        <f t="shared" si="63"/>
        <v>47</v>
      </c>
      <c r="AP106" s="13">
        <f t="shared" si="63"/>
        <v>432</v>
      </c>
      <c r="AQ106" s="13"/>
      <c r="AR106" s="13"/>
      <c r="AS106" s="13"/>
    </row>
    <row r="107" spans="1:45" x14ac:dyDescent="0.25">
      <c r="A107" s="9">
        <f t="shared" ca="1" si="62"/>
        <v>46369</v>
      </c>
      <c r="B107" s="13">
        <f t="shared" ref="B107:AP107" si="64">B4</f>
        <v>370</v>
      </c>
      <c r="C107" s="13">
        <f t="shared" si="64"/>
        <v>380</v>
      </c>
      <c r="D107" s="13">
        <f t="shared" si="64"/>
        <v>375</v>
      </c>
      <c r="E107" s="13">
        <f t="shared" si="64"/>
        <v>470</v>
      </c>
      <c r="F107" s="13">
        <f t="shared" si="64"/>
        <v>455</v>
      </c>
      <c r="G107" s="13">
        <f t="shared" si="64"/>
        <v>420</v>
      </c>
      <c r="H107" s="13">
        <f t="shared" si="64"/>
        <v>435</v>
      </c>
      <c r="I107" s="13">
        <f t="shared" si="64"/>
        <v>449</v>
      </c>
      <c r="J107" s="13">
        <f t="shared" si="64"/>
        <v>407</v>
      </c>
      <c r="K107" s="13">
        <f t="shared" si="64"/>
        <v>16</v>
      </c>
      <c r="L107" s="13">
        <f t="shared" si="64"/>
        <v>361.5</v>
      </c>
      <c r="M107" s="13">
        <f t="shared" si="64"/>
        <v>369.3</v>
      </c>
      <c r="N107" s="13">
        <f t="shared" si="64"/>
        <v>398.86</v>
      </c>
      <c r="O107" s="13">
        <f t="shared" si="64"/>
        <v>420.5</v>
      </c>
      <c r="P107" s="13">
        <f t="shared" si="64"/>
        <v>397.78999999999996</v>
      </c>
      <c r="Q107" s="13">
        <f t="shared" si="64"/>
        <v>76.5</v>
      </c>
      <c r="R107" s="13">
        <f t="shared" si="64"/>
        <v>70</v>
      </c>
      <c r="S107" s="13">
        <f t="shared" si="64"/>
        <v>107.5</v>
      </c>
      <c r="T107" s="13">
        <f t="shared" si="64"/>
        <v>55</v>
      </c>
      <c r="U107" s="13">
        <f t="shared" si="64"/>
        <v>95</v>
      </c>
      <c r="V107" s="13">
        <f t="shared" si="64"/>
        <v>50</v>
      </c>
      <c r="W107" s="13">
        <f t="shared" si="64"/>
        <v>105</v>
      </c>
      <c r="X107" s="13">
        <f t="shared" si="64"/>
        <v>82</v>
      </c>
      <c r="Y107" s="13">
        <f t="shared" si="64"/>
        <v>89</v>
      </c>
      <c r="Z107" s="13">
        <f t="shared" si="64"/>
        <v>110</v>
      </c>
      <c r="AA107" s="13">
        <f t="shared" si="64"/>
        <v>45</v>
      </c>
      <c r="AB107" s="13">
        <f t="shared" si="64"/>
        <v>420</v>
      </c>
      <c r="AC107" s="13">
        <f t="shared" si="64"/>
        <v>380</v>
      </c>
      <c r="AD107" s="13">
        <f t="shared" si="64"/>
        <v>383</v>
      </c>
      <c r="AE107" s="13">
        <f t="shared" si="64"/>
        <v>470</v>
      </c>
      <c r="AF107" s="13">
        <f t="shared" si="64"/>
        <v>435</v>
      </c>
      <c r="AG107" s="13">
        <f t="shared" si="64"/>
        <v>449</v>
      </c>
      <c r="AH107" s="13">
        <f t="shared" si="64"/>
        <v>420</v>
      </c>
      <c r="AI107" s="13">
        <f t="shared" si="64"/>
        <v>11</v>
      </c>
      <c r="AJ107" s="13">
        <f t="shared" si="64"/>
        <v>82.4</v>
      </c>
      <c r="AK107" s="13">
        <f t="shared" si="64"/>
        <v>441</v>
      </c>
      <c r="AL107" s="13">
        <f t="shared" si="64"/>
        <v>394</v>
      </c>
      <c r="AM107" s="13">
        <f t="shared" si="64"/>
        <v>360</v>
      </c>
      <c r="AN107" s="13">
        <f t="shared" si="64"/>
        <v>427</v>
      </c>
      <c r="AO107" s="13">
        <f t="shared" si="64"/>
        <v>47</v>
      </c>
      <c r="AP107" s="13">
        <f t="shared" si="64"/>
        <v>422</v>
      </c>
      <c r="AQ107" s="13"/>
      <c r="AR107" s="13"/>
      <c r="AS107" s="13"/>
    </row>
    <row r="108" spans="1:45" x14ac:dyDescent="0.25">
      <c r="A108" s="9">
        <f t="shared" ca="1" si="62"/>
        <v>46400</v>
      </c>
      <c r="B108" s="13">
        <f t="shared" ref="B108:AP108" si="65">B5</f>
        <v>360</v>
      </c>
      <c r="C108" s="13">
        <f t="shared" si="65"/>
        <v>370</v>
      </c>
      <c r="D108" s="13">
        <f t="shared" si="65"/>
        <v>375</v>
      </c>
      <c r="E108" s="13">
        <f t="shared" si="65"/>
        <v>460</v>
      </c>
      <c r="F108" s="13">
        <f t="shared" si="65"/>
        <v>435</v>
      </c>
      <c r="G108" s="13">
        <f t="shared" si="65"/>
        <v>410</v>
      </c>
      <c r="H108" s="13">
        <f t="shared" si="65"/>
        <v>420</v>
      </c>
      <c r="I108" s="13">
        <f t="shared" si="65"/>
        <v>439</v>
      </c>
      <c r="J108" s="13">
        <f t="shared" si="65"/>
        <v>397</v>
      </c>
      <c r="K108" s="13">
        <f t="shared" si="65"/>
        <v>16</v>
      </c>
      <c r="L108" s="13">
        <f t="shared" si="65"/>
        <v>351.5</v>
      </c>
      <c r="M108" s="13">
        <f t="shared" si="65"/>
        <v>360.3</v>
      </c>
      <c r="N108" s="13">
        <f t="shared" si="65"/>
        <v>389.06</v>
      </c>
      <c r="O108" s="13">
        <f t="shared" si="65"/>
        <v>410.5</v>
      </c>
      <c r="P108" s="13">
        <f t="shared" si="65"/>
        <v>388.09</v>
      </c>
      <c r="Q108" s="13">
        <f t="shared" si="65"/>
        <v>76.5</v>
      </c>
      <c r="R108" s="13">
        <f t="shared" si="65"/>
        <v>65</v>
      </c>
      <c r="S108" s="13">
        <f t="shared" si="65"/>
        <v>102.5</v>
      </c>
      <c r="T108" s="13">
        <f t="shared" si="65"/>
        <v>50</v>
      </c>
      <c r="U108" s="13">
        <f t="shared" si="65"/>
        <v>90</v>
      </c>
      <c r="V108" s="13">
        <f t="shared" si="65"/>
        <v>50</v>
      </c>
      <c r="W108" s="13">
        <f t="shared" si="65"/>
        <v>105</v>
      </c>
      <c r="X108" s="13">
        <f t="shared" si="65"/>
        <v>82</v>
      </c>
      <c r="Y108" s="13">
        <f t="shared" si="65"/>
        <v>89</v>
      </c>
      <c r="Z108" s="13">
        <f t="shared" si="65"/>
        <v>110</v>
      </c>
      <c r="AA108" s="13">
        <f t="shared" si="65"/>
        <v>45</v>
      </c>
      <c r="AB108" s="13">
        <f t="shared" si="65"/>
        <v>410</v>
      </c>
      <c r="AC108" s="13">
        <f t="shared" si="65"/>
        <v>370</v>
      </c>
      <c r="AD108" s="13">
        <f t="shared" si="65"/>
        <v>373</v>
      </c>
      <c r="AE108" s="13">
        <f t="shared" si="65"/>
        <v>460</v>
      </c>
      <c r="AF108" s="13">
        <f t="shared" si="65"/>
        <v>420</v>
      </c>
      <c r="AG108" s="13">
        <f t="shared" si="65"/>
        <v>439</v>
      </c>
      <c r="AH108" s="13">
        <f t="shared" si="65"/>
        <v>410</v>
      </c>
      <c r="AI108" s="13">
        <f t="shared" si="65"/>
        <v>11</v>
      </c>
      <c r="AJ108" s="13">
        <f t="shared" si="65"/>
        <v>82.4</v>
      </c>
      <c r="AK108" s="13">
        <f t="shared" si="65"/>
        <v>426</v>
      </c>
      <c r="AL108" s="13">
        <f t="shared" si="65"/>
        <v>384</v>
      </c>
      <c r="AM108" s="13">
        <f t="shared" si="65"/>
        <v>350</v>
      </c>
      <c r="AN108" s="13">
        <f t="shared" si="65"/>
        <v>417</v>
      </c>
      <c r="AO108" s="13">
        <f t="shared" si="65"/>
        <v>47</v>
      </c>
      <c r="AP108" s="13">
        <f t="shared" si="65"/>
        <v>412</v>
      </c>
      <c r="AQ108" s="13"/>
      <c r="AR108" s="13"/>
      <c r="AS108" s="13"/>
    </row>
    <row r="109" spans="1:45" x14ac:dyDescent="0.25">
      <c r="A109" s="9">
        <f t="shared" ca="1" si="62"/>
        <v>46431</v>
      </c>
      <c r="B109" s="13">
        <f t="shared" ref="B109:AP109" si="66">B6</f>
        <v>355</v>
      </c>
      <c r="C109" s="13">
        <f t="shared" si="66"/>
        <v>360</v>
      </c>
      <c r="D109" s="13">
        <f t="shared" si="66"/>
        <v>370</v>
      </c>
      <c r="E109" s="13">
        <f t="shared" si="66"/>
        <v>450</v>
      </c>
      <c r="F109" s="13">
        <f t="shared" si="66"/>
        <v>420</v>
      </c>
      <c r="G109" s="13">
        <f t="shared" si="66"/>
        <v>402</v>
      </c>
      <c r="H109" s="13">
        <f t="shared" si="66"/>
        <v>405</v>
      </c>
      <c r="I109" s="13">
        <f t="shared" si="66"/>
        <v>429</v>
      </c>
      <c r="J109" s="13">
        <f t="shared" si="66"/>
        <v>392</v>
      </c>
      <c r="K109" s="13">
        <f t="shared" si="66"/>
        <v>16</v>
      </c>
      <c r="L109" s="13">
        <f t="shared" si="66"/>
        <v>346.5</v>
      </c>
      <c r="M109" s="13">
        <f t="shared" si="66"/>
        <v>355.8</v>
      </c>
      <c r="N109" s="13">
        <f t="shared" si="66"/>
        <v>384.15999999999997</v>
      </c>
      <c r="O109" s="13">
        <f t="shared" si="66"/>
        <v>400.5</v>
      </c>
      <c r="P109" s="13">
        <f t="shared" si="66"/>
        <v>383.24</v>
      </c>
      <c r="Q109" s="13">
        <f t="shared" si="66"/>
        <v>71.5</v>
      </c>
      <c r="R109" s="13">
        <f t="shared" si="66"/>
        <v>60</v>
      </c>
      <c r="S109" s="13">
        <f t="shared" si="66"/>
        <v>100</v>
      </c>
      <c r="T109" s="13">
        <f t="shared" si="66"/>
        <v>45</v>
      </c>
      <c r="U109" s="13">
        <f t="shared" si="66"/>
        <v>90</v>
      </c>
      <c r="V109" s="13">
        <f t="shared" si="66"/>
        <v>47</v>
      </c>
      <c r="W109" s="13">
        <f t="shared" si="66"/>
        <v>95</v>
      </c>
      <c r="X109" s="13">
        <f t="shared" si="66"/>
        <v>82</v>
      </c>
      <c r="Y109" s="13">
        <f t="shared" si="66"/>
        <v>89</v>
      </c>
      <c r="Z109" s="13">
        <f t="shared" si="66"/>
        <v>110</v>
      </c>
      <c r="AA109" s="13">
        <f t="shared" si="66"/>
        <v>45</v>
      </c>
      <c r="AB109" s="13">
        <f t="shared" si="66"/>
        <v>402</v>
      </c>
      <c r="AC109" s="13">
        <f t="shared" si="66"/>
        <v>360</v>
      </c>
      <c r="AD109" s="13">
        <f t="shared" si="66"/>
        <v>363</v>
      </c>
      <c r="AE109" s="13">
        <f t="shared" si="66"/>
        <v>450</v>
      </c>
      <c r="AF109" s="13">
        <f t="shared" si="66"/>
        <v>405</v>
      </c>
      <c r="AG109" s="13">
        <f t="shared" si="66"/>
        <v>429</v>
      </c>
      <c r="AH109" s="13">
        <f t="shared" si="66"/>
        <v>402</v>
      </c>
      <c r="AI109" s="13">
        <f t="shared" si="66"/>
        <v>11</v>
      </c>
      <c r="AJ109" s="13">
        <f t="shared" si="66"/>
        <v>82.4</v>
      </c>
      <c r="AK109" s="13">
        <f t="shared" si="66"/>
        <v>411</v>
      </c>
      <c r="AL109" s="13">
        <f t="shared" si="66"/>
        <v>374</v>
      </c>
      <c r="AM109" s="13">
        <f t="shared" si="66"/>
        <v>342</v>
      </c>
      <c r="AN109" s="13">
        <f t="shared" si="66"/>
        <v>407</v>
      </c>
      <c r="AO109" s="13">
        <f t="shared" si="66"/>
        <v>47</v>
      </c>
      <c r="AP109" s="13">
        <f t="shared" si="66"/>
        <v>404</v>
      </c>
      <c r="AQ109" s="13"/>
      <c r="AR109" s="13"/>
      <c r="AS109" s="13"/>
    </row>
    <row r="110" spans="1:45" x14ac:dyDescent="0.25">
      <c r="A110" s="9">
        <f t="shared" ca="1" si="62"/>
        <v>46459</v>
      </c>
      <c r="B110" s="13">
        <f t="shared" ref="B110:AP110" si="67">B7</f>
        <v>345</v>
      </c>
      <c r="C110" s="13">
        <f t="shared" si="67"/>
        <v>355</v>
      </c>
      <c r="D110" s="13">
        <f t="shared" si="67"/>
        <v>360</v>
      </c>
      <c r="E110" s="13">
        <f t="shared" si="67"/>
        <v>450</v>
      </c>
      <c r="F110" s="13">
        <f t="shared" si="67"/>
        <v>415</v>
      </c>
      <c r="G110" s="13">
        <f t="shared" si="67"/>
        <v>392</v>
      </c>
      <c r="H110" s="13">
        <f t="shared" si="67"/>
        <v>395</v>
      </c>
      <c r="I110" s="13">
        <f t="shared" si="67"/>
        <v>414</v>
      </c>
      <c r="J110" s="13">
        <f t="shared" si="67"/>
        <v>382</v>
      </c>
      <c r="K110" s="13">
        <f t="shared" si="67"/>
        <v>16</v>
      </c>
      <c r="L110" s="13">
        <f t="shared" si="67"/>
        <v>336.5</v>
      </c>
      <c r="M110" s="13">
        <f t="shared" si="67"/>
        <v>346.8</v>
      </c>
      <c r="N110" s="13">
        <f t="shared" si="67"/>
        <v>374.36</v>
      </c>
      <c r="O110" s="13">
        <f t="shared" si="67"/>
        <v>385.5</v>
      </c>
      <c r="P110" s="13">
        <f t="shared" si="67"/>
        <v>373.53999999999996</v>
      </c>
      <c r="Q110" s="13">
        <f t="shared" si="67"/>
        <v>66.5</v>
      </c>
      <c r="R110" s="13">
        <f t="shared" si="67"/>
        <v>60</v>
      </c>
      <c r="S110" s="13">
        <f t="shared" si="67"/>
        <v>100</v>
      </c>
      <c r="T110" s="13">
        <f t="shared" si="67"/>
        <v>40</v>
      </c>
      <c r="U110" s="13">
        <f t="shared" si="67"/>
        <v>90</v>
      </c>
      <c r="V110" s="13">
        <f t="shared" si="67"/>
        <v>47</v>
      </c>
      <c r="W110" s="13">
        <f t="shared" si="67"/>
        <v>95</v>
      </c>
      <c r="X110" s="13">
        <f t="shared" si="67"/>
        <v>82</v>
      </c>
      <c r="Y110" s="13">
        <f t="shared" si="67"/>
        <v>89</v>
      </c>
      <c r="Z110" s="13">
        <f t="shared" si="67"/>
        <v>110</v>
      </c>
      <c r="AA110" s="13">
        <f t="shared" si="67"/>
        <v>45</v>
      </c>
      <c r="AB110" s="13">
        <f t="shared" si="67"/>
        <v>392</v>
      </c>
      <c r="AC110" s="13">
        <f t="shared" si="67"/>
        <v>355</v>
      </c>
      <c r="AD110" s="13">
        <f t="shared" si="67"/>
        <v>358</v>
      </c>
      <c r="AE110" s="13">
        <f t="shared" si="67"/>
        <v>450</v>
      </c>
      <c r="AF110" s="13">
        <f t="shared" si="67"/>
        <v>395</v>
      </c>
      <c r="AG110" s="13">
        <f t="shared" si="67"/>
        <v>414</v>
      </c>
      <c r="AH110" s="13">
        <f t="shared" si="67"/>
        <v>392</v>
      </c>
      <c r="AI110" s="13">
        <f t="shared" si="67"/>
        <v>11</v>
      </c>
      <c r="AJ110" s="13">
        <f t="shared" si="67"/>
        <v>82.4</v>
      </c>
      <c r="AK110" s="13">
        <f t="shared" si="67"/>
        <v>401</v>
      </c>
      <c r="AL110" s="13">
        <f t="shared" si="67"/>
        <v>369</v>
      </c>
      <c r="AM110" s="13">
        <f t="shared" si="67"/>
        <v>332</v>
      </c>
      <c r="AN110" s="13">
        <f t="shared" si="67"/>
        <v>402</v>
      </c>
      <c r="AO110" s="13">
        <f t="shared" si="67"/>
        <v>47</v>
      </c>
      <c r="AP110" s="13">
        <f t="shared" si="67"/>
        <v>394</v>
      </c>
      <c r="AQ110" s="13"/>
      <c r="AR110" s="13"/>
      <c r="AS110" s="13"/>
    </row>
    <row r="111" spans="1:45" x14ac:dyDescent="0.25">
      <c r="A111" s="9">
        <f t="shared" ca="1" si="62"/>
        <v>46490</v>
      </c>
      <c r="B111" s="13">
        <f t="shared" ref="B111:AP111" si="68">B8</f>
        <v>335</v>
      </c>
      <c r="C111" s="13">
        <f t="shared" si="68"/>
        <v>355</v>
      </c>
      <c r="D111" s="13">
        <f t="shared" si="68"/>
        <v>350</v>
      </c>
      <c r="E111" s="13">
        <f t="shared" si="68"/>
        <v>450</v>
      </c>
      <c r="F111" s="13">
        <f t="shared" si="68"/>
        <v>410</v>
      </c>
      <c r="G111" s="13">
        <f t="shared" si="68"/>
        <v>382</v>
      </c>
      <c r="H111" s="13">
        <f t="shared" si="68"/>
        <v>395</v>
      </c>
      <c r="I111" s="13">
        <f t="shared" si="68"/>
        <v>404</v>
      </c>
      <c r="J111" s="13">
        <f t="shared" si="68"/>
        <v>372</v>
      </c>
      <c r="K111" s="13">
        <f t="shared" si="68"/>
        <v>16</v>
      </c>
      <c r="L111" s="13">
        <f t="shared" si="68"/>
        <v>326.5</v>
      </c>
      <c r="M111" s="13">
        <f t="shared" si="68"/>
        <v>337.8</v>
      </c>
      <c r="N111" s="13">
        <f t="shared" si="68"/>
        <v>364.56</v>
      </c>
      <c r="O111" s="13">
        <f t="shared" si="68"/>
        <v>375.5</v>
      </c>
      <c r="P111" s="13">
        <f t="shared" si="68"/>
        <v>363.84</v>
      </c>
      <c r="Q111" s="13">
        <f t="shared" si="68"/>
        <v>66.5</v>
      </c>
      <c r="R111" s="13">
        <f t="shared" si="68"/>
        <v>55</v>
      </c>
      <c r="S111" s="13">
        <f t="shared" si="68"/>
        <v>100</v>
      </c>
      <c r="T111" s="13">
        <f t="shared" si="68"/>
        <v>40</v>
      </c>
      <c r="U111" s="13">
        <f t="shared" si="68"/>
        <v>90</v>
      </c>
      <c r="V111" s="13">
        <f t="shared" si="68"/>
        <v>47</v>
      </c>
      <c r="W111" s="13">
        <f t="shared" si="68"/>
        <v>95</v>
      </c>
      <c r="X111" s="13">
        <f t="shared" si="68"/>
        <v>82</v>
      </c>
      <c r="Y111" s="13">
        <f t="shared" si="68"/>
        <v>89</v>
      </c>
      <c r="Z111" s="13">
        <f t="shared" si="68"/>
        <v>110</v>
      </c>
      <c r="AA111" s="13">
        <f t="shared" si="68"/>
        <v>45</v>
      </c>
      <c r="AB111" s="13">
        <f t="shared" si="68"/>
        <v>382</v>
      </c>
      <c r="AC111" s="13">
        <f t="shared" si="68"/>
        <v>355</v>
      </c>
      <c r="AD111" s="13">
        <f t="shared" si="68"/>
        <v>358</v>
      </c>
      <c r="AE111" s="13">
        <f t="shared" si="68"/>
        <v>450</v>
      </c>
      <c r="AF111" s="13">
        <f t="shared" si="68"/>
        <v>395</v>
      </c>
      <c r="AG111" s="13">
        <f t="shared" si="68"/>
        <v>404</v>
      </c>
      <c r="AH111" s="13">
        <f t="shared" si="68"/>
        <v>382</v>
      </c>
      <c r="AI111" s="13">
        <f t="shared" si="68"/>
        <v>11</v>
      </c>
      <c r="AJ111" s="13">
        <f t="shared" si="68"/>
        <v>82.4</v>
      </c>
      <c r="AK111" s="13">
        <f t="shared" si="68"/>
        <v>401</v>
      </c>
      <c r="AL111" s="13">
        <f t="shared" si="68"/>
        <v>369</v>
      </c>
      <c r="AM111" s="13">
        <f t="shared" si="68"/>
        <v>322</v>
      </c>
      <c r="AN111" s="13">
        <f t="shared" si="68"/>
        <v>402</v>
      </c>
      <c r="AO111" s="13">
        <f t="shared" si="68"/>
        <v>47</v>
      </c>
      <c r="AP111" s="13">
        <f t="shared" si="68"/>
        <v>384</v>
      </c>
      <c r="AQ111" s="13"/>
      <c r="AR111" s="13"/>
      <c r="AS111" s="13"/>
    </row>
    <row r="112" spans="1:45" x14ac:dyDescent="0.25">
      <c r="A112" s="9">
        <f t="shared" ca="1" si="62"/>
        <v>46520</v>
      </c>
      <c r="B112" s="13">
        <f t="shared" ref="B112:AP112" si="69">B9</f>
        <v>335</v>
      </c>
      <c r="C112" s="13">
        <f t="shared" si="69"/>
        <v>355</v>
      </c>
      <c r="D112" s="13">
        <f t="shared" si="69"/>
        <v>345</v>
      </c>
      <c r="E112" s="13">
        <f t="shared" si="69"/>
        <v>450</v>
      </c>
      <c r="F112" s="13">
        <f t="shared" si="69"/>
        <v>410</v>
      </c>
      <c r="G112" s="13">
        <f t="shared" si="69"/>
        <v>380</v>
      </c>
      <c r="H112" s="13">
        <f t="shared" si="69"/>
        <v>395</v>
      </c>
      <c r="I112" s="13">
        <f t="shared" si="69"/>
        <v>404</v>
      </c>
      <c r="J112" s="13">
        <f t="shared" si="69"/>
        <v>372</v>
      </c>
      <c r="K112" s="13">
        <f t="shared" si="69"/>
        <v>16</v>
      </c>
      <c r="L112" s="13">
        <f t="shared" si="69"/>
        <v>326.5</v>
      </c>
      <c r="M112" s="13">
        <f t="shared" si="69"/>
        <v>337.8</v>
      </c>
      <c r="N112" s="13">
        <f t="shared" si="69"/>
        <v>364.56</v>
      </c>
      <c r="O112" s="13">
        <f t="shared" si="69"/>
        <v>375.5</v>
      </c>
      <c r="P112" s="13">
        <f t="shared" si="69"/>
        <v>363.84</v>
      </c>
      <c r="Q112" s="13">
        <f t="shared" si="69"/>
        <v>66.5</v>
      </c>
      <c r="R112" s="13">
        <f t="shared" si="69"/>
        <v>55</v>
      </c>
      <c r="S112" s="13">
        <f t="shared" si="69"/>
        <v>90</v>
      </c>
      <c r="T112" s="13">
        <f t="shared" si="69"/>
        <v>40</v>
      </c>
      <c r="U112" s="13">
        <f t="shared" si="69"/>
        <v>90</v>
      </c>
      <c r="V112" s="13">
        <f t="shared" si="69"/>
        <v>45</v>
      </c>
      <c r="W112" s="13">
        <f t="shared" si="69"/>
        <v>85</v>
      </c>
      <c r="X112" s="13">
        <f t="shared" si="69"/>
        <v>82</v>
      </c>
      <c r="Y112" s="13">
        <f t="shared" si="69"/>
        <v>89</v>
      </c>
      <c r="Z112" s="13">
        <f t="shared" si="69"/>
        <v>110</v>
      </c>
      <c r="AA112" s="13">
        <f t="shared" si="69"/>
        <v>45</v>
      </c>
      <c r="AB112" s="13">
        <f t="shared" si="69"/>
        <v>380</v>
      </c>
      <c r="AC112" s="13">
        <f t="shared" si="69"/>
        <v>355</v>
      </c>
      <c r="AD112" s="13">
        <f t="shared" si="69"/>
        <v>358</v>
      </c>
      <c r="AE112" s="13">
        <f t="shared" si="69"/>
        <v>450</v>
      </c>
      <c r="AF112" s="13">
        <f t="shared" si="69"/>
        <v>395</v>
      </c>
      <c r="AG112" s="13">
        <f t="shared" si="69"/>
        <v>404</v>
      </c>
      <c r="AH112" s="13">
        <f t="shared" si="69"/>
        <v>380</v>
      </c>
      <c r="AI112" s="13">
        <f t="shared" si="69"/>
        <v>11</v>
      </c>
      <c r="AJ112" s="13">
        <f t="shared" si="69"/>
        <v>82.4</v>
      </c>
      <c r="AK112" s="13">
        <f t="shared" si="69"/>
        <v>401</v>
      </c>
      <c r="AL112" s="13">
        <f t="shared" si="69"/>
        <v>369</v>
      </c>
      <c r="AM112" s="13">
        <f t="shared" si="69"/>
        <v>320</v>
      </c>
      <c r="AN112" s="13">
        <f t="shared" si="69"/>
        <v>735</v>
      </c>
      <c r="AO112" s="13">
        <f t="shared" si="69"/>
        <v>380</v>
      </c>
      <c r="AP112" s="13">
        <f t="shared" si="69"/>
        <v>382</v>
      </c>
      <c r="AQ112" s="13"/>
      <c r="AR112" s="13"/>
      <c r="AS112" s="13"/>
    </row>
    <row r="113" spans="1:46" x14ac:dyDescent="0.25">
      <c r="A113" s="9">
        <f t="shared" ca="1" si="62"/>
        <v>46551</v>
      </c>
      <c r="B113" s="13">
        <f t="shared" ref="B113:AP113" si="70">B10</f>
        <v>335</v>
      </c>
      <c r="C113" s="13">
        <f t="shared" si="70"/>
        <v>355</v>
      </c>
      <c r="D113" s="13">
        <f t="shared" si="70"/>
        <v>345</v>
      </c>
      <c r="E113" s="13">
        <f t="shared" si="70"/>
        <v>450</v>
      </c>
      <c r="F113" s="13">
        <f t="shared" si="70"/>
        <v>410</v>
      </c>
      <c r="G113" s="13">
        <f t="shared" si="70"/>
        <v>380</v>
      </c>
      <c r="H113" s="13">
        <f t="shared" si="70"/>
        <v>395</v>
      </c>
      <c r="I113" s="13">
        <f t="shared" si="70"/>
        <v>404</v>
      </c>
      <c r="J113" s="13">
        <f t="shared" si="70"/>
        <v>372</v>
      </c>
      <c r="K113" s="13">
        <f t="shared" si="70"/>
        <v>16</v>
      </c>
      <c r="L113" s="13">
        <f t="shared" si="70"/>
        <v>326.5</v>
      </c>
      <c r="M113" s="13">
        <f t="shared" si="70"/>
        <v>337.8</v>
      </c>
      <c r="N113" s="13">
        <f t="shared" si="70"/>
        <v>364.56</v>
      </c>
      <c r="O113" s="13">
        <f t="shared" si="70"/>
        <v>375.5</v>
      </c>
      <c r="P113" s="13">
        <f t="shared" si="70"/>
        <v>363.84</v>
      </c>
      <c r="Q113" s="13">
        <f t="shared" si="70"/>
        <v>66.5</v>
      </c>
      <c r="R113" s="13">
        <f t="shared" si="70"/>
        <v>55</v>
      </c>
      <c r="S113" s="13">
        <f t="shared" si="70"/>
        <v>90</v>
      </c>
      <c r="T113" s="13">
        <f t="shared" si="70"/>
        <v>40</v>
      </c>
      <c r="U113" s="13">
        <f t="shared" si="70"/>
        <v>90</v>
      </c>
      <c r="V113" s="13">
        <f t="shared" si="70"/>
        <v>45</v>
      </c>
      <c r="W113" s="13">
        <f t="shared" si="70"/>
        <v>85</v>
      </c>
      <c r="X113" s="13">
        <f t="shared" si="70"/>
        <v>82</v>
      </c>
      <c r="Y113" s="13">
        <f t="shared" si="70"/>
        <v>89</v>
      </c>
      <c r="Z113" s="13">
        <f t="shared" si="70"/>
        <v>110</v>
      </c>
      <c r="AA113" s="13">
        <f t="shared" si="70"/>
        <v>45</v>
      </c>
      <c r="AB113" s="13">
        <f t="shared" si="70"/>
        <v>380</v>
      </c>
      <c r="AC113" s="13">
        <f t="shared" si="70"/>
        <v>355</v>
      </c>
      <c r="AD113" s="13">
        <f t="shared" si="70"/>
        <v>358</v>
      </c>
      <c r="AE113" s="13">
        <f t="shared" si="70"/>
        <v>450</v>
      </c>
      <c r="AF113" s="13">
        <f t="shared" si="70"/>
        <v>395</v>
      </c>
      <c r="AG113" s="13">
        <f t="shared" si="70"/>
        <v>404</v>
      </c>
      <c r="AH113" s="13">
        <f t="shared" si="70"/>
        <v>380</v>
      </c>
      <c r="AI113" s="13">
        <f t="shared" si="70"/>
        <v>11</v>
      </c>
      <c r="AJ113" s="13">
        <f t="shared" si="70"/>
        <v>82.4</v>
      </c>
      <c r="AK113" s="13">
        <f t="shared" si="70"/>
        <v>401</v>
      </c>
      <c r="AL113" s="13">
        <f t="shared" si="70"/>
        <v>369</v>
      </c>
      <c r="AM113" s="13">
        <f t="shared" si="70"/>
        <v>320</v>
      </c>
      <c r="AN113" s="13">
        <f t="shared" si="70"/>
        <v>398</v>
      </c>
      <c r="AO113" s="13">
        <f t="shared" si="70"/>
        <v>43</v>
      </c>
      <c r="AP113" s="13">
        <f t="shared" si="70"/>
        <v>382</v>
      </c>
      <c r="AQ113" s="13"/>
      <c r="AR113" s="13"/>
      <c r="AS113" s="13"/>
    </row>
    <row r="114" spans="1:46" x14ac:dyDescent="0.25">
      <c r="A114" s="9">
        <f t="shared" ca="1" si="62"/>
        <v>46581</v>
      </c>
      <c r="B114" s="13">
        <f t="shared" ref="B114:AP114" si="71">B11</f>
        <v>335</v>
      </c>
      <c r="C114" s="13">
        <f t="shared" si="71"/>
        <v>355</v>
      </c>
      <c r="D114" s="13">
        <f t="shared" si="71"/>
        <v>345</v>
      </c>
      <c r="E114" s="13">
        <f t="shared" si="71"/>
        <v>450</v>
      </c>
      <c r="F114" s="13">
        <f t="shared" si="71"/>
        <v>410</v>
      </c>
      <c r="G114" s="13">
        <f t="shared" si="71"/>
        <v>380</v>
      </c>
      <c r="H114" s="13">
        <f t="shared" si="71"/>
        <v>395</v>
      </c>
      <c r="I114" s="13">
        <f t="shared" si="71"/>
        <v>404</v>
      </c>
      <c r="J114" s="13">
        <f t="shared" si="71"/>
        <v>372</v>
      </c>
      <c r="K114" s="13">
        <f t="shared" si="71"/>
        <v>16</v>
      </c>
      <c r="L114" s="13">
        <f t="shared" si="71"/>
        <v>326.5</v>
      </c>
      <c r="M114" s="13">
        <f t="shared" si="71"/>
        <v>337.8</v>
      </c>
      <c r="N114" s="13">
        <f t="shared" si="71"/>
        <v>364.56</v>
      </c>
      <c r="O114" s="13">
        <f t="shared" si="71"/>
        <v>375.5</v>
      </c>
      <c r="P114" s="13">
        <f t="shared" si="71"/>
        <v>363.84</v>
      </c>
      <c r="Q114" s="13">
        <f t="shared" si="71"/>
        <v>66.5</v>
      </c>
      <c r="R114" s="13">
        <f t="shared" si="71"/>
        <v>55</v>
      </c>
      <c r="S114" s="13">
        <f t="shared" si="71"/>
        <v>90</v>
      </c>
      <c r="T114" s="13">
        <f t="shared" si="71"/>
        <v>40</v>
      </c>
      <c r="U114" s="13">
        <f t="shared" si="71"/>
        <v>90</v>
      </c>
      <c r="V114" s="13">
        <f t="shared" si="71"/>
        <v>45</v>
      </c>
      <c r="W114" s="13">
        <f t="shared" si="71"/>
        <v>85</v>
      </c>
      <c r="X114" s="13">
        <f t="shared" si="71"/>
        <v>82</v>
      </c>
      <c r="Y114" s="13">
        <f t="shared" si="71"/>
        <v>89</v>
      </c>
      <c r="Z114" s="13">
        <f t="shared" si="71"/>
        <v>110</v>
      </c>
      <c r="AA114" s="13">
        <f t="shared" si="71"/>
        <v>45</v>
      </c>
      <c r="AB114" s="13">
        <f t="shared" si="71"/>
        <v>380</v>
      </c>
      <c r="AC114" s="13">
        <f t="shared" si="71"/>
        <v>355</v>
      </c>
      <c r="AD114" s="13">
        <f t="shared" si="71"/>
        <v>358</v>
      </c>
      <c r="AE114" s="13">
        <f t="shared" si="71"/>
        <v>450</v>
      </c>
      <c r="AF114" s="13">
        <f t="shared" si="71"/>
        <v>395</v>
      </c>
      <c r="AG114" s="13">
        <f t="shared" si="71"/>
        <v>404</v>
      </c>
      <c r="AH114" s="13">
        <f t="shared" si="71"/>
        <v>380</v>
      </c>
      <c r="AI114" s="13">
        <f t="shared" si="71"/>
        <v>11</v>
      </c>
      <c r="AJ114" s="13">
        <f t="shared" si="71"/>
        <v>82.4</v>
      </c>
      <c r="AK114" s="13">
        <f t="shared" si="71"/>
        <v>401</v>
      </c>
      <c r="AL114" s="13">
        <f t="shared" si="71"/>
        <v>369</v>
      </c>
      <c r="AM114" s="13">
        <f t="shared" si="71"/>
        <v>320</v>
      </c>
      <c r="AN114" s="13">
        <f t="shared" si="71"/>
        <v>398</v>
      </c>
      <c r="AO114" s="13">
        <f t="shared" si="71"/>
        <v>43</v>
      </c>
      <c r="AP114" s="13">
        <f t="shared" si="71"/>
        <v>382</v>
      </c>
      <c r="AQ114" s="13"/>
      <c r="AR114" s="13"/>
      <c r="AS114" s="13"/>
    </row>
    <row r="115" spans="1:46" x14ac:dyDescent="0.25">
      <c r="A115" s="9" t="e">
        <f>#REF!</f>
        <v>#REF!</v>
      </c>
      <c r="B115" s="13">
        <f t="shared" ref="B115:AP115" si="72">B12</f>
        <v>335</v>
      </c>
      <c r="C115" s="13">
        <f t="shared" si="72"/>
        <v>355</v>
      </c>
      <c r="D115" s="13">
        <f t="shared" si="72"/>
        <v>345</v>
      </c>
      <c r="E115" s="13">
        <f t="shared" si="72"/>
        <v>450</v>
      </c>
      <c r="F115" s="13">
        <f t="shared" si="72"/>
        <v>410</v>
      </c>
      <c r="G115" s="13">
        <f t="shared" si="72"/>
        <v>380</v>
      </c>
      <c r="H115" s="13">
        <f t="shared" si="72"/>
        <v>395</v>
      </c>
      <c r="I115" s="13">
        <f t="shared" si="72"/>
        <v>404</v>
      </c>
      <c r="J115" s="13">
        <f t="shared" si="72"/>
        <v>372</v>
      </c>
      <c r="K115" s="13">
        <f t="shared" si="72"/>
        <v>16</v>
      </c>
      <c r="L115" s="13">
        <f t="shared" si="72"/>
        <v>326.5</v>
      </c>
      <c r="M115" s="13">
        <f t="shared" si="72"/>
        <v>337.8</v>
      </c>
      <c r="N115" s="13">
        <f t="shared" si="72"/>
        <v>364.56</v>
      </c>
      <c r="O115" s="13">
        <f t="shared" si="72"/>
        <v>375.5</v>
      </c>
      <c r="P115" s="13">
        <f t="shared" si="72"/>
        <v>363.84</v>
      </c>
      <c r="Q115" s="13">
        <f t="shared" si="72"/>
        <v>66.5</v>
      </c>
      <c r="R115" s="13">
        <f t="shared" si="72"/>
        <v>55</v>
      </c>
      <c r="S115" s="13">
        <f t="shared" si="72"/>
        <v>90</v>
      </c>
      <c r="T115" s="13">
        <f t="shared" si="72"/>
        <v>40</v>
      </c>
      <c r="U115" s="13">
        <f t="shared" si="72"/>
        <v>90</v>
      </c>
      <c r="V115" s="13">
        <f t="shared" si="72"/>
        <v>45</v>
      </c>
      <c r="W115" s="13">
        <f t="shared" si="72"/>
        <v>85</v>
      </c>
      <c r="X115" s="13">
        <f t="shared" si="72"/>
        <v>82</v>
      </c>
      <c r="Y115" s="13">
        <f t="shared" si="72"/>
        <v>89</v>
      </c>
      <c r="Z115" s="13">
        <f t="shared" si="72"/>
        <v>110</v>
      </c>
      <c r="AA115" s="13">
        <f t="shared" si="72"/>
        <v>45</v>
      </c>
      <c r="AB115" s="13">
        <f t="shared" si="72"/>
        <v>380</v>
      </c>
      <c r="AC115" s="13">
        <f t="shared" si="72"/>
        <v>355</v>
      </c>
      <c r="AD115" s="13">
        <f t="shared" si="72"/>
        <v>358</v>
      </c>
      <c r="AE115" s="13">
        <f t="shared" si="72"/>
        <v>450</v>
      </c>
      <c r="AF115" s="13">
        <f t="shared" si="72"/>
        <v>395</v>
      </c>
      <c r="AG115" s="13">
        <f t="shared" si="72"/>
        <v>404</v>
      </c>
      <c r="AH115" s="13">
        <f t="shared" si="72"/>
        <v>380</v>
      </c>
      <c r="AI115" s="13">
        <f t="shared" si="72"/>
        <v>11</v>
      </c>
      <c r="AJ115" s="13">
        <f t="shared" si="72"/>
        <v>82.4</v>
      </c>
      <c r="AK115" s="13">
        <f t="shared" si="72"/>
        <v>401</v>
      </c>
      <c r="AL115" s="13">
        <f t="shared" si="72"/>
        <v>369</v>
      </c>
      <c r="AM115" s="13">
        <f t="shared" si="72"/>
        <v>320</v>
      </c>
      <c r="AN115" s="13">
        <f t="shared" si="72"/>
        <v>398</v>
      </c>
      <c r="AO115" s="13">
        <f t="shared" si="72"/>
        <v>43</v>
      </c>
      <c r="AP115" s="13">
        <f t="shared" si="72"/>
        <v>382</v>
      </c>
      <c r="AQ115" s="13"/>
      <c r="AR115" s="13"/>
      <c r="AS115" s="13"/>
    </row>
    <row r="116" spans="1:46" x14ac:dyDescent="0.25">
      <c r="A116" s="9" t="e">
        <f>#REF!</f>
        <v>#REF!</v>
      </c>
      <c r="B116" s="13">
        <f t="shared" ref="B116:AP116" si="73">B13</f>
        <v>335</v>
      </c>
      <c r="C116" s="13">
        <f t="shared" si="73"/>
        <v>355</v>
      </c>
      <c r="D116" s="13">
        <f t="shared" si="73"/>
        <v>345</v>
      </c>
      <c r="E116" s="13">
        <f t="shared" si="73"/>
        <v>450</v>
      </c>
      <c r="F116" s="13">
        <f t="shared" si="73"/>
        <v>410</v>
      </c>
      <c r="G116" s="13">
        <f t="shared" si="73"/>
        <v>380</v>
      </c>
      <c r="H116" s="13">
        <f t="shared" si="73"/>
        <v>395</v>
      </c>
      <c r="I116" s="13">
        <f t="shared" si="73"/>
        <v>404</v>
      </c>
      <c r="J116" s="13">
        <f t="shared" si="73"/>
        <v>372</v>
      </c>
      <c r="K116" s="13">
        <f t="shared" si="73"/>
        <v>16</v>
      </c>
      <c r="L116" s="13">
        <f t="shared" si="73"/>
        <v>326.5</v>
      </c>
      <c r="M116" s="13">
        <f t="shared" si="73"/>
        <v>337.8</v>
      </c>
      <c r="N116" s="13">
        <f t="shared" si="73"/>
        <v>364.56</v>
      </c>
      <c r="O116" s="13">
        <f t="shared" si="73"/>
        <v>375.5</v>
      </c>
      <c r="P116" s="13">
        <f t="shared" si="73"/>
        <v>363.84</v>
      </c>
      <c r="Q116" s="13">
        <f t="shared" si="73"/>
        <v>66.5</v>
      </c>
      <c r="R116" s="13">
        <f t="shared" si="73"/>
        <v>55</v>
      </c>
      <c r="S116" s="13">
        <f t="shared" si="73"/>
        <v>90</v>
      </c>
      <c r="T116" s="13">
        <f t="shared" si="73"/>
        <v>40</v>
      </c>
      <c r="U116" s="13">
        <f t="shared" si="73"/>
        <v>90</v>
      </c>
      <c r="V116" s="13">
        <f t="shared" si="73"/>
        <v>45</v>
      </c>
      <c r="W116" s="13">
        <f t="shared" si="73"/>
        <v>85</v>
      </c>
      <c r="X116" s="13">
        <f t="shared" si="73"/>
        <v>82</v>
      </c>
      <c r="Y116" s="13">
        <f t="shared" si="73"/>
        <v>89</v>
      </c>
      <c r="Z116" s="13">
        <f t="shared" si="73"/>
        <v>110</v>
      </c>
      <c r="AA116" s="13">
        <f t="shared" si="73"/>
        <v>45</v>
      </c>
      <c r="AB116" s="13">
        <f t="shared" si="73"/>
        <v>380</v>
      </c>
      <c r="AC116" s="13">
        <f t="shared" si="73"/>
        <v>355</v>
      </c>
      <c r="AD116" s="13">
        <f t="shared" si="73"/>
        <v>358</v>
      </c>
      <c r="AE116" s="13">
        <f t="shared" si="73"/>
        <v>450</v>
      </c>
      <c r="AF116" s="13">
        <f t="shared" si="73"/>
        <v>395</v>
      </c>
      <c r="AG116" s="13">
        <f t="shared" si="73"/>
        <v>404</v>
      </c>
      <c r="AH116" s="13">
        <f t="shared" si="73"/>
        <v>380</v>
      </c>
      <c r="AI116" s="13">
        <f t="shared" si="73"/>
        <v>11</v>
      </c>
      <c r="AJ116" s="13">
        <f t="shared" si="73"/>
        <v>82.4</v>
      </c>
      <c r="AK116" s="13">
        <f t="shared" si="73"/>
        <v>401</v>
      </c>
      <c r="AL116" s="13">
        <f t="shared" si="73"/>
        <v>369</v>
      </c>
      <c r="AM116" s="13">
        <f t="shared" si="73"/>
        <v>320</v>
      </c>
      <c r="AN116" s="13">
        <f t="shared" si="73"/>
        <v>398</v>
      </c>
      <c r="AO116" s="13">
        <f t="shared" si="73"/>
        <v>43</v>
      </c>
      <c r="AP116" s="13">
        <f t="shared" si="73"/>
        <v>382</v>
      </c>
      <c r="AQ116" s="13"/>
      <c r="AR116" s="13"/>
      <c r="AS116" s="13"/>
    </row>
    <row r="117" spans="1:46" x14ac:dyDescent="0.25">
      <c r="A117" s="9" t="e">
        <f>#REF!</f>
        <v>#REF!</v>
      </c>
      <c r="B117" s="13">
        <f t="shared" ref="B117:AP117" si="74">B14</f>
        <v>335</v>
      </c>
      <c r="C117" s="13">
        <f t="shared" si="74"/>
        <v>355</v>
      </c>
      <c r="D117" s="13">
        <f t="shared" si="74"/>
        <v>345</v>
      </c>
      <c r="E117" s="13">
        <f t="shared" si="74"/>
        <v>450</v>
      </c>
      <c r="F117" s="13">
        <f t="shared" si="74"/>
        <v>410</v>
      </c>
      <c r="G117" s="13">
        <f t="shared" si="74"/>
        <v>380</v>
      </c>
      <c r="H117" s="13">
        <f t="shared" si="74"/>
        <v>395</v>
      </c>
      <c r="I117" s="13">
        <f t="shared" si="74"/>
        <v>404</v>
      </c>
      <c r="J117" s="13">
        <f t="shared" si="74"/>
        <v>372</v>
      </c>
      <c r="K117" s="13">
        <f t="shared" si="74"/>
        <v>16</v>
      </c>
      <c r="L117" s="13">
        <f t="shared" si="74"/>
        <v>326.5</v>
      </c>
      <c r="M117" s="13">
        <f t="shared" si="74"/>
        <v>337.8</v>
      </c>
      <c r="N117" s="13">
        <f t="shared" si="74"/>
        <v>364.56</v>
      </c>
      <c r="O117" s="13">
        <f t="shared" si="74"/>
        <v>375.5</v>
      </c>
      <c r="P117" s="13">
        <f t="shared" si="74"/>
        <v>363.84</v>
      </c>
      <c r="Q117" s="13">
        <f t="shared" si="74"/>
        <v>66.5</v>
      </c>
      <c r="R117" s="13">
        <f t="shared" si="74"/>
        <v>55</v>
      </c>
      <c r="S117" s="13">
        <f t="shared" si="74"/>
        <v>90</v>
      </c>
      <c r="T117" s="13">
        <f t="shared" si="74"/>
        <v>40</v>
      </c>
      <c r="U117" s="13">
        <f t="shared" si="74"/>
        <v>90</v>
      </c>
      <c r="V117" s="13">
        <f t="shared" si="74"/>
        <v>45</v>
      </c>
      <c r="W117" s="13">
        <f t="shared" si="74"/>
        <v>85</v>
      </c>
      <c r="X117" s="13">
        <f t="shared" si="74"/>
        <v>82</v>
      </c>
      <c r="Y117" s="13">
        <f t="shared" si="74"/>
        <v>89</v>
      </c>
      <c r="Z117" s="13">
        <f t="shared" si="74"/>
        <v>110</v>
      </c>
      <c r="AA117" s="13">
        <f t="shared" si="74"/>
        <v>45</v>
      </c>
      <c r="AB117" s="13">
        <f t="shared" si="74"/>
        <v>380</v>
      </c>
      <c r="AC117" s="13">
        <f t="shared" si="74"/>
        <v>355</v>
      </c>
      <c r="AD117" s="13">
        <f t="shared" si="74"/>
        <v>358</v>
      </c>
      <c r="AE117" s="13">
        <f t="shared" si="74"/>
        <v>450</v>
      </c>
      <c r="AF117" s="13">
        <f t="shared" si="74"/>
        <v>395</v>
      </c>
      <c r="AG117" s="13">
        <f t="shared" si="74"/>
        <v>404</v>
      </c>
      <c r="AH117" s="13">
        <f t="shared" si="74"/>
        <v>380</v>
      </c>
      <c r="AI117" s="13">
        <f t="shared" si="74"/>
        <v>11</v>
      </c>
      <c r="AJ117" s="13">
        <f t="shared" si="74"/>
        <v>82.4</v>
      </c>
      <c r="AK117" s="13">
        <f t="shared" si="74"/>
        <v>401</v>
      </c>
      <c r="AL117" s="13">
        <f t="shared" si="74"/>
        <v>369</v>
      </c>
      <c r="AM117" s="13">
        <f t="shared" si="74"/>
        <v>320</v>
      </c>
      <c r="AN117" s="13">
        <f t="shared" si="74"/>
        <v>398</v>
      </c>
      <c r="AO117" s="13">
        <f t="shared" si="74"/>
        <v>43</v>
      </c>
      <c r="AP117" s="13">
        <f t="shared" si="74"/>
        <v>382</v>
      </c>
      <c r="AQ117" s="13"/>
      <c r="AR117" s="13"/>
      <c r="AS117" s="13"/>
    </row>
    <row r="118" spans="1:46" x14ac:dyDescent="0.25">
      <c r="A118" s="9" t="e">
        <f>#REF!</f>
        <v>#REF!</v>
      </c>
      <c r="B118" s="13" t="e">
        <f>#REF!</f>
        <v>#REF!</v>
      </c>
      <c r="C118" s="13" t="e">
        <f>#REF!</f>
        <v>#REF!</v>
      </c>
      <c r="D118" s="13" t="e">
        <f>#REF!</f>
        <v>#REF!</v>
      </c>
      <c r="E118" s="13" t="e">
        <f>#REF!</f>
        <v>#REF!</v>
      </c>
      <c r="F118" s="13" t="e">
        <f>#REF!</f>
        <v>#REF!</v>
      </c>
      <c r="G118" s="13" t="e">
        <f>#REF!</f>
        <v>#REF!</v>
      </c>
      <c r="H118" s="13" t="e">
        <f>#REF!</f>
        <v>#REF!</v>
      </c>
      <c r="I118" s="13" t="e">
        <f>#REF!</f>
        <v>#REF!</v>
      </c>
      <c r="J118" s="13" t="e">
        <f>#REF!</f>
        <v>#REF!</v>
      </c>
      <c r="K118" s="13" t="e">
        <f>#REF!</f>
        <v>#REF!</v>
      </c>
      <c r="L118" s="13" t="e">
        <f>#REF!</f>
        <v>#REF!</v>
      </c>
      <c r="M118" s="13" t="e">
        <f>#REF!</f>
        <v>#REF!</v>
      </c>
      <c r="N118" s="13" t="e">
        <f>#REF!</f>
        <v>#REF!</v>
      </c>
      <c r="O118" s="13" t="e">
        <f>#REF!</f>
        <v>#REF!</v>
      </c>
      <c r="P118" s="13" t="e">
        <f>#REF!</f>
        <v>#REF!</v>
      </c>
      <c r="Q118" s="13" t="e">
        <f>#REF!</f>
        <v>#REF!</v>
      </c>
      <c r="R118" s="13" t="e">
        <f>#REF!</f>
        <v>#REF!</v>
      </c>
      <c r="S118" s="13" t="e">
        <f>#REF!</f>
        <v>#REF!</v>
      </c>
      <c r="T118" s="13" t="e">
        <f>#REF!</f>
        <v>#REF!</v>
      </c>
      <c r="U118" s="13" t="e">
        <f>#REF!</f>
        <v>#REF!</v>
      </c>
      <c r="V118" s="13" t="e">
        <f>#REF!</f>
        <v>#REF!</v>
      </c>
      <c r="W118" s="13" t="e">
        <f>#REF!</f>
        <v>#REF!</v>
      </c>
      <c r="X118" s="13" t="e">
        <f>#REF!</f>
        <v>#REF!</v>
      </c>
      <c r="Y118" s="13" t="e">
        <f>#REF!</f>
        <v>#REF!</v>
      </c>
      <c r="Z118" s="13" t="e">
        <f>#REF!</f>
        <v>#REF!</v>
      </c>
      <c r="AA118" s="13" t="e">
        <f>#REF!</f>
        <v>#REF!</v>
      </c>
      <c r="AB118" s="13" t="e">
        <f>#REF!</f>
        <v>#REF!</v>
      </c>
      <c r="AC118" s="13" t="e">
        <f>#REF!</f>
        <v>#REF!</v>
      </c>
      <c r="AD118" s="13" t="e">
        <f>#REF!</f>
        <v>#REF!</v>
      </c>
      <c r="AE118" s="13" t="e">
        <f>#REF!</f>
        <v>#REF!</v>
      </c>
      <c r="AF118" s="13" t="e">
        <f>#REF!</f>
        <v>#REF!</v>
      </c>
      <c r="AG118" s="13" t="e">
        <f>#REF!</f>
        <v>#REF!</v>
      </c>
      <c r="AH118" s="13" t="e">
        <f>#REF!</f>
        <v>#REF!</v>
      </c>
      <c r="AI118" s="13" t="e">
        <f>#REF!</f>
        <v>#REF!</v>
      </c>
      <c r="AJ118" s="13" t="e">
        <f>#REF!</f>
        <v>#REF!</v>
      </c>
      <c r="AK118" s="13" t="e">
        <f>#REF!</f>
        <v>#REF!</v>
      </c>
      <c r="AL118" s="13" t="e">
        <f>#REF!</f>
        <v>#REF!</v>
      </c>
      <c r="AM118" s="13" t="e">
        <f>#REF!</f>
        <v>#REF!</v>
      </c>
      <c r="AN118" s="13" t="e">
        <f>#REF!</f>
        <v>#REF!</v>
      </c>
      <c r="AO118" s="13" t="e">
        <f>#REF!</f>
        <v>#REF!</v>
      </c>
      <c r="AP118" s="13" t="e">
        <f>#REF!</f>
        <v>#REF!</v>
      </c>
      <c r="AQ118" s="13"/>
      <c r="AR118" s="13"/>
      <c r="AS118" s="13"/>
    </row>
    <row r="119" spans="1:46" x14ac:dyDescent="0.25">
      <c r="A119" s="9" t="e">
        <f>#REF!</f>
        <v>#REF!</v>
      </c>
      <c r="B119" s="13" t="e">
        <f>#REF!</f>
        <v>#REF!</v>
      </c>
      <c r="C119" s="13" t="e">
        <f>#REF!</f>
        <v>#REF!</v>
      </c>
      <c r="D119" s="13" t="e">
        <f>#REF!</f>
        <v>#REF!</v>
      </c>
      <c r="E119" s="13" t="e">
        <f>#REF!</f>
        <v>#REF!</v>
      </c>
      <c r="F119" s="13" t="e">
        <f>#REF!</f>
        <v>#REF!</v>
      </c>
      <c r="G119" s="13" t="e">
        <f>#REF!</f>
        <v>#REF!</v>
      </c>
      <c r="H119" s="13" t="e">
        <f>#REF!</f>
        <v>#REF!</v>
      </c>
      <c r="I119" s="13" t="e">
        <f>#REF!</f>
        <v>#REF!</v>
      </c>
      <c r="J119" s="13" t="e">
        <f>#REF!</f>
        <v>#REF!</v>
      </c>
      <c r="K119" s="13" t="e">
        <f>#REF!</f>
        <v>#REF!</v>
      </c>
      <c r="L119" s="13" t="e">
        <f>#REF!</f>
        <v>#REF!</v>
      </c>
      <c r="M119" s="13" t="e">
        <f>#REF!</f>
        <v>#REF!</v>
      </c>
      <c r="N119" s="13" t="e">
        <f>#REF!</f>
        <v>#REF!</v>
      </c>
      <c r="O119" s="13" t="e">
        <f>#REF!</f>
        <v>#REF!</v>
      </c>
      <c r="P119" s="13" t="e">
        <f>#REF!</f>
        <v>#REF!</v>
      </c>
      <c r="Q119" s="13" t="e">
        <f>#REF!</f>
        <v>#REF!</v>
      </c>
      <c r="R119" s="13" t="e">
        <f>#REF!</f>
        <v>#REF!</v>
      </c>
      <c r="S119" s="13" t="e">
        <f>#REF!</f>
        <v>#REF!</v>
      </c>
      <c r="T119" s="13" t="e">
        <f>#REF!</f>
        <v>#REF!</v>
      </c>
      <c r="U119" s="13" t="e">
        <f>#REF!</f>
        <v>#REF!</v>
      </c>
      <c r="V119" s="13" t="e">
        <f>#REF!</f>
        <v>#REF!</v>
      </c>
      <c r="W119" s="13" t="e">
        <f>#REF!</f>
        <v>#REF!</v>
      </c>
      <c r="X119" s="13" t="e">
        <f>#REF!</f>
        <v>#REF!</v>
      </c>
      <c r="Y119" s="13" t="e">
        <f>#REF!</f>
        <v>#REF!</v>
      </c>
      <c r="Z119" s="13" t="e">
        <f>#REF!</f>
        <v>#REF!</v>
      </c>
      <c r="AA119" s="13" t="e">
        <f>#REF!</f>
        <v>#REF!</v>
      </c>
      <c r="AB119" s="13" t="e">
        <f>#REF!</f>
        <v>#REF!</v>
      </c>
      <c r="AC119" s="13" t="e">
        <f>#REF!</f>
        <v>#REF!</v>
      </c>
      <c r="AD119" s="13" t="e">
        <f>#REF!</f>
        <v>#REF!</v>
      </c>
      <c r="AE119" s="13" t="e">
        <f>#REF!</f>
        <v>#REF!</v>
      </c>
      <c r="AF119" s="13" t="e">
        <f>#REF!</f>
        <v>#REF!</v>
      </c>
      <c r="AG119" s="13" t="e">
        <f>#REF!</f>
        <v>#REF!</v>
      </c>
      <c r="AH119" s="13" t="e">
        <f>#REF!</f>
        <v>#REF!</v>
      </c>
      <c r="AI119" s="13" t="e">
        <f>#REF!</f>
        <v>#REF!</v>
      </c>
      <c r="AJ119" s="13" t="e">
        <f>#REF!</f>
        <v>#REF!</v>
      </c>
      <c r="AK119" s="13" t="e">
        <f>#REF!</f>
        <v>#REF!</v>
      </c>
      <c r="AL119" s="13" t="e">
        <f>#REF!</f>
        <v>#REF!</v>
      </c>
      <c r="AM119" s="13" t="e">
        <f>#REF!</f>
        <v>#REF!</v>
      </c>
      <c r="AN119" s="13" t="e">
        <f>#REF!</f>
        <v>#REF!</v>
      </c>
      <c r="AO119" s="13" t="e">
        <f>#REF!</f>
        <v>#REF!</v>
      </c>
      <c r="AP119" s="13" t="e">
        <f>#REF!</f>
        <v>#REF!</v>
      </c>
      <c r="AQ119" s="13"/>
      <c r="AR119" s="13"/>
      <c r="AS119" s="13"/>
    </row>
    <row r="120" spans="1:46" x14ac:dyDescent="0.25">
      <c r="A120" s="9" t="e">
        <f>#REF!</f>
        <v>#REF!</v>
      </c>
      <c r="B120" s="13" t="e">
        <f>#REF!</f>
        <v>#REF!</v>
      </c>
      <c r="C120" s="13" t="e">
        <f>#REF!</f>
        <v>#REF!</v>
      </c>
      <c r="D120" s="13" t="e">
        <f>#REF!</f>
        <v>#REF!</v>
      </c>
      <c r="E120" s="13" t="e">
        <f>#REF!</f>
        <v>#REF!</v>
      </c>
      <c r="F120" s="13" t="e">
        <f>#REF!</f>
        <v>#REF!</v>
      </c>
      <c r="G120" s="13" t="e">
        <f>#REF!</f>
        <v>#REF!</v>
      </c>
      <c r="H120" s="13" t="e">
        <f>#REF!</f>
        <v>#REF!</v>
      </c>
      <c r="I120" s="13" t="e">
        <f>#REF!</f>
        <v>#REF!</v>
      </c>
      <c r="J120" s="13" t="e">
        <f>#REF!</f>
        <v>#REF!</v>
      </c>
      <c r="K120" s="13" t="e">
        <f>#REF!</f>
        <v>#REF!</v>
      </c>
      <c r="L120" s="13" t="e">
        <f>#REF!</f>
        <v>#REF!</v>
      </c>
      <c r="M120" s="13" t="e">
        <f>#REF!</f>
        <v>#REF!</v>
      </c>
      <c r="N120" s="13" t="e">
        <f>#REF!</f>
        <v>#REF!</v>
      </c>
      <c r="O120" s="13" t="e">
        <f>#REF!</f>
        <v>#REF!</v>
      </c>
      <c r="P120" s="13" t="e">
        <f>#REF!</f>
        <v>#REF!</v>
      </c>
      <c r="Q120" s="13" t="e">
        <f>#REF!</f>
        <v>#REF!</v>
      </c>
      <c r="R120" s="13" t="e">
        <f>#REF!</f>
        <v>#REF!</v>
      </c>
      <c r="S120" s="13" t="e">
        <f>#REF!</f>
        <v>#REF!</v>
      </c>
      <c r="T120" s="13" t="e">
        <f>#REF!</f>
        <v>#REF!</v>
      </c>
      <c r="U120" s="13" t="e">
        <f>#REF!</f>
        <v>#REF!</v>
      </c>
      <c r="V120" s="13" t="e">
        <f>#REF!</f>
        <v>#REF!</v>
      </c>
      <c r="W120" s="13" t="e">
        <f>#REF!</f>
        <v>#REF!</v>
      </c>
      <c r="X120" s="13" t="e">
        <f>#REF!</f>
        <v>#REF!</v>
      </c>
      <c r="Y120" s="13" t="e">
        <f>#REF!</f>
        <v>#REF!</v>
      </c>
      <c r="Z120" s="13" t="e">
        <f>#REF!</f>
        <v>#REF!</v>
      </c>
      <c r="AA120" s="13" t="e">
        <f>#REF!</f>
        <v>#REF!</v>
      </c>
      <c r="AB120" s="13" t="e">
        <f>#REF!</f>
        <v>#REF!</v>
      </c>
      <c r="AC120" s="13" t="e">
        <f>#REF!</f>
        <v>#REF!</v>
      </c>
      <c r="AD120" s="13" t="e">
        <f>#REF!</f>
        <v>#REF!</v>
      </c>
      <c r="AE120" s="13" t="e">
        <f>#REF!</f>
        <v>#REF!</v>
      </c>
      <c r="AF120" s="13" t="e">
        <f>#REF!</f>
        <v>#REF!</v>
      </c>
      <c r="AG120" s="13" t="e">
        <f>#REF!</f>
        <v>#REF!</v>
      </c>
      <c r="AH120" s="13" t="e">
        <f>#REF!</f>
        <v>#REF!</v>
      </c>
      <c r="AI120" s="13" t="e">
        <f>#REF!</f>
        <v>#REF!</v>
      </c>
      <c r="AJ120" s="13" t="e">
        <f>#REF!</f>
        <v>#REF!</v>
      </c>
      <c r="AK120" s="13" t="e">
        <f>#REF!</f>
        <v>#REF!</v>
      </c>
      <c r="AL120" s="13" t="e">
        <f>#REF!</f>
        <v>#REF!</v>
      </c>
      <c r="AM120" s="13" t="e">
        <f>#REF!</f>
        <v>#REF!</v>
      </c>
      <c r="AN120" s="13" t="e">
        <f>#REF!</f>
        <v>#REF!</v>
      </c>
      <c r="AO120" s="13" t="e">
        <f>#REF!</f>
        <v>#REF!</v>
      </c>
      <c r="AP120" s="13" t="e">
        <f>#REF!</f>
        <v>#REF!</v>
      </c>
      <c r="AQ120" s="13"/>
      <c r="AR120" s="13"/>
      <c r="AS120" s="13"/>
    </row>
    <row r="121" spans="1:46" x14ac:dyDescent="0.25">
      <c r="A121" s="15"/>
      <c r="B121" s="15"/>
      <c r="C121" s="15"/>
      <c r="D121" s="15"/>
      <c r="E121" s="15"/>
      <c r="F121" s="15"/>
      <c r="G121" s="104"/>
      <c r="H121" s="15"/>
      <c r="I121" s="15"/>
      <c r="J121" s="15"/>
      <c r="K121" s="15"/>
      <c r="L121" s="15"/>
      <c r="M121" s="15"/>
      <c r="N121" s="15"/>
      <c r="O121" s="15"/>
      <c r="P121" s="15"/>
      <c r="Q121" s="15"/>
    </row>
    <row r="122" spans="1:46" x14ac:dyDescent="0.25">
      <c r="A122" s="15"/>
      <c r="B122" s="15"/>
      <c r="C122" s="15"/>
      <c r="D122" s="15"/>
      <c r="E122" s="15"/>
      <c r="F122" s="15"/>
      <c r="G122" s="104"/>
      <c r="H122" s="15"/>
      <c r="I122" s="15"/>
      <c r="J122" s="15"/>
      <c r="K122" s="15"/>
      <c r="L122" s="15"/>
      <c r="M122" s="15"/>
      <c r="N122" s="15"/>
      <c r="O122" s="15"/>
      <c r="P122" s="15"/>
      <c r="Q122" s="15"/>
    </row>
    <row r="125" spans="1:46" x14ac:dyDescent="0.25">
      <c r="A125" s="16">
        <f ca="1">A100-7</f>
        <v>46209</v>
      </c>
      <c r="B125" s="13">
        <v>145</v>
      </c>
      <c r="C125" s="13">
        <v>200</v>
      </c>
      <c r="D125" s="13">
        <v>160</v>
      </c>
      <c r="E125" s="13">
        <v>237</v>
      </c>
      <c r="F125" s="13">
        <v>255</v>
      </c>
      <c r="G125" s="13">
        <v>177</v>
      </c>
      <c r="H125" s="13">
        <v>242</v>
      </c>
      <c r="I125" s="13">
        <v>187.5</v>
      </c>
      <c r="J125" s="13">
        <v>146</v>
      </c>
      <c r="K125" s="13">
        <v>130.78</v>
      </c>
      <c r="L125" s="13">
        <v>121.5</v>
      </c>
      <c r="M125" s="13">
        <v>131.4</v>
      </c>
      <c r="N125" s="13">
        <v>140.16</v>
      </c>
      <c r="O125" s="13">
        <v>137.08000000000001</v>
      </c>
      <c r="P125" s="13">
        <v>140.16</v>
      </c>
      <c r="Q125" s="13">
        <v>42.5</v>
      </c>
      <c r="R125" s="13">
        <v>35</v>
      </c>
      <c r="S125" s="13">
        <v>61</v>
      </c>
      <c r="T125" s="13">
        <v>31</v>
      </c>
      <c r="U125" s="13">
        <v>87</v>
      </c>
      <c r="V125" s="13">
        <v>40.5</v>
      </c>
      <c r="W125" s="13">
        <v>80</v>
      </c>
      <c r="X125" s="13">
        <v>51</v>
      </c>
      <c r="Y125" s="13">
        <v>59</v>
      </c>
      <c r="Z125" s="13">
        <v>81</v>
      </c>
      <c r="AA125" s="13">
        <v>26</v>
      </c>
      <c r="AB125" s="13">
        <v>44.75</v>
      </c>
      <c r="AC125" s="13">
        <v>28</v>
      </c>
      <c r="AD125" s="13">
        <v>40</v>
      </c>
      <c r="AE125" s="13">
        <v>75</v>
      </c>
      <c r="AF125" s="13">
        <v>75</v>
      </c>
      <c r="AG125" s="13">
        <v>50</v>
      </c>
      <c r="AH125" s="13">
        <v>40</v>
      </c>
      <c r="AI125" s="13">
        <v>36</v>
      </c>
      <c r="AJ125" s="13">
        <v>31</v>
      </c>
      <c r="AK125" s="13">
        <v>74</v>
      </c>
      <c r="AL125" s="13">
        <v>67</v>
      </c>
      <c r="AM125" s="13">
        <v>117</v>
      </c>
      <c r="AN125" s="13">
        <v>221</v>
      </c>
      <c r="AO125" s="13">
        <v>31</v>
      </c>
      <c r="AP125" s="13">
        <v>185.5</v>
      </c>
      <c r="AQ125" s="13"/>
      <c r="AR125" s="13"/>
      <c r="AS125" s="13"/>
      <c r="AT125">
        <v>226</v>
      </c>
    </row>
    <row r="126" spans="1:46" x14ac:dyDescent="0.25">
      <c r="A126" s="17" t="s">
        <v>117</v>
      </c>
      <c r="B126" s="13">
        <v>140</v>
      </c>
      <c r="C126" s="13">
        <v>200</v>
      </c>
      <c r="D126" s="13">
        <v>155</v>
      </c>
      <c r="E126" s="13">
        <v>232</v>
      </c>
      <c r="F126" s="13">
        <v>255</v>
      </c>
      <c r="G126" s="13">
        <v>176</v>
      </c>
      <c r="H126" s="13">
        <v>242</v>
      </c>
      <c r="I126" s="13">
        <v>182.5</v>
      </c>
      <c r="J126" s="13">
        <v>146</v>
      </c>
      <c r="K126" s="13">
        <v>125.78</v>
      </c>
      <c r="L126" s="13">
        <v>121.5</v>
      </c>
      <c r="M126" s="13">
        <v>131.4</v>
      </c>
      <c r="N126" s="13">
        <v>140.16</v>
      </c>
      <c r="O126" s="13">
        <v>154.78</v>
      </c>
      <c r="P126" s="13">
        <v>140.16</v>
      </c>
      <c r="Q126" s="13">
        <v>42.5</v>
      </c>
      <c r="R126" s="13">
        <v>35</v>
      </c>
      <c r="S126" s="13">
        <v>61</v>
      </c>
      <c r="T126" s="13">
        <v>31</v>
      </c>
      <c r="U126" s="13">
        <v>87</v>
      </c>
      <c r="V126" s="13">
        <v>38.5</v>
      </c>
      <c r="W126" s="13">
        <v>80</v>
      </c>
      <c r="X126" s="13">
        <v>51</v>
      </c>
      <c r="Y126" s="13">
        <v>59</v>
      </c>
      <c r="Z126" s="13">
        <v>78</v>
      </c>
      <c r="AA126" s="13">
        <v>26</v>
      </c>
      <c r="AB126" s="13">
        <v>44.75</v>
      </c>
      <c r="AC126" s="13">
        <v>28</v>
      </c>
      <c r="AD126" s="13">
        <v>40</v>
      </c>
      <c r="AE126" s="13">
        <v>75</v>
      </c>
      <c r="AF126" s="13">
        <v>75</v>
      </c>
      <c r="AG126" s="13">
        <v>50</v>
      </c>
      <c r="AH126" s="13">
        <v>40</v>
      </c>
      <c r="AI126" s="13">
        <v>36</v>
      </c>
      <c r="AJ126" s="13">
        <v>31</v>
      </c>
      <c r="AK126" s="13">
        <v>74</v>
      </c>
      <c r="AL126" s="13">
        <v>67</v>
      </c>
      <c r="AM126" s="13">
        <v>116</v>
      </c>
      <c r="AN126" s="13">
        <v>221</v>
      </c>
      <c r="AO126" s="13">
        <v>31</v>
      </c>
      <c r="AP126" s="13">
        <v>178.5</v>
      </c>
      <c r="AQ126" s="13"/>
      <c r="AR126" s="13"/>
      <c r="AS126" s="13"/>
      <c r="AT126">
        <v>226</v>
      </c>
    </row>
    <row r="127" spans="1:46" x14ac:dyDescent="0.25">
      <c r="B127" s="13">
        <v>135</v>
      </c>
      <c r="C127" s="13">
        <v>200</v>
      </c>
      <c r="D127" s="13">
        <v>155</v>
      </c>
      <c r="E127" s="13">
        <v>227</v>
      </c>
      <c r="F127" s="13">
        <v>245</v>
      </c>
      <c r="G127" s="13">
        <v>171.5</v>
      </c>
      <c r="H127" s="13">
        <v>237</v>
      </c>
      <c r="I127" s="13">
        <v>177.5</v>
      </c>
      <c r="J127" s="13">
        <v>146</v>
      </c>
      <c r="K127" s="13">
        <v>120.78</v>
      </c>
      <c r="L127" s="13">
        <v>121.5</v>
      </c>
      <c r="M127" s="13">
        <v>131.4</v>
      </c>
      <c r="N127" s="13">
        <v>140.16</v>
      </c>
      <c r="O127" s="13">
        <v>149.78</v>
      </c>
      <c r="P127" s="13">
        <v>140.16</v>
      </c>
      <c r="Q127" s="13">
        <v>42.5</v>
      </c>
      <c r="R127" s="13">
        <v>35</v>
      </c>
      <c r="S127" s="13">
        <v>61</v>
      </c>
      <c r="T127" s="13">
        <v>31</v>
      </c>
      <c r="U127" s="13">
        <v>87</v>
      </c>
      <c r="V127" s="13">
        <v>36.5</v>
      </c>
      <c r="W127" s="13">
        <v>75</v>
      </c>
      <c r="X127" s="13">
        <v>51</v>
      </c>
      <c r="Y127" s="13">
        <v>59</v>
      </c>
      <c r="Z127" s="13">
        <v>76</v>
      </c>
      <c r="AA127" s="13">
        <v>26</v>
      </c>
      <c r="AB127" s="13">
        <v>44.75</v>
      </c>
      <c r="AC127" s="13">
        <v>28</v>
      </c>
      <c r="AD127" s="13">
        <v>40</v>
      </c>
      <c r="AE127" s="13">
        <v>75</v>
      </c>
      <c r="AF127" s="13">
        <v>75</v>
      </c>
      <c r="AG127" s="13">
        <v>50</v>
      </c>
      <c r="AH127" s="13">
        <v>40</v>
      </c>
      <c r="AI127" s="13">
        <v>36</v>
      </c>
      <c r="AJ127" s="13">
        <v>31</v>
      </c>
      <c r="AK127" s="13">
        <v>74</v>
      </c>
      <c r="AL127" s="13">
        <v>67</v>
      </c>
      <c r="AM127" s="13">
        <v>111.5</v>
      </c>
      <c r="AN127" s="13">
        <v>221</v>
      </c>
      <c r="AO127" s="13">
        <v>31</v>
      </c>
      <c r="AP127" s="13">
        <v>171.5</v>
      </c>
      <c r="AQ127" s="13"/>
      <c r="AR127" s="13"/>
      <c r="AS127" s="13"/>
      <c r="AT127">
        <v>226</v>
      </c>
    </row>
    <row r="128" spans="1:46" x14ac:dyDescent="0.25">
      <c r="B128" s="13">
        <v>135</v>
      </c>
      <c r="C128" s="13">
        <v>190</v>
      </c>
      <c r="D128" s="13">
        <v>145</v>
      </c>
      <c r="E128" s="13">
        <v>217</v>
      </c>
      <c r="F128" s="13">
        <v>225</v>
      </c>
      <c r="G128" s="13">
        <v>170.5</v>
      </c>
      <c r="H128" s="13">
        <v>225</v>
      </c>
      <c r="I128" s="13">
        <v>177.5</v>
      </c>
      <c r="J128" s="13">
        <v>146</v>
      </c>
      <c r="K128" s="13">
        <v>120.78</v>
      </c>
      <c r="L128" s="13">
        <v>121.5</v>
      </c>
      <c r="M128" s="13">
        <v>131.4</v>
      </c>
      <c r="N128" s="13">
        <v>140.16</v>
      </c>
      <c r="O128" s="13">
        <v>149.78</v>
      </c>
      <c r="P128" s="13">
        <v>140.16</v>
      </c>
      <c r="Q128" s="13">
        <v>42.5</v>
      </c>
      <c r="R128" s="13">
        <v>35</v>
      </c>
      <c r="S128" s="13">
        <v>61</v>
      </c>
      <c r="T128" s="13">
        <v>31</v>
      </c>
      <c r="U128" s="13">
        <v>81</v>
      </c>
      <c r="V128" s="13">
        <v>35.5</v>
      </c>
      <c r="W128" s="13">
        <v>70</v>
      </c>
      <c r="X128" s="13">
        <v>51</v>
      </c>
      <c r="Y128" s="13">
        <v>59</v>
      </c>
      <c r="Z128" s="13">
        <v>75</v>
      </c>
      <c r="AA128" s="13">
        <v>26</v>
      </c>
      <c r="AB128" s="13">
        <v>44.75</v>
      </c>
      <c r="AC128" s="13">
        <v>28</v>
      </c>
      <c r="AD128" s="13">
        <v>40</v>
      </c>
      <c r="AE128" s="13">
        <v>75</v>
      </c>
      <c r="AF128" s="13">
        <v>75</v>
      </c>
      <c r="AG128" s="13">
        <v>50</v>
      </c>
      <c r="AH128" s="13">
        <v>40</v>
      </c>
      <c r="AI128" s="13">
        <v>36</v>
      </c>
      <c r="AJ128" s="13">
        <v>31</v>
      </c>
      <c r="AK128" s="13">
        <v>74</v>
      </c>
      <c r="AL128" s="13">
        <v>67</v>
      </c>
      <c r="AM128" s="13">
        <v>110.5</v>
      </c>
      <c r="AN128" s="13">
        <v>221</v>
      </c>
      <c r="AO128" s="13">
        <v>31</v>
      </c>
      <c r="AP128" s="13">
        <v>170.5</v>
      </c>
      <c r="AQ128" s="13"/>
      <c r="AR128" s="13"/>
      <c r="AS128" s="13"/>
      <c r="AT128">
        <v>226</v>
      </c>
    </row>
    <row r="129" spans="2:46" x14ac:dyDescent="0.25">
      <c r="B129" s="13">
        <v>125</v>
      </c>
      <c r="C129" s="13">
        <v>190</v>
      </c>
      <c r="D129" s="13">
        <v>135</v>
      </c>
      <c r="E129" s="13">
        <v>207</v>
      </c>
      <c r="F129" s="13">
        <v>225</v>
      </c>
      <c r="G129" s="13">
        <v>157</v>
      </c>
      <c r="H129" s="13">
        <v>221</v>
      </c>
      <c r="I129" s="13">
        <v>167.5</v>
      </c>
      <c r="J129" s="13">
        <v>146</v>
      </c>
      <c r="K129" s="13">
        <v>110.78</v>
      </c>
      <c r="L129" s="13">
        <v>121.5</v>
      </c>
      <c r="M129" s="13">
        <v>131.4</v>
      </c>
      <c r="N129" s="13">
        <v>140.16</v>
      </c>
      <c r="O129" s="13">
        <v>139.78</v>
      </c>
      <c r="P129" s="13">
        <v>140.16</v>
      </c>
      <c r="Q129" s="13">
        <v>42.5</v>
      </c>
      <c r="R129" s="13">
        <v>35</v>
      </c>
      <c r="S129" s="13">
        <v>61</v>
      </c>
      <c r="T129" s="13">
        <v>31</v>
      </c>
      <c r="U129" s="13">
        <v>81</v>
      </c>
      <c r="V129" s="13">
        <v>32</v>
      </c>
      <c r="W129" s="13">
        <v>70</v>
      </c>
      <c r="X129" s="13">
        <v>51</v>
      </c>
      <c r="Y129" s="13">
        <v>59</v>
      </c>
      <c r="Z129" s="13">
        <v>75</v>
      </c>
      <c r="AA129" s="13">
        <v>26</v>
      </c>
      <c r="AB129" s="13">
        <v>44.75</v>
      </c>
      <c r="AC129" s="13">
        <v>28</v>
      </c>
      <c r="AD129" s="13">
        <v>40</v>
      </c>
      <c r="AE129" s="13">
        <v>75</v>
      </c>
      <c r="AF129" s="13">
        <v>75</v>
      </c>
      <c r="AG129" s="13">
        <v>50</v>
      </c>
      <c r="AH129" s="13">
        <v>40</v>
      </c>
      <c r="AI129" s="13">
        <v>36</v>
      </c>
      <c r="AJ129" s="13">
        <v>31</v>
      </c>
      <c r="AK129" s="13">
        <v>74</v>
      </c>
      <c r="AL129" s="13">
        <v>67</v>
      </c>
      <c r="AM129" s="13">
        <v>97</v>
      </c>
      <c r="AN129" s="13">
        <v>221</v>
      </c>
      <c r="AO129" s="13">
        <v>31</v>
      </c>
      <c r="AP129" s="13">
        <v>157</v>
      </c>
      <c r="AQ129" s="13"/>
      <c r="AR129" s="13"/>
      <c r="AS129" s="13"/>
      <c r="AT129">
        <v>226</v>
      </c>
    </row>
    <row r="130" spans="2:46" x14ac:dyDescent="0.25">
      <c r="B130" s="13">
        <v>120</v>
      </c>
      <c r="C130" s="13">
        <v>190</v>
      </c>
      <c r="D130" s="13">
        <v>130</v>
      </c>
      <c r="E130" s="13">
        <v>201</v>
      </c>
      <c r="F130" s="13">
        <v>225</v>
      </c>
      <c r="G130" s="13">
        <v>151</v>
      </c>
      <c r="H130" s="13">
        <v>221</v>
      </c>
      <c r="I130" s="13">
        <v>175</v>
      </c>
      <c r="J130" s="13">
        <v>146</v>
      </c>
      <c r="K130" s="13">
        <v>105.78</v>
      </c>
      <c r="L130" s="13">
        <v>121.5</v>
      </c>
      <c r="M130" s="13">
        <v>131.4</v>
      </c>
      <c r="N130" s="13">
        <v>140.16</v>
      </c>
      <c r="O130" s="13">
        <v>134.78</v>
      </c>
      <c r="P130" s="13">
        <v>140.16</v>
      </c>
      <c r="Q130" s="13">
        <v>55</v>
      </c>
      <c r="R130" s="13">
        <v>35</v>
      </c>
      <c r="S130" s="13">
        <v>61</v>
      </c>
      <c r="T130" s="13">
        <v>31</v>
      </c>
      <c r="U130" s="13">
        <v>81</v>
      </c>
      <c r="V130" s="13">
        <v>31</v>
      </c>
      <c r="W130" s="13">
        <v>70</v>
      </c>
      <c r="X130" s="13">
        <v>51</v>
      </c>
      <c r="Y130" s="13">
        <v>59</v>
      </c>
      <c r="Z130" s="13">
        <v>75</v>
      </c>
      <c r="AA130" s="13">
        <v>26</v>
      </c>
      <c r="AB130" s="13">
        <v>44.75</v>
      </c>
      <c r="AC130" s="13">
        <v>28</v>
      </c>
      <c r="AD130" s="13">
        <v>40</v>
      </c>
      <c r="AE130" s="13">
        <v>75</v>
      </c>
      <c r="AF130" s="13">
        <v>75</v>
      </c>
      <c r="AG130" s="13">
        <v>50</v>
      </c>
      <c r="AH130" s="13">
        <v>40</v>
      </c>
      <c r="AI130" s="13">
        <v>36</v>
      </c>
      <c r="AJ130" s="13">
        <v>31</v>
      </c>
      <c r="AK130" s="13">
        <v>74</v>
      </c>
      <c r="AL130" s="13">
        <v>67</v>
      </c>
      <c r="AM130" s="13">
        <v>91</v>
      </c>
      <c r="AN130" s="13">
        <v>221</v>
      </c>
      <c r="AO130" s="13">
        <v>31</v>
      </c>
      <c r="AP130" s="13">
        <v>151</v>
      </c>
      <c r="AQ130" s="13"/>
      <c r="AR130" s="13"/>
      <c r="AS130" s="13"/>
      <c r="AT130">
        <v>226</v>
      </c>
    </row>
    <row r="131" spans="2:46" x14ac:dyDescent="0.25">
      <c r="B131" s="13">
        <v>110</v>
      </c>
      <c r="C131" s="13">
        <v>190</v>
      </c>
      <c r="D131" s="13">
        <v>125</v>
      </c>
      <c r="E131" s="13">
        <v>179</v>
      </c>
      <c r="F131" s="13">
        <v>225</v>
      </c>
      <c r="G131" s="13">
        <v>141</v>
      </c>
      <c r="H131" s="13">
        <v>221</v>
      </c>
      <c r="I131" s="13">
        <v>165</v>
      </c>
      <c r="J131" s="13">
        <v>136</v>
      </c>
      <c r="K131" s="13">
        <v>95.78</v>
      </c>
      <c r="L131" s="13">
        <v>111.5</v>
      </c>
      <c r="M131" s="13">
        <v>122.4</v>
      </c>
      <c r="N131" s="13">
        <v>130.56</v>
      </c>
      <c r="O131" s="13">
        <v>124.78</v>
      </c>
      <c r="P131" s="13">
        <v>130.56</v>
      </c>
      <c r="Q131" s="13">
        <v>55</v>
      </c>
      <c r="R131" s="13">
        <v>35</v>
      </c>
      <c r="S131" s="13">
        <v>61</v>
      </c>
      <c r="T131" s="13">
        <v>31</v>
      </c>
      <c r="U131" s="13">
        <v>69</v>
      </c>
      <c r="V131" s="13">
        <v>31</v>
      </c>
      <c r="W131" s="13">
        <v>65</v>
      </c>
      <c r="X131" s="13">
        <v>51</v>
      </c>
      <c r="Y131" s="13">
        <v>59</v>
      </c>
      <c r="Z131" s="13">
        <v>75</v>
      </c>
      <c r="AA131" s="13">
        <v>26</v>
      </c>
      <c r="AB131" s="13">
        <v>44.75</v>
      </c>
      <c r="AC131" s="13">
        <v>28</v>
      </c>
      <c r="AD131" s="13">
        <v>40</v>
      </c>
      <c r="AE131" s="13">
        <v>75</v>
      </c>
      <c r="AF131" s="13">
        <v>75</v>
      </c>
      <c r="AG131" s="13">
        <v>50</v>
      </c>
      <c r="AH131" s="13">
        <v>40</v>
      </c>
      <c r="AI131" s="13">
        <v>36</v>
      </c>
      <c r="AJ131" s="13">
        <v>31</v>
      </c>
      <c r="AK131" s="13">
        <v>74</v>
      </c>
      <c r="AL131" s="13">
        <v>67</v>
      </c>
      <c r="AM131" s="13">
        <v>81</v>
      </c>
      <c r="AN131" s="13">
        <v>221</v>
      </c>
      <c r="AO131" s="13">
        <v>31</v>
      </c>
      <c r="AP131" s="13">
        <v>141</v>
      </c>
      <c r="AQ131" s="13"/>
      <c r="AR131" s="13"/>
      <c r="AS131" s="13"/>
      <c r="AT131">
        <v>226</v>
      </c>
    </row>
    <row r="132" spans="2:46" x14ac:dyDescent="0.25">
      <c r="B132" s="13">
        <v>110</v>
      </c>
      <c r="C132" s="13">
        <v>190</v>
      </c>
      <c r="D132" s="13">
        <v>125</v>
      </c>
      <c r="E132" s="13">
        <v>179</v>
      </c>
      <c r="F132" s="13">
        <v>225</v>
      </c>
      <c r="G132" s="13">
        <v>141</v>
      </c>
      <c r="H132" s="13">
        <v>221</v>
      </c>
      <c r="I132" s="13">
        <v>165</v>
      </c>
      <c r="J132" s="13">
        <v>136</v>
      </c>
      <c r="K132" s="13">
        <v>95.78</v>
      </c>
      <c r="L132" s="13">
        <v>111.5</v>
      </c>
      <c r="M132" s="13">
        <v>122.4</v>
      </c>
      <c r="N132" s="13">
        <v>130.56</v>
      </c>
      <c r="O132" s="13">
        <v>124.78</v>
      </c>
      <c r="P132" s="13">
        <v>130.56</v>
      </c>
      <c r="Q132" s="13">
        <v>55</v>
      </c>
      <c r="R132" s="13">
        <v>35</v>
      </c>
      <c r="S132" s="13">
        <v>61</v>
      </c>
      <c r="T132" s="13">
        <v>31</v>
      </c>
      <c r="U132" s="13">
        <v>69</v>
      </c>
      <c r="V132" s="13">
        <v>31</v>
      </c>
      <c r="W132" s="13">
        <v>65</v>
      </c>
      <c r="X132" s="13">
        <v>51</v>
      </c>
      <c r="Y132" s="13">
        <v>59</v>
      </c>
      <c r="Z132" s="13">
        <v>75</v>
      </c>
      <c r="AA132" s="13">
        <v>26</v>
      </c>
      <c r="AB132" s="13">
        <v>44.75</v>
      </c>
      <c r="AC132" s="13">
        <v>28</v>
      </c>
      <c r="AD132" s="13">
        <v>40</v>
      </c>
      <c r="AE132" s="13">
        <v>75</v>
      </c>
      <c r="AF132" s="13">
        <v>75</v>
      </c>
      <c r="AG132" s="13">
        <v>50</v>
      </c>
      <c r="AH132" s="13">
        <v>40</v>
      </c>
      <c r="AI132" s="13">
        <v>36</v>
      </c>
      <c r="AJ132" s="13">
        <v>31</v>
      </c>
      <c r="AK132" s="13">
        <v>74</v>
      </c>
      <c r="AL132" s="13">
        <v>67</v>
      </c>
      <c r="AM132" s="13">
        <v>81</v>
      </c>
      <c r="AN132" s="13">
        <v>221</v>
      </c>
      <c r="AO132" s="13">
        <v>31</v>
      </c>
      <c r="AP132" s="13">
        <v>141</v>
      </c>
      <c r="AQ132" s="13"/>
      <c r="AR132" s="13"/>
      <c r="AS132" s="13"/>
      <c r="AT132">
        <v>226</v>
      </c>
    </row>
    <row r="133" spans="2:46" x14ac:dyDescent="0.25">
      <c r="B133" s="13">
        <v>105</v>
      </c>
      <c r="C133" s="13">
        <v>190</v>
      </c>
      <c r="D133" s="13">
        <v>125</v>
      </c>
      <c r="E133" s="13">
        <v>174</v>
      </c>
      <c r="F133" s="13">
        <v>225</v>
      </c>
      <c r="G133" s="13">
        <v>136</v>
      </c>
      <c r="H133" s="13">
        <v>221</v>
      </c>
      <c r="I133" s="13">
        <v>160</v>
      </c>
      <c r="J133" s="13">
        <v>131</v>
      </c>
      <c r="K133" s="13">
        <v>90.78</v>
      </c>
      <c r="L133" s="13">
        <v>106.5</v>
      </c>
      <c r="M133" s="13">
        <v>117.9</v>
      </c>
      <c r="N133" s="13">
        <v>125.75999999999999</v>
      </c>
      <c r="O133" s="13">
        <v>119.78</v>
      </c>
      <c r="P133" s="13">
        <v>125.75999999999999</v>
      </c>
      <c r="Q133" s="13">
        <v>55</v>
      </c>
      <c r="R133" s="13">
        <v>35</v>
      </c>
      <c r="S133" s="13">
        <v>61</v>
      </c>
      <c r="T133" s="13">
        <v>31</v>
      </c>
      <c r="U133" s="13">
        <v>69</v>
      </c>
      <c r="V133" s="13">
        <v>31</v>
      </c>
      <c r="W133" s="13">
        <v>65</v>
      </c>
      <c r="X133" s="13">
        <v>51</v>
      </c>
      <c r="Y133" s="13">
        <v>59</v>
      </c>
      <c r="Z133" s="13">
        <v>75</v>
      </c>
      <c r="AA133" s="13">
        <v>26</v>
      </c>
      <c r="AB133" s="13">
        <v>44.75</v>
      </c>
      <c r="AC133" s="13">
        <v>28</v>
      </c>
      <c r="AD133" s="13">
        <v>40</v>
      </c>
      <c r="AE133" s="13">
        <v>75</v>
      </c>
      <c r="AF133" s="13">
        <v>75</v>
      </c>
      <c r="AG133" s="13">
        <v>50</v>
      </c>
      <c r="AH133" s="13">
        <v>40</v>
      </c>
      <c r="AI133" s="13">
        <v>36</v>
      </c>
      <c r="AJ133" s="13">
        <v>31</v>
      </c>
      <c r="AK133" s="13">
        <v>74</v>
      </c>
      <c r="AL133" s="13">
        <v>67</v>
      </c>
      <c r="AM133" s="13">
        <v>76</v>
      </c>
      <c r="AN133" s="13">
        <v>221</v>
      </c>
      <c r="AO133" s="13">
        <v>31</v>
      </c>
      <c r="AP133" s="13">
        <v>136</v>
      </c>
      <c r="AQ133" s="13"/>
      <c r="AR133" s="13"/>
      <c r="AS133" s="13"/>
      <c r="AT133">
        <v>226</v>
      </c>
    </row>
    <row r="134" spans="2:46" x14ac:dyDescent="0.25">
      <c r="B134" s="13">
        <v>105</v>
      </c>
      <c r="C134" s="13">
        <v>190</v>
      </c>
      <c r="D134" s="13">
        <v>125</v>
      </c>
      <c r="E134" s="13">
        <v>174</v>
      </c>
      <c r="F134" s="13">
        <v>225</v>
      </c>
      <c r="G134" s="13">
        <v>136</v>
      </c>
      <c r="H134" s="13">
        <v>221</v>
      </c>
      <c r="I134" s="13">
        <v>160</v>
      </c>
      <c r="J134" s="13">
        <v>131</v>
      </c>
      <c r="K134" s="13">
        <v>90.78</v>
      </c>
      <c r="L134" s="13">
        <v>106.5</v>
      </c>
      <c r="M134" s="13">
        <v>117.9</v>
      </c>
      <c r="N134" s="13">
        <v>125.75999999999999</v>
      </c>
      <c r="O134" s="13">
        <v>119.78</v>
      </c>
      <c r="P134" s="13">
        <v>125.75999999999999</v>
      </c>
      <c r="Q134" s="13">
        <v>55</v>
      </c>
      <c r="R134" s="13">
        <v>35</v>
      </c>
      <c r="S134" s="13">
        <v>61</v>
      </c>
      <c r="T134" s="13">
        <v>31</v>
      </c>
      <c r="U134" s="13">
        <v>69</v>
      </c>
      <c r="V134" s="13">
        <v>31</v>
      </c>
      <c r="W134" s="13">
        <v>65</v>
      </c>
      <c r="X134" s="13">
        <v>51</v>
      </c>
      <c r="Y134" s="13">
        <v>59</v>
      </c>
      <c r="Z134" s="13">
        <v>75</v>
      </c>
      <c r="AA134" s="13">
        <v>26</v>
      </c>
      <c r="AB134" s="13">
        <v>44.75</v>
      </c>
      <c r="AC134" s="13">
        <v>28</v>
      </c>
      <c r="AD134" s="13">
        <v>40</v>
      </c>
      <c r="AE134" s="13">
        <v>75</v>
      </c>
      <c r="AF134" s="13">
        <v>75</v>
      </c>
      <c r="AG134" s="13">
        <v>50</v>
      </c>
      <c r="AH134" s="13">
        <v>40</v>
      </c>
      <c r="AI134" s="13">
        <v>36</v>
      </c>
      <c r="AJ134" s="13">
        <v>31</v>
      </c>
      <c r="AK134" s="13">
        <v>74</v>
      </c>
      <c r="AL134" s="13">
        <v>67</v>
      </c>
      <c r="AM134" s="13">
        <v>76</v>
      </c>
      <c r="AN134" s="13">
        <v>221</v>
      </c>
      <c r="AO134" s="13">
        <v>31</v>
      </c>
      <c r="AP134" s="13">
        <v>136</v>
      </c>
      <c r="AQ134" s="13"/>
      <c r="AR134" s="13"/>
      <c r="AS134" s="13"/>
      <c r="AT134">
        <v>226</v>
      </c>
    </row>
    <row r="135" spans="2:46" x14ac:dyDescent="0.25">
      <c r="B135" s="13">
        <v>105</v>
      </c>
      <c r="C135" s="13">
        <v>190</v>
      </c>
      <c r="D135" s="13">
        <v>125</v>
      </c>
      <c r="E135" s="13">
        <v>174</v>
      </c>
      <c r="F135" s="13">
        <v>225</v>
      </c>
      <c r="G135" s="13">
        <v>136</v>
      </c>
      <c r="H135" s="13">
        <v>221</v>
      </c>
      <c r="I135" s="13">
        <v>160</v>
      </c>
      <c r="J135" s="13">
        <v>131</v>
      </c>
      <c r="K135" s="13">
        <v>90.78</v>
      </c>
      <c r="L135" s="13">
        <v>106.5</v>
      </c>
      <c r="M135" s="13">
        <v>117.9</v>
      </c>
      <c r="N135" s="13">
        <v>125.75999999999999</v>
      </c>
      <c r="O135" s="13">
        <v>119.78</v>
      </c>
      <c r="P135" s="13">
        <v>125.75999999999999</v>
      </c>
      <c r="Q135" s="13">
        <v>55</v>
      </c>
      <c r="R135" s="13">
        <v>35</v>
      </c>
      <c r="S135" s="13">
        <v>61</v>
      </c>
      <c r="T135" s="13">
        <v>31</v>
      </c>
      <c r="U135" s="13">
        <v>69</v>
      </c>
      <c r="V135" s="13">
        <v>31</v>
      </c>
      <c r="W135" s="13">
        <v>65</v>
      </c>
      <c r="X135" s="13">
        <v>51</v>
      </c>
      <c r="Y135" s="13">
        <v>59</v>
      </c>
      <c r="Z135" s="13">
        <v>75</v>
      </c>
      <c r="AA135" s="13">
        <v>26</v>
      </c>
      <c r="AB135" s="13">
        <v>44.75</v>
      </c>
      <c r="AC135" s="13">
        <v>28</v>
      </c>
      <c r="AD135" s="13">
        <v>40</v>
      </c>
      <c r="AE135" s="13">
        <v>75</v>
      </c>
      <c r="AF135" s="13">
        <v>75</v>
      </c>
      <c r="AG135" s="13">
        <v>50</v>
      </c>
      <c r="AH135" s="13">
        <v>40</v>
      </c>
      <c r="AI135" s="13">
        <v>36</v>
      </c>
      <c r="AJ135" s="13">
        <v>31</v>
      </c>
      <c r="AK135" s="13">
        <v>74</v>
      </c>
      <c r="AL135" s="13">
        <v>67</v>
      </c>
      <c r="AM135" s="13">
        <v>76</v>
      </c>
      <c r="AN135" s="13">
        <v>221</v>
      </c>
      <c r="AO135" s="13">
        <v>31</v>
      </c>
      <c r="AP135" s="13">
        <v>136</v>
      </c>
      <c r="AQ135" s="13"/>
      <c r="AR135" s="13"/>
      <c r="AS135" s="13"/>
      <c r="AT135">
        <v>226</v>
      </c>
    </row>
    <row r="136" spans="2:46" x14ac:dyDescent="0.25">
      <c r="B136" s="13">
        <v>105</v>
      </c>
      <c r="C136" s="13">
        <v>190</v>
      </c>
      <c r="D136" s="13">
        <v>125</v>
      </c>
      <c r="E136" s="13">
        <v>174</v>
      </c>
      <c r="F136" s="13">
        <v>225</v>
      </c>
      <c r="G136" s="13">
        <v>136</v>
      </c>
      <c r="H136" s="13">
        <v>221</v>
      </c>
      <c r="I136" s="13">
        <v>160</v>
      </c>
      <c r="J136" s="13">
        <v>131</v>
      </c>
      <c r="K136" s="13">
        <v>90.78</v>
      </c>
      <c r="L136" s="13">
        <v>106.5</v>
      </c>
      <c r="M136" s="13">
        <v>117.9</v>
      </c>
      <c r="N136" s="13">
        <v>125.75999999999999</v>
      </c>
      <c r="O136" s="13">
        <v>119.78</v>
      </c>
      <c r="P136" s="13">
        <v>125.75999999999999</v>
      </c>
      <c r="Q136" s="13">
        <v>55</v>
      </c>
      <c r="R136" s="13">
        <v>35</v>
      </c>
      <c r="S136" s="13">
        <v>61</v>
      </c>
      <c r="T136" s="13">
        <v>31</v>
      </c>
      <c r="U136" s="13">
        <v>69</v>
      </c>
      <c r="V136" s="13">
        <v>31</v>
      </c>
      <c r="W136" s="13">
        <v>65</v>
      </c>
      <c r="X136" s="13">
        <v>51</v>
      </c>
      <c r="Y136" s="13">
        <v>59</v>
      </c>
      <c r="Z136" s="13">
        <v>75</v>
      </c>
      <c r="AA136" s="13">
        <v>26</v>
      </c>
      <c r="AB136" s="13">
        <v>44.75</v>
      </c>
      <c r="AC136" s="13">
        <v>28</v>
      </c>
      <c r="AD136" s="13">
        <v>40</v>
      </c>
      <c r="AE136" s="13">
        <v>75</v>
      </c>
      <c r="AF136" s="13">
        <v>75</v>
      </c>
      <c r="AG136" s="13">
        <v>50</v>
      </c>
      <c r="AH136" s="13">
        <v>40</v>
      </c>
      <c r="AI136" s="13">
        <v>36</v>
      </c>
      <c r="AJ136" s="13">
        <v>31</v>
      </c>
      <c r="AK136" s="13">
        <v>74</v>
      </c>
      <c r="AL136" s="13">
        <v>67</v>
      </c>
      <c r="AM136" s="13">
        <v>76</v>
      </c>
      <c r="AN136" s="13">
        <v>221</v>
      </c>
      <c r="AO136" s="13">
        <v>31</v>
      </c>
      <c r="AP136" s="13">
        <v>136</v>
      </c>
      <c r="AQ136" s="13"/>
      <c r="AR136" s="13"/>
      <c r="AS136" s="13"/>
      <c r="AT136">
        <v>226</v>
      </c>
    </row>
    <row r="137" spans="2:46" x14ac:dyDescent="0.25">
      <c r="B137" s="13">
        <v>105</v>
      </c>
      <c r="C137" s="13">
        <v>190</v>
      </c>
      <c r="D137" s="13">
        <v>125</v>
      </c>
      <c r="E137" s="13">
        <v>174</v>
      </c>
      <c r="F137" s="13">
        <v>225</v>
      </c>
      <c r="G137" s="13">
        <v>136</v>
      </c>
      <c r="H137" s="13">
        <v>221</v>
      </c>
      <c r="I137" s="13">
        <v>160</v>
      </c>
      <c r="J137" s="13">
        <v>131</v>
      </c>
      <c r="K137" s="13">
        <v>90.78</v>
      </c>
      <c r="L137" s="13">
        <v>106.5</v>
      </c>
      <c r="M137" s="13">
        <v>117.9</v>
      </c>
      <c r="N137" s="13">
        <v>125.75999999999999</v>
      </c>
      <c r="O137" s="13">
        <v>119.78</v>
      </c>
      <c r="P137" s="13">
        <v>125.75999999999999</v>
      </c>
      <c r="Q137" s="13">
        <v>55</v>
      </c>
      <c r="R137" s="13">
        <v>35</v>
      </c>
      <c r="S137" s="13">
        <v>61</v>
      </c>
      <c r="T137" s="13">
        <v>31</v>
      </c>
      <c r="U137" s="13">
        <v>69</v>
      </c>
      <c r="V137" s="13">
        <v>31</v>
      </c>
      <c r="W137" s="13">
        <v>65</v>
      </c>
      <c r="X137" s="13">
        <v>51</v>
      </c>
      <c r="Y137" s="13">
        <v>59</v>
      </c>
      <c r="Z137" s="13">
        <v>75</v>
      </c>
      <c r="AA137" s="13">
        <v>26</v>
      </c>
      <c r="AB137" s="13">
        <v>44.75</v>
      </c>
      <c r="AC137" s="13">
        <v>28</v>
      </c>
      <c r="AD137" s="13">
        <v>40</v>
      </c>
      <c r="AE137" s="13">
        <v>75</v>
      </c>
      <c r="AF137" s="13">
        <v>75</v>
      </c>
      <c r="AG137" s="13">
        <v>50</v>
      </c>
      <c r="AH137" s="13">
        <v>40</v>
      </c>
      <c r="AI137" s="13">
        <v>36</v>
      </c>
      <c r="AJ137" s="13">
        <v>31</v>
      </c>
      <c r="AK137" s="13">
        <v>74</v>
      </c>
      <c r="AL137" s="13">
        <v>67</v>
      </c>
      <c r="AM137" s="13">
        <v>76</v>
      </c>
      <c r="AN137" s="13">
        <v>221</v>
      </c>
      <c r="AO137" s="13">
        <v>31</v>
      </c>
      <c r="AP137" s="13">
        <v>136</v>
      </c>
      <c r="AQ137" s="13"/>
      <c r="AR137" s="13"/>
      <c r="AS137" s="13"/>
      <c r="AT137">
        <v>226</v>
      </c>
    </row>
    <row r="138" spans="2:46" x14ac:dyDescent="0.25">
      <c r="B138" s="13">
        <v>105</v>
      </c>
      <c r="C138" s="13">
        <v>190</v>
      </c>
      <c r="D138" s="13">
        <v>125</v>
      </c>
      <c r="E138" s="13">
        <v>174</v>
      </c>
      <c r="F138" s="13">
        <v>225</v>
      </c>
      <c r="G138" s="13">
        <v>136</v>
      </c>
      <c r="H138" s="13">
        <v>221</v>
      </c>
      <c r="I138" s="13">
        <v>160</v>
      </c>
      <c r="J138" s="13">
        <v>131</v>
      </c>
      <c r="K138" s="13">
        <v>90.78</v>
      </c>
      <c r="L138" s="13">
        <v>106.5</v>
      </c>
      <c r="M138" s="13">
        <v>117.9</v>
      </c>
      <c r="N138" s="13">
        <v>125.75999999999999</v>
      </c>
      <c r="O138" s="13">
        <v>119.78</v>
      </c>
      <c r="P138" s="13">
        <v>125.75999999999999</v>
      </c>
      <c r="Q138" s="13">
        <v>55</v>
      </c>
      <c r="R138" s="13">
        <v>35</v>
      </c>
      <c r="S138" s="13">
        <v>61</v>
      </c>
      <c r="T138" s="13">
        <v>31</v>
      </c>
      <c r="U138" s="13">
        <v>69</v>
      </c>
      <c r="V138" s="13">
        <v>31</v>
      </c>
      <c r="W138" s="13">
        <v>65</v>
      </c>
      <c r="X138" s="13">
        <v>51</v>
      </c>
      <c r="Y138" s="13">
        <v>59</v>
      </c>
      <c r="Z138" s="13">
        <v>75</v>
      </c>
      <c r="AA138" s="13">
        <v>26</v>
      </c>
      <c r="AB138" s="13">
        <v>44.75</v>
      </c>
      <c r="AC138" s="13">
        <v>28</v>
      </c>
      <c r="AD138" s="13">
        <v>40</v>
      </c>
      <c r="AE138" s="13">
        <v>75</v>
      </c>
      <c r="AF138" s="13">
        <v>75</v>
      </c>
      <c r="AG138" s="13">
        <v>50</v>
      </c>
      <c r="AH138" s="13">
        <v>40</v>
      </c>
      <c r="AI138" s="13">
        <v>36</v>
      </c>
      <c r="AJ138" s="13">
        <v>31</v>
      </c>
      <c r="AK138" s="13">
        <v>74</v>
      </c>
      <c r="AL138" s="13">
        <v>67</v>
      </c>
      <c r="AM138" s="13">
        <v>76</v>
      </c>
      <c r="AN138" s="13">
        <v>221</v>
      </c>
      <c r="AO138" s="13">
        <v>31</v>
      </c>
      <c r="AP138" s="13">
        <v>136</v>
      </c>
      <c r="AQ138" s="13"/>
      <c r="AR138" s="13"/>
      <c r="AS138" s="13"/>
      <c r="AT138">
        <v>226</v>
      </c>
    </row>
    <row r="139" spans="2:46" x14ac:dyDescent="0.25">
      <c r="B139" s="13">
        <v>105</v>
      </c>
      <c r="C139" s="13">
        <v>190</v>
      </c>
      <c r="D139" s="13">
        <v>125</v>
      </c>
      <c r="E139" s="13">
        <v>174</v>
      </c>
      <c r="F139" s="13">
        <v>225</v>
      </c>
      <c r="G139" s="13">
        <v>136</v>
      </c>
      <c r="H139" s="13">
        <v>221</v>
      </c>
      <c r="I139" s="13">
        <v>160</v>
      </c>
      <c r="J139" s="13">
        <v>131</v>
      </c>
      <c r="K139" s="13">
        <v>90.78</v>
      </c>
      <c r="L139" s="13">
        <v>106.5</v>
      </c>
      <c r="M139" s="13">
        <v>117.9</v>
      </c>
      <c r="N139" s="13">
        <v>125.75999999999999</v>
      </c>
      <c r="O139" s="13">
        <v>119.78</v>
      </c>
      <c r="P139" s="13">
        <v>125.75999999999999</v>
      </c>
      <c r="Q139" s="13">
        <v>55</v>
      </c>
      <c r="R139" s="13">
        <v>35</v>
      </c>
      <c r="S139" s="13">
        <v>61</v>
      </c>
      <c r="T139" s="13">
        <v>31</v>
      </c>
      <c r="U139" s="13">
        <v>69</v>
      </c>
      <c r="V139" s="13">
        <v>31</v>
      </c>
      <c r="W139" s="13">
        <v>65</v>
      </c>
      <c r="X139" s="13">
        <v>51</v>
      </c>
      <c r="Y139" s="13">
        <v>59</v>
      </c>
      <c r="Z139" s="13">
        <v>75</v>
      </c>
      <c r="AA139" s="13">
        <v>26</v>
      </c>
      <c r="AB139" s="13">
        <v>44.75</v>
      </c>
      <c r="AC139" s="13">
        <v>28</v>
      </c>
      <c r="AD139" s="13">
        <v>40</v>
      </c>
      <c r="AE139" s="13">
        <v>75</v>
      </c>
      <c r="AF139" s="13">
        <v>75</v>
      </c>
      <c r="AG139" s="13">
        <v>50</v>
      </c>
      <c r="AH139" s="13">
        <v>40</v>
      </c>
      <c r="AI139" s="13">
        <v>36</v>
      </c>
      <c r="AJ139" s="13">
        <v>31</v>
      </c>
      <c r="AK139" s="13">
        <v>74</v>
      </c>
      <c r="AL139" s="13">
        <v>67</v>
      </c>
      <c r="AM139" s="13">
        <v>76</v>
      </c>
      <c r="AN139" s="13">
        <v>221</v>
      </c>
      <c r="AO139" s="13">
        <v>31</v>
      </c>
      <c r="AP139" s="13">
        <v>136</v>
      </c>
      <c r="AQ139" s="13"/>
      <c r="AR139" s="13"/>
      <c r="AS139" s="13"/>
      <c r="AT139">
        <v>226</v>
      </c>
    </row>
    <row r="140" spans="2:46" x14ac:dyDescent="0.25">
      <c r="B140" s="13">
        <v>105</v>
      </c>
      <c r="C140" s="13">
        <v>160</v>
      </c>
      <c r="D140" s="13">
        <v>125</v>
      </c>
      <c r="E140" s="13">
        <v>174</v>
      </c>
      <c r="F140" s="13">
        <v>195</v>
      </c>
      <c r="G140" s="13">
        <v>136</v>
      </c>
      <c r="H140" s="13">
        <v>191</v>
      </c>
      <c r="I140" s="13">
        <v>160</v>
      </c>
      <c r="J140" s="13">
        <v>131</v>
      </c>
      <c r="K140" s="13">
        <v>90.78</v>
      </c>
      <c r="L140" s="13">
        <v>106.5</v>
      </c>
      <c r="M140" s="13">
        <v>117.9</v>
      </c>
      <c r="N140" s="13">
        <v>125.75999999999999</v>
      </c>
      <c r="O140" s="13">
        <v>119.78</v>
      </c>
      <c r="P140" s="13">
        <v>125.75999999999999</v>
      </c>
      <c r="Q140" s="13">
        <v>55</v>
      </c>
      <c r="R140" s="13">
        <v>35</v>
      </c>
      <c r="S140" s="13">
        <v>61</v>
      </c>
      <c r="T140" s="13">
        <v>31</v>
      </c>
      <c r="U140" s="13">
        <v>69</v>
      </c>
      <c r="V140" s="13">
        <v>31</v>
      </c>
      <c r="W140" s="13">
        <v>65</v>
      </c>
      <c r="X140" s="13">
        <v>51</v>
      </c>
      <c r="Y140" s="13">
        <v>59</v>
      </c>
      <c r="Z140" s="13">
        <v>75</v>
      </c>
      <c r="AA140" s="13">
        <v>26</v>
      </c>
      <c r="AB140" s="13">
        <v>44.75</v>
      </c>
      <c r="AC140" s="13">
        <v>28</v>
      </c>
      <c r="AD140" s="13">
        <v>40</v>
      </c>
      <c r="AE140" s="13">
        <v>75</v>
      </c>
      <c r="AF140" s="13">
        <v>75</v>
      </c>
      <c r="AG140" s="13">
        <v>50</v>
      </c>
      <c r="AH140" s="13">
        <v>40</v>
      </c>
      <c r="AI140" s="13">
        <v>36</v>
      </c>
      <c r="AJ140" s="13">
        <v>31</v>
      </c>
      <c r="AK140" s="13">
        <v>74</v>
      </c>
      <c r="AL140" s="13">
        <v>67</v>
      </c>
      <c r="AM140" s="13">
        <v>76</v>
      </c>
      <c r="AN140" s="13">
        <v>191</v>
      </c>
      <c r="AO140" s="13">
        <v>31</v>
      </c>
      <c r="AP140" s="13">
        <v>136</v>
      </c>
      <c r="AQ140" s="13"/>
      <c r="AR140" s="13"/>
      <c r="AS140" s="13"/>
      <c r="AT140">
        <v>226</v>
      </c>
    </row>
    <row r="141" spans="2:46" x14ac:dyDescent="0.25">
      <c r="B141" s="13">
        <v>105</v>
      </c>
      <c r="C141" s="13">
        <v>160</v>
      </c>
      <c r="D141" s="13">
        <v>125</v>
      </c>
      <c r="E141" s="13">
        <v>174</v>
      </c>
      <c r="F141" s="13">
        <v>195</v>
      </c>
      <c r="G141" s="13">
        <v>136</v>
      </c>
      <c r="H141" s="13">
        <v>191</v>
      </c>
      <c r="I141" s="13">
        <v>160</v>
      </c>
      <c r="J141" s="13">
        <v>131</v>
      </c>
      <c r="K141" s="13">
        <v>90.78</v>
      </c>
      <c r="L141" s="13">
        <v>106.5</v>
      </c>
      <c r="M141" s="13">
        <v>117.9</v>
      </c>
      <c r="N141" s="13">
        <v>125.75999999999999</v>
      </c>
      <c r="O141" s="13">
        <v>119.78</v>
      </c>
      <c r="P141" s="13">
        <v>125.75999999999999</v>
      </c>
      <c r="Q141" s="13">
        <v>55</v>
      </c>
      <c r="R141" s="13">
        <v>35</v>
      </c>
      <c r="S141" s="13">
        <v>61</v>
      </c>
      <c r="T141" s="13">
        <v>31</v>
      </c>
      <c r="U141" s="13">
        <v>69</v>
      </c>
      <c r="V141" s="13">
        <v>31</v>
      </c>
      <c r="W141" s="13">
        <v>65</v>
      </c>
      <c r="X141" s="13">
        <v>51</v>
      </c>
      <c r="Y141" s="13">
        <v>59</v>
      </c>
      <c r="Z141" s="13">
        <v>75</v>
      </c>
      <c r="AA141" s="13">
        <v>26</v>
      </c>
      <c r="AB141" s="13">
        <v>44.75</v>
      </c>
      <c r="AC141" s="13">
        <v>28</v>
      </c>
      <c r="AD141" s="13">
        <v>40</v>
      </c>
      <c r="AE141" s="13">
        <v>75</v>
      </c>
      <c r="AF141" s="13">
        <v>75</v>
      </c>
      <c r="AG141" s="13">
        <v>50</v>
      </c>
      <c r="AH141" s="13">
        <v>40</v>
      </c>
      <c r="AI141" s="13">
        <v>36</v>
      </c>
      <c r="AJ141" s="13">
        <v>31</v>
      </c>
      <c r="AK141" s="13">
        <v>74</v>
      </c>
      <c r="AL141" s="13">
        <v>67</v>
      </c>
      <c r="AM141" s="13">
        <v>76</v>
      </c>
      <c r="AN141" s="13">
        <v>191</v>
      </c>
      <c r="AO141" s="13">
        <v>31</v>
      </c>
      <c r="AP141" s="13">
        <v>136</v>
      </c>
      <c r="AQ141" s="13"/>
      <c r="AR141" s="13"/>
      <c r="AS141" s="13"/>
      <c r="AT141">
        <v>226</v>
      </c>
    </row>
    <row r="142" spans="2:46" x14ac:dyDescent="0.25">
      <c r="B142" s="13">
        <v>105</v>
      </c>
      <c r="C142" s="13">
        <v>160</v>
      </c>
      <c r="D142" s="13">
        <v>125</v>
      </c>
      <c r="E142" s="13">
        <v>174</v>
      </c>
      <c r="F142" s="13">
        <v>195</v>
      </c>
      <c r="G142" s="13">
        <v>136</v>
      </c>
      <c r="H142" s="13">
        <v>191</v>
      </c>
      <c r="I142" s="13">
        <v>160</v>
      </c>
      <c r="J142" s="13">
        <v>131</v>
      </c>
      <c r="K142" s="13">
        <v>90.78</v>
      </c>
      <c r="L142" s="13">
        <v>106.5</v>
      </c>
      <c r="M142" s="13">
        <v>117.9</v>
      </c>
      <c r="N142" s="13">
        <v>125.75999999999999</v>
      </c>
      <c r="O142" s="13">
        <v>119.78</v>
      </c>
      <c r="P142" s="13">
        <v>125.75999999999999</v>
      </c>
      <c r="Q142" s="13">
        <v>55</v>
      </c>
      <c r="R142" s="13">
        <v>35</v>
      </c>
      <c r="S142" s="13">
        <v>61</v>
      </c>
      <c r="T142" s="13">
        <v>31</v>
      </c>
      <c r="U142" s="13">
        <v>69</v>
      </c>
      <c r="V142" s="13">
        <v>31</v>
      </c>
      <c r="W142" s="13">
        <v>65</v>
      </c>
      <c r="X142" s="13">
        <v>51</v>
      </c>
      <c r="Y142" s="13">
        <v>59</v>
      </c>
      <c r="Z142" s="13">
        <v>75</v>
      </c>
      <c r="AA142" s="13">
        <v>26</v>
      </c>
      <c r="AB142" s="13">
        <v>44.75</v>
      </c>
      <c r="AC142" s="13">
        <v>28</v>
      </c>
      <c r="AD142" s="13">
        <v>40</v>
      </c>
      <c r="AE142" s="13">
        <v>75</v>
      </c>
      <c r="AF142" s="13">
        <v>75</v>
      </c>
      <c r="AG142" s="13">
        <v>50</v>
      </c>
      <c r="AH142" s="13">
        <v>40</v>
      </c>
      <c r="AI142" s="13">
        <v>36</v>
      </c>
      <c r="AJ142" s="13">
        <v>31</v>
      </c>
      <c r="AK142" s="13">
        <v>74</v>
      </c>
      <c r="AL142" s="13">
        <v>67</v>
      </c>
      <c r="AM142" s="13">
        <v>76</v>
      </c>
      <c r="AN142" s="13">
        <v>191</v>
      </c>
      <c r="AO142" s="13">
        <v>31</v>
      </c>
      <c r="AP142" s="13">
        <v>136</v>
      </c>
      <c r="AQ142" s="13"/>
      <c r="AR142" s="13"/>
      <c r="AS142" s="13"/>
      <c r="AT142">
        <v>226</v>
      </c>
    </row>
    <row r="143" spans="2:46" x14ac:dyDescent="0.25">
      <c r="B143" s="13">
        <v>105</v>
      </c>
      <c r="C143" s="13">
        <v>160</v>
      </c>
      <c r="D143" s="13">
        <v>125</v>
      </c>
      <c r="E143" s="13">
        <v>174</v>
      </c>
      <c r="F143" s="13">
        <v>195</v>
      </c>
      <c r="G143" s="13">
        <v>136</v>
      </c>
      <c r="H143" s="13">
        <v>191</v>
      </c>
      <c r="I143" s="13">
        <v>160</v>
      </c>
      <c r="J143" s="13">
        <v>131</v>
      </c>
      <c r="K143" s="13">
        <v>90.78</v>
      </c>
      <c r="L143" s="13">
        <v>106.5</v>
      </c>
      <c r="M143" s="13">
        <v>117.9</v>
      </c>
      <c r="N143" s="13">
        <v>125.75999999999999</v>
      </c>
      <c r="O143" s="13">
        <v>119.78</v>
      </c>
      <c r="P143" s="13">
        <v>125.75999999999999</v>
      </c>
      <c r="Q143" s="13">
        <v>55</v>
      </c>
      <c r="R143" s="13">
        <v>35</v>
      </c>
      <c r="S143" s="13">
        <v>61</v>
      </c>
      <c r="T143" s="13">
        <v>31</v>
      </c>
      <c r="U143" s="13">
        <v>69</v>
      </c>
      <c r="V143" s="13">
        <v>31</v>
      </c>
      <c r="W143" s="13">
        <v>65</v>
      </c>
      <c r="X143" s="13">
        <v>51</v>
      </c>
      <c r="Y143" s="13">
        <v>59</v>
      </c>
      <c r="Z143" s="13">
        <v>75</v>
      </c>
      <c r="AA143" s="13">
        <v>26</v>
      </c>
      <c r="AB143" s="13">
        <v>44.75</v>
      </c>
      <c r="AC143" s="13">
        <v>28</v>
      </c>
      <c r="AD143" s="13">
        <v>40</v>
      </c>
      <c r="AE143" s="13">
        <v>75</v>
      </c>
      <c r="AF143" s="13">
        <v>75</v>
      </c>
      <c r="AG143" s="13">
        <v>50</v>
      </c>
      <c r="AH143" s="13">
        <v>40</v>
      </c>
      <c r="AI143" s="13">
        <v>36</v>
      </c>
      <c r="AJ143" s="13">
        <v>31</v>
      </c>
      <c r="AK143" s="13">
        <v>74</v>
      </c>
      <c r="AL143" s="13">
        <v>67</v>
      </c>
      <c r="AM143" s="13">
        <v>76</v>
      </c>
      <c r="AN143" s="13">
        <v>191</v>
      </c>
      <c r="AO143" s="13">
        <v>31</v>
      </c>
      <c r="AP143" s="13">
        <v>136</v>
      </c>
      <c r="AQ143" s="13"/>
      <c r="AR143" s="13"/>
      <c r="AS143" s="13"/>
      <c r="AT143">
        <v>226</v>
      </c>
    </row>
    <row r="145" spans="1:45" ht="66.75" customHeight="1" x14ac:dyDescent="0.25">
      <c r="B145" s="18" t="str">
        <f>B101</f>
        <v>FOB Japan/South Korea</v>
      </c>
      <c r="C145" s="18" t="str">
        <f t="shared" ref="C145:AO145" si="75">C101</f>
        <v>FOB NWE</v>
      </c>
      <c r="D145" s="18" t="str">
        <f t="shared" si="75"/>
        <v>FOB China</v>
      </c>
      <c r="E145" s="18" t="str">
        <f t="shared" si="75"/>
        <v>CFR Chile</v>
      </c>
      <c r="F145" s="18" t="str">
        <f t="shared" si="75"/>
        <v>CFR Brasil</v>
      </c>
      <c r="G145" s="18" t="str">
        <f t="shared" si="75"/>
        <v>CFR India</v>
      </c>
      <c r="H145" s="18" t="str">
        <f t="shared" si="75"/>
        <v>CFR US Gulf</v>
      </c>
      <c r="I145" s="18" t="str">
        <f t="shared" si="75"/>
        <v>CFR Stockton</v>
      </c>
      <c r="J145" s="18" t="str">
        <f t="shared" si="75"/>
        <v>CFR SEA</v>
      </c>
      <c r="K145" s="18" t="str">
        <f t="shared" si="75"/>
        <v xml:space="preserve">Discount FOB MMC Thailand </v>
      </c>
      <c r="L145" s="18" t="str">
        <f t="shared" si="75"/>
        <v>FOB PPC Thailand</v>
      </c>
      <c r="M145" s="18" t="str">
        <f t="shared" si="75"/>
        <v>CIF PTTAC</v>
      </c>
      <c r="N145" s="18" t="str">
        <f t="shared" si="75"/>
        <v>CFR Mahachai</v>
      </c>
      <c r="O145" s="18" t="str">
        <f t="shared" si="75"/>
        <v>CFR Prommitr</v>
      </c>
      <c r="P145" s="18" t="str">
        <f t="shared" si="75"/>
        <v>CFR UCHA</v>
      </c>
      <c r="Q145" s="18" t="str">
        <f t="shared" si="75"/>
        <v>Freight FE / Stockton</v>
      </c>
      <c r="R145" s="18" t="str">
        <f t="shared" si="75"/>
        <v>Freight NWE / Brasil</v>
      </c>
      <c r="S145" s="18" t="str">
        <f t="shared" si="75"/>
        <v>Freight NWE / Chile</v>
      </c>
      <c r="T145" s="18" t="str">
        <f t="shared" si="75"/>
        <v>Freight NWE / US Gulf</v>
      </c>
      <c r="U145" s="18" t="str">
        <f t="shared" si="75"/>
        <v>Freight FE / Chile</v>
      </c>
      <c r="V145" s="18" t="str">
        <f t="shared" si="75"/>
        <v>Freight FE / EC India</v>
      </c>
      <c r="W145" s="18" t="str">
        <f t="shared" si="75"/>
        <v>Freight FE / US Gulf</v>
      </c>
      <c r="X145" s="18" t="str">
        <f t="shared" si="75"/>
        <v>Freight FE / Gladstone</v>
      </c>
      <c r="Y145" s="18" t="str">
        <f t="shared" si="75"/>
        <v>Freight FE / Adelaide</v>
      </c>
      <c r="Z145" s="18" t="str">
        <f t="shared" si="75"/>
        <v>Freight FE / Brasil</v>
      </c>
      <c r="AA145" s="18" t="str">
        <f t="shared" si="75"/>
        <v>Freight J-SK / Thailand</v>
      </c>
      <c r="AB145" s="18" t="str">
        <f t="shared" si="75"/>
        <v>CFR IFFCO Formula</v>
      </c>
      <c r="AC145" s="18" t="str">
        <f t="shared" si="75"/>
        <v>FOB Boliden</v>
      </c>
      <c r="AD145" s="18" t="str">
        <f t="shared" si="75"/>
        <v>FOB Atlantic Copper</v>
      </c>
      <c r="AE145" s="18" t="str">
        <f t="shared" si="75"/>
        <v>CFR KZ Formula Chile</v>
      </c>
      <c r="AF145" s="18" t="str">
        <f t="shared" si="75"/>
        <v>CFR KZ Formula US Gulf</v>
      </c>
      <c r="AG145" s="18" t="str">
        <f t="shared" si="75"/>
        <v>CFR KZ Formula US West Coast</v>
      </c>
      <c r="AH145" s="18" t="str">
        <f t="shared" si="75"/>
        <v>CFR KZ Formula East Coast India</v>
      </c>
      <c r="AI145" s="18" t="str">
        <f t="shared" si="75"/>
        <v>Freight Boliden Premium</v>
      </c>
      <c r="AJ145" s="18" t="str">
        <f t="shared" si="75"/>
        <v>CFR LXML Fixed price</v>
      </c>
      <c r="AK145" s="18" t="str">
        <f t="shared" si="75"/>
        <v>CFR Tampa based on AC + 3 commission ITSA</v>
      </c>
      <c r="AL145" s="18" t="str">
        <f t="shared" si="75"/>
        <v>CFR Tampa based on Boliden + 3 commission ITSA</v>
      </c>
      <c r="AM145" s="18" t="str">
        <f t="shared" si="75"/>
        <v>FOB Toho/Furu price formula: CFR India -60</v>
      </c>
      <c r="AN145" s="18" t="str">
        <f t="shared" si="75"/>
        <v>CFR Turkey</v>
      </c>
      <c r="AO145" s="18" t="str">
        <f t="shared" si="75"/>
        <v>Freight NWE / Turkey</v>
      </c>
      <c r="AP145" s="18" t="str">
        <f>AP101</f>
        <v>CFR CIL Formula</v>
      </c>
      <c r="AQ145" s="18"/>
      <c r="AR145" s="18"/>
      <c r="AS145" s="18"/>
    </row>
    <row r="146" spans="1:45" x14ac:dyDescent="0.25">
      <c r="A146" s="19" t="e">
        <f>A102</f>
        <v>#REF!</v>
      </c>
      <c r="B146" s="20" t="e">
        <f>B102-B125</f>
        <v>#REF!</v>
      </c>
      <c r="C146" s="20" t="e">
        <f t="shared" ref="C146:AO146" si="76">C102-C125</f>
        <v>#REF!</v>
      </c>
      <c r="D146" s="20" t="e">
        <f t="shared" si="76"/>
        <v>#REF!</v>
      </c>
      <c r="E146" s="20" t="e">
        <f t="shared" si="76"/>
        <v>#REF!</v>
      </c>
      <c r="F146" s="20" t="e">
        <f t="shared" si="76"/>
        <v>#REF!</v>
      </c>
      <c r="G146" s="46" t="e">
        <f t="shared" si="76"/>
        <v>#REF!</v>
      </c>
      <c r="H146" s="20" t="e">
        <f t="shared" si="76"/>
        <v>#REF!</v>
      </c>
      <c r="I146" s="20" t="e">
        <f t="shared" si="76"/>
        <v>#REF!</v>
      </c>
      <c r="J146" s="20" t="e">
        <f t="shared" si="76"/>
        <v>#REF!</v>
      </c>
      <c r="K146" s="20" t="e">
        <f t="shared" si="76"/>
        <v>#REF!</v>
      </c>
      <c r="L146" s="20" t="e">
        <f t="shared" si="76"/>
        <v>#REF!</v>
      </c>
      <c r="M146" s="20" t="e">
        <f t="shared" si="76"/>
        <v>#REF!</v>
      </c>
      <c r="N146" s="20" t="e">
        <f t="shared" si="76"/>
        <v>#REF!</v>
      </c>
      <c r="O146" s="20" t="e">
        <f t="shared" si="76"/>
        <v>#REF!</v>
      </c>
      <c r="P146" s="20" t="e">
        <f t="shared" si="76"/>
        <v>#REF!</v>
      </c>
      <c r="Q146" s="20" t="e">
        <f t="shared" si="76"/>
        <v>#REF!</v>
      </c>
      <c r="R146" s="20" t="e">
        <f t="shared" si="76"/>
        <v>#REF!</v>
      </c>
      <c r="S146" s="20" t="e">
        <f t="shared" si="76"/>
        <v>#REF!</v>
      </c>
      <c r="T146" s="20" t="e">
        <f t="shared" si="76"/>
        <v>#REF!</v>
      </c>
      <c r="U146" s="20" t="e">
        <f t="shared" si="76"/>
        <v>#REF!</v>
      </c>
      <c r="V146" s="20" t="e">
        <f t="shared" si="76"/>
        <v>#REF!</v>
      </c>
      <c r="W146" s="20" t="e">
        <f t="shared" si="76"/>
        <v>#REF!</v>
      </c>
      <c r="X146" s="20" t="e">
        <f t="shared" si="76"/>
        <v>#REF!</v>
      </c>
      <c r="Y146" s="20" t="e">
        <f t="shared" si="76"/>
        <v>#REF!</v>
      </c>
      <c r="Z146" s="20" t="e">
        <f t="shared" si="76"/>
        <v>#REF!</v>
      </c>
      <c r="AA146" s="20" t="e">
        <f t="shared" si="76"/>
        <v>#REF!</v>
      </c>
      <c r="AB146" s="20" t="e">
        <f t="shared" si="76"/>
        <v>#REF!</v>
      </c>
      <c r="AC146" s="20" t="e">
        <f t="shared" si="76"/>
        <v>#REF!</v>
      </c>
      <c r="AD146" s="20" t="e">
        <f t="shared" si="76"/>
        <v>#REF!</v>
      </c>
      <c r="AE146" s="20" t="e">
        <f t="shared" si="76"/>
        <v>#REF!</v>
      </c>
      <c r="AF146" s="20" t="e">
        <f t="shared" si="76"/>
        <v>#REF!</v>
      </c>
      <c r="AG146" s="20" t="e">
        <f t="shared" si="76"/>
        <v>#REF!</v>
      </c>
      <c r="AH146" s="20" t="e">
        <f t="shared" si="76"/>
        <v>#REF!</v>
      </c>
      <c r="AI146" s="20" t="e">
        <f t="shared" si="76"/>
        <v>#REF!</v>
      </c>
      <c r="AJ146" s="20" t="e">
        <f t="shared" si="76"/>
        <v>#REF!</v>
      </c>
      <c r="AK146" s="20" t="e">
        <f t="shared" si="76"/>
        <v>#REF!</v>
      </c>
      <c r="AL146" s="20" t="e">
        <f t="shared" si="76"/>
        <v>#REF!</v>
      </c>
      <c r="AM146" s="20" t="e">
        <f t="shared" si="76"/>
        <v>#REF!</v>
      </c>
      <c r="AN146" s="20" t="e">
        <f t="shared" si="76"/>
        <v>#REF!</v>
      </c>
      <c r="AO146" s="20" t="e">
        <f t="shared" si="76"/>
        <v>#REF!</v>
      </c>
      <c r="AP146" s="20" t="e">
        <f>AP102-AP125</f>
        <v>#REF!</v>
      </c>
      <c r="AQ146" s="20"/>
      <c r="AR146" s="20"/>
      <c r="AS146" s="20"/>
    </row>
    <row r="147" spans="1:45" x14ac:dyDescent="0.25">
      <c r="A147" s="19">
        <f t="shared" ref="A147:A163" ca="1" si="77">A103</f>
        <v>46247</v>
      </c>
      <c r="B147" s="20" t="e">
        <f t="shared" ref="B147:AO153" si="78">B103-B126</f>
        <v>#REF!</v>
      </c>
      <c r="C147" s="20" t="e">
        <f t="shared" si="78"/>
        <v>#REF!</v>
      </c>
      <c r="D147" s="20" t="e">
        <f t="shared" si="78"/>
        <v>#REF!</v>
      </c>
      <c r="E147" s="20" t="e">
        <f t="shared" si="78"/>
        <v>#REF!</v>
      </c>
      <c r="F147" s="20" t="e">
        <f t="shared" si="78"/>
        <v>#REF!</v>
      </c>
      <c r="G147" s="46" t="e">
        <f t="shared" si="78"/>
        <v>#REF!</v>
      </c>
      <c r="H147" s="20" t="e">
        <f t="shared" si="78"/>
        <v>#REF!</v>
      </c>
      <c r="I147" s="20" t="e">
        <f t="shared" si="78"/>
        <v>#REF!</v>
      </c>
      <c r="J147" s="20" t="e">
        <f t="shared" si="78"/>
        <v>#REF!</v>
      </c>
      <c r="K147" s="20" t="e">
        <f t="shared" si="78"/>
        <v>#REF!</v>
      </c>
      <c r="L147" s="20" t="e">
        <f t="shared" si="78"/>
        <v>#REF!</v>
      </c>
      <c r="M147" s="20" t="e">
        <f t="shared" si="78"/>
        <v>#REF!</v>
      </c>
      <c r="N147" s="20" t="e">
        <f t="shared" si="78"/>
        <v>#REF!</v>
      </c>
      <c r="O147" s="20" t="e">
        <f t="shared" si="78"/>
        <v>#REF!</v>
      </c>
      <c r="P147" s="20" t="e">
        <f t="shared" si="78"/>
        <v>#REF!</v>
      </c>
      <c r="Q147" s="20" t="e">
        <f t="shared" si="78"/>
        <v>#REF!</v>
      </c>
      <c r="R147" s="20" t="e">
        <f t="shared" si="78"/>
        <v>#REF!</v>
      </c>
      <c r="S147" s="20" t="e">
        <f t="shared" si="78"/>
        <v>#REF!</v>
      </c>
      <c r="T147" s="20" t="e">
        <f t="shared" si="78"/>
        <v>#REF!</v>
      </c>
      <c r="U147" s="20" t="e">
        <f t="shared" si="78"/>
        <v>#REF!</v>
      </c>
      <c r="V147" s="20" t="e">
        <f t="shared" si="78"/>
        <v>#REF!</v>
      </c>
      <c r="W147" s="20" t="e">
        <f t="shared" si="78"/>
        <v>#REF!</v>
      </c>
      <c r="X147" s="20" t="e">
        <f t="shared" si="78"/>
        <v>#REF!</v>
      </c>
      <c r="Y147" s="20" t="e">
        <f t="shared" si="78"/>
        <v>#REF!</v>
      </c>
      <c r="Z147" s="20" t="e">
        <f t="shared" si="78"/>
        <v>#REF!</v>
      </c>
      <c r="AA147" s="20" t="e">
        <f t="shared" si="78"/>
        <v>#REF!</v>
      </c>
      <c r="AB147" s="20" t="e">
        <f t="shared" si="78"/>
        <v>#REF!</v>
      </c>
      <c r="AC147" s="20" t="e">
        <f t="shared" si="78"/>
        <v>#REF!</v>
      </c>
      <c r="AD147" s="20" t="e">
        <f t="shared" si="78"/>
        <v>#REF!</v>
      </c>
      <c r="AE147" s="20" t="e">
        <f t="shared" si="78"/>
        <v>#REF!</v>
      </c>
      <c r="AF147" s="20" t="e">
        <f t="shared" si="78"/>
        <v>#REF!</v>
      </c>
      <c r="AG147" s="20" t="e">
        <f t="shared" si="78"/>
        <v>#REF!</v>
      </c>
      <c r="AH147" s="20" t="e">
        <f t="shared" si="78"/>
        <v>#REF!</v>
      </c>
      <c r="AI147" s="20" t="e">
        <f t="shared" si="78"/>
        <v>#REF!</v>
      </c>
      <c r="AJ147" s="20" t="e">
        <f t="shared" si="78"/>
        <v>#REF!</v>
      </c>
      <c r="AK147" s="20" t="e">
        <f t="shared" si="78"/>
        <v>#REF!</v>
      </c>
      <c r="AL147" s="20" t="e">
        <f t="shared" si="78"/>
        <v>#REF!</v>
      </c>
      <c r="AM147" s="20" t="e">
        <f t="shared" si="78"/>
        <v>#REF!</v>
      </c>
      <c r="AN147" s="20" t="e">
        <f t="shared" si="78"/>
        <v>#REF!</v>
      </c>
      <c r="AO147" s="20" t="e">
        <f t="shared" si="78"/>
        <v>#REF!</v>
      </c>
      <c r="AP147" s="20" t="e">
        <f t="shared" ref="AP147:AP163" si="79">AP103-AP126</f>
        <v>#REF!</v>
      </c>
      <c r="AQ147" s="20"/>
      <c r="AR147" s="20"/>
      <c r="AS147" s="20"/>
    </row>
    <row r="148" spans="1:45" x14ac:dyDescent="0.25">
      <c r="A148" s="19">
        <f t="shared" ca="1" si="77"/>
        <v>46278</v>
      </c>
      <c r="B148" s="20" t="e">
        <f t="shared" si="78"/>
        <v>#REF!</v>
      </c>
      <c r="C148" s="20" t="e">
        <f t="shared" si="78"/>
        <v>#REF!</v>
      </c>
      <c r="D148" s="20" t="e">
        <f t="shared" si="78"/>
        <v>#REF!</v>
      </c>
      <c r="E148" s="20" t="e">
        <f t="shared" si="78"/>
        <v>#REF!</v>
      </c>
      <c r="F148" s="20" t="e">
        <f t="shared" si="78"/>
        <v>#REF!</v>
      </c>
      <c r="G148" s="46" t="e">
        <f t="shared" si="78"/>
        <v>#REF!</v>
      </c>
      <c r="H148" s="20" t="e">
        <f t="shared" si="78"/>
        <v>#REF!</v>
      </c>
      <c r="I148" s="20" t="e">
        <f t="shared" si="78"/>
        <v>#REF!</v>
      </c>
      <c r="J148" s="20" t="e">
        <f t="shared" si="78"/>
        <v>#REF!</v>
      </c>
      <c r="K148" s="20" t="e">
        <f t="shared" si="78"/>
        <v>#REF!</v>
      </c>
      <c r="L148" s="20" t="e">
        <f t="shared" si="78"/>
        <v>#REF!</v>
      </c>
      <c r="M148" s="20" t="e">
        <f t="shared" si="78"/>
        <v>#REF!</v>
      </c>
      <c r="N148" s="20" t="e">
        <f t="shared" si="78"/>
        <v>#REF!</v>
      </c>
      <c r="O148" s="20" t="e">
        <f t="shared" si="78"/>
        <v>#REF!</v>
      </c>
      <c r="P148" s="20" t="e">
        <f t="shared" si="78"/>
        <v>#REF!</v>
      </c>
      <c r="Q148" s="20" t="e">
        <f t="shared" si="78"/>
        <v>#REF!</v>
      </c>
      <c r="R148" s="20" t="e">
        <f t="shared" si="78"/>
        <v>#REF!</v>
      </c>
      <c r="S148" s="20" t="e">
        <f t="shared" si="78"/>
        <v>#REF!</v>
      </c>
      <c r="T148" s="20" t="e">
        <f t="shared" si="78"/>
        <v>#REF!</v>
      </c>
      <c r="U148" s="20" t="e">
        <f t="shared" si="78"/>
        <v>#REF!</v>
      </c>
      <c r="V148" s="20" t="e">
        <f t="shared" si="78"/>
        <v>#REF!</v>
      </c>
      <c r="W148" s="20" t="e">
        <f t="shared" si="78"/>
        <v>#REF!</v>
      </c>
      <c r="X148" s="20" t="e">
        <f t="shared" si="78"/>
        <v>#REF!</v>
      </c>
      <c r="Y148" s="20" t="e">
        <f t="shared" si="78"/>
        <v>#REF!</v>
      </c>
      <c r="Z148" s="20" t="e">
        <f t="shared" si="78"/>
        <v>#REF!</v>
      </c>
      <c r="AA148" s="20" t="e">
        <f t="shared" si="78"/>
        <v>#REF!</v>
      </c>
      <c r="AB148" s="20" t="e">
        <f t="shared" si="78"/>
        <v>#REF!</v>
      </c>
      <c r="AC148" s="20" t="e">
        <f t="shared" si="78"/>
        <v>#REF!</v>
      </c>
      <c r="AD148" s="20" t="e">
        <f t="shared" si="78"/>
        <v>#REF!</v>
      </c>
      <c r="AE148" s="20" t="e">
        <f t="shared" si="78"/>
        <v>#REF!</v>
      </c>
      <c r="AF148" s="20" t="e">
        <f t="shared" si="78"/>
        <v>#REF!</v>
      </c>
      <c r="AG148" s="20" t="e">
        <f t="shared" si="78"/>
        <v>#REF!</v>
      </c>
      <c r="AH148" s="20" t="e">
        <f t="shared" si="78"/>
        <v>#REF!</v>
      </c>
      <c r="AI148" s="20" t="e">
        <f t="shared" si="78"/>
        <v>#REF!</v>
      </c>
      <c r="AJ148" s="20" t="e">
        <f t="shared" si="78"/>
        <v>#REF!</v>
      </c>
      <c r="AK148" s="20" t="e">
        <f t="shared" si="78"/>
        <v>#REF!</v>
      </c>
      <c r="AL148" s="20" t="e">
        <f t="shared" si="78"/>
        <v>#REF!</v>
      </c>
      <c r="AM148" s="20" t="e">
        <f t="shared" si="78"/>
        <v>#REF!</v>
      </c>
      <c r="AN148" s="20" t="e">
        <f t="shared" si="78"/>
        <v>#REF!</v>
      </c>
      <c r="AO148" s="20" t="e">
        <f t="shared" si="78"/>
        <v>#REF!</v>
      </c>
      <c r="AP148" s="20" t="e">
        <f t="shared" si="79"/>
        <v>#REF!</v>
      </c>
      <c r="AQ148" s="20"/>
      <c r="AR148" s="20"/>
      <c r="AS148" s="20"/>
    </row>
    <row r="149" spans="1:45" x14ac:dyDescent="0.25">
      <c r="A149" s="19">
        <f t="shared" ca="1" si="77"/>
        <v>46308</v>
      </c>
      <c r="B149" s="20" t="e">
        <f t="shared" si="78"/>
        <v>#REF!</v>
      </c>
      <c r="C149" s="20" t="e">
        <f t="shared" si="78"/>
        <v>#REF!</v>
      </c>
      <c r="D149" s="20" t="e">
        <f t="shared" si="78"/>
        <v>#REF!</v>
      </c>
      <c r="E149" s="20" t="e">
        <f t="shared" si="78"/>
        <v>#REF!</v>
      </c>
      <c r="F149" s="20" t="e">
        <f t="shared" si="78"/>
        <v>#REF!</v>
      </c>
      <c r="G149" s="46" t="e">
        <f t="shared" si="78"/>
        <v>#REF!</v>
      </c>
      <c r="H149" s="20" t="e">
        <f t="shared" si="78"/>
        <v>#REF!</v>
      </c>
      <c r="I149" s="20" t="e">
        <f t="shared" si="78"/>
        <v>#REF!</v>
      </c>
      <c r="J149" s="20" t="e">
        <f t="shared" si="78"/>
        <v>#REF!</v>
      </c>
      <c r="K149" s="20" t="e">
        <f t="shared" si="78"/>
        <v>#REF!</v>
      </c>
      <c r="L149" s="20" t="e">
        <f t="shared" si="78"/>
        <v>#REF!</v>
      </c>
      <c r="M149" s="20" t="e">
        <f t="shared" si="78"/>
        <v>#REF!</v>
      </c>
      <c r="N149" s="20" t="e">
        <f t="shared" si="78"/>
        <v>#REF!</v>
      </c>
      <c r="O149" s="20" t="e">
        <f t="shared" si="78"/>
        <v>#REF!</v>
      </c>
      <c r="P149" s="20" t="e">
        <f t="shared" si="78"/>
        <v>#REF!</v>
      </c>
      <c r="Q149" s="20" t="e">
        <f t="shared" si="78"/>
        <v>#REF!</v>
      </c>
      <c r="R149" s="20" t="e">
        <f t="shared" si="78"/>
        <v>#REF!</v>
      </c>
      <c r="S149" s="20" t="e">
        <f t="shared" si="78"/>
        <v>#REF!</v>
      </c>
      <c r="T149" s="20" t="e">
        <f t="shared" si="78"/>
        <v>#REF!</v>
      </c>
      <c r="U149" s="20" t="e">
        <f t="shared" si="78"/>
        <v>#REF!</v>
      </c>
      <c r="V149" s="20" t="e">
        <f t="shared" si="78"/>
        <v>#REF!</v>
      </c>
      <c r="W149" s="20" t="e">
        <f t="shared" si="78"/>
        <v>#REF!</v>
      </c>
      <c r="X149" s="20" t="e">
        <f t="shared" si="78"/>
        <v>#REF!</v>
      </c>
      <c r="Y149" s="20" t="e">
        <f t="shared" si="78"/>
        <v>#REF!</v>
      </c>
      <c r="Z149" s="20" t="e">
        <f t="shared" si="78"/>
        <v>#REF!</v>
      </c>
      <c r="AA149" s="20" t="e">
        <f t="shared" si="78"/>
        <v>#REF!</v>
      </c>
      <c r="AB149" s="20" t="e">
        <f t="shared" si="78"/>
        <v>#REF!</v>
      </c>
      <c r="AC149" s="20" t="e">
        <f t="shared" si="78"/>
        <v>#REF!</v>
      </c>
      <c r="AD149" s="20" t="e">
        <f t="shared" si="78"/>
        <v>#REF!</v>
      </c>
      <c r="AE149" s="20" t="e">
        <f t="shared" si="78"/>
        <v>#REF!</v>
      </c>
      <c r="AF149" s="20" t="e">
        <f t="shared" si="78"/>
        <v>#REF!</v>
      </c>
      <c r="AG149" s="20" t="e">
        <f t="shared" si="78"/>
        <v>#REF!</v>
      </c>
      <c r="AH149" s="20" t="e">
        <f t="shared" si="78"/>
        <v>#REF!</v>
      </c>
      <c r="AI149" s="20" t="e">
        <f t="shared" si="78"/>
        <v>#REF!</v>
      </c>
      <c r="AJ149" s="20" t="e">
        <f t="shared" si="78"/>
        <v>#REF!</v>
      </c>
      <c r="AK149" s="20" t="e">
        <f t="shared" si="78"/>
        <v>#REF!</v>
      </c>
      <c r="AL149" s="20" t="e">
        <f t="shared" si="78"/>
        <v>#REF!</v>
      </c>
      <c r="AM149" s="20" t="e">
        <f t="shared" si="78"/>
        <v>#REF!</v>
      </c>
      <c r="AN149" s="20" t="e">
        <f t="shared" si="78"/>
        <v>#REF!</v>
      </c>
      <c r="AO149" s="20" t="e">
        <f t="shared" si="78"/>
        <v>#REF!</v>
      </c>
      <c r="AP149" s="20" t="e">
        <f t="shared" si="79"/>
        <v>#REF!</v>
      </c>
      <c r="AQ149" s="20"/>
      <c r="AR149" s="20"/>
      <c r="AS149" s="20"/>
    </row>
    <row r="150" spans="1:45" x14ac:dyDescent="0.25">
      <c r="A150" s="19">
        <f t="shared" ca="1" si="77"/>
        <v>46339</v>
      </c>
      <c r="B150" s="20">
        <f t="shared" si="78"/>
        <v>255</v>
      </c>
      <c r="C150" s="20">
        <f t="shared" si="78"/>
        <v>190</v>
      </c>
      <c r="D150" s="20">
        <f t="shared" si="78"/>
        <v>240</v>
      </c>
      <c r="E150" s="20">
        <f t="shared" si="78"/>
        <v>268</v>
      </c>
      <c r="F150" s="20">
        <f t="shared" si="78"/>
        <v>235</v>
      </c>
      <c r="G150" s="46">
        <f t="shared" si="78"/>
        <v>268</v>
      </c>
      <c r="H150" s="20">
        <f t="shared" si="78"/>
        <v>214</v>
      </c>
      <c r="I150" s="20">
        <f t="shared" si="78"/>
        <v>296.5</v>
      </c>
      <c r="J150" s="20">
        <f t="shared" si="78"/>
        <v>271</v>
      </c>
      <c r="K150" s="20">
        <f t="shared" si="78"/>
        <v>-94.78</v>
      </c>
      <c r="L150" s="20">
        <f t="shared" si="78"/>
        <v>250</v>
      </c>
      <c r="M150" s="20">
        <f t="shared" si="78"/>
        <v>246.9</v>
      </c>
      <c r="N150" s="20">
        <f t="shared" si="78"/>
        <v>268.5</v>
      </c>
      <c r="O150" s="20">
        <f t="shared" si="78"/>
        <v>241.61999999999998</v>
      </c>
      <c r="P150" s="20">
        <f t="shared" si="78"/>
        <v>267.33000000000004</v>
      </c>
      <c r="Q150" s="20">
        <f t="shared" si="78"/>
        <v>39</v>
      </c>
      <c r="R150" s="20">
        <f t="shared" si="78"/>
        <v>40</v>
      </c>
      <c r="S150" s="20">
        <f t="shared" si="78"/>
        <v>46.5</v>
      </c>
      <c r="T150" s="20">
        <f t="shared" si="78"/>
        <v>29</v>
      </c>
      <c r="U150" s="20">
        <f t="shared" si="78"/>
        <v>14</v>
      </c>
      <c r="V150" s="20">
        <f t="shared" si="78"/>
        <v>18</v>
      </c>
      <c r="W150" s="20">
        <f t="shared" si="78"/>
        <v>35</v>
      </c>
      <c r="X150" s="20">
        <f t="shared" si="78"/>
        <v>31</v>
      </c>
      <c r="Y150" s="20">
        <f t="shared" si="78"/>
        <v>30</v>
      </c>
      <c r="Z150" s="20">
        <f t="shared" si="78"/>
        <v>35</v>
      </c>
      <c r="AA150" s="20">
        <f t="shared" si="78"/>
        <v>19</v>
      </c>
      <c r="AB150" s="20">
        <f t="shared" si="78"/>
        <v>380.25</v>
      </c>
      <c r="AC150" s="20">
        <f t="shared" si="78"/>
        <v>352</v>
      </c>
      <c r="AD150" s="20">
        <f t="shared" si="78"/>
        <v>343</v>
      </c>
      <c r="AE150" s="20">
        <f t="shared" si="78"/>
        <v>400</v>
      </c>
      <c r="AF150" s="20">
        <f t="shared" si="78"/>
        <v>360</v>
      </c>
      <c r="AG150" s="20">
        <f t="shared" si="78"/>
        <v>414</v>
      </c>
      <c r="AH150" s="20">
        <f t="shared" si="78"/>
        <v>385</v>
      </c>
      <c r="AI150" s="20">
        <f t="shared" si="78"/>
        <v>-25</v>
      </c>
      <c r="AJ150" s="20">
        <f t="shared" si="78"/>
        <v>51.400000000000006</v>
      </c>
      <c r="AK150" s="20">
        <f t="shared" si="78"/>
        <v>372</v>
      </c>
      <c r="AL150" s="20">
        <f t="shared" si="78"/>
        <v>327</v>
      </c>
      <c r="AM150" s="20">
        <f t="shared" si="78"/>
        <v>268</v>
      </c>
      <c r="AN150" s="20">
        <f t="shared" si="78"/>
        <v>206</v>
      </c>
      <c r="AO150" s="20">
        <f t="shared" si="78"/>
        <v>16</v>
      </c>
      <c r="AP150" s="20">
        <f t="shared" si="79"/>
        <v>275</v>
      </c>
      <c r="AQ150" s="20"/>
      <c r="AR150" s="20"/>
      <c r="AS150" s="20"/>
    </row>
    <row r="151" spans="1:45" x14ac:dyDescent="0.25">
      <c r="A151" s="19">
        <f t="shared" ca="1" si="77"/>
        <v>46369</v>
      </c>
      <c r="B151" s="20">
        <f t="shared" si="78"/>
        <v>250</v>
      </c>
      <c r="C151" s="20">
        <f t="shared" si="78"/>
        <v>190</v>
      </c>
      <c r="D151" s="20">
        <f t="shared" si="78"/>
        <v>245</v>
      </c>
      <c r="E151" s="20">
        <f t="shared" si="78"/>
        <v>269</v>
      </c>
      <c r="F151" s="20">
        <f t="shared" si="78"/>
        <v>230</v>
      </c>
      <c r="G151" s="46">
        <f t="shared" si="78"/>
        <v>269</v>
      </c>
      <c r="H151" s="20">
        <f t="shared" si="78"/>
        <v>214</v>
      </c>
      <c r="I151" s="20">
        <f t="shared" si="78"/>
        <v>274</v>
      </c>
      <c r="J151" s="20">
        <f t="shared" si="78"/>
        <v>261</v>
      </c>
      <c r="K151" s="20">
        <f t="shared" si="78"/>
        <v>-89.78</v>
      </c>
      <c r="L151" s="20">
        <f t="shared" si="78"/>
        <v>240</v>
      </c>
      <c r="M151" s="20">
        <f t="shared" si="78"/>
        <v>237.9</v>
      </c>
      <c r="N151" s="20">
        <f t="shared" si="78"/>
        <v>258.70000000000005</v>
      </c>
      <c r="O151" s="20">
        <f t="shared" si="78"/>
        <v>285.72000000000003</v>
      </c>
      <c r="P151" s="20">
        <f t="shared" si="78"/>
        <v>257.63</v>
      </c>
      <c r="Q151" s="20">
        <f t="shared" si="78"/>
        <v>21.5</v>
      </c>
      <c r="R151" s="20">
        <f t="shared" si="78"/>
        <v>35</v>
      </c>
      <c r="S151" s="20">
        <f t="shared" si="78"/>
        <v>46.5</v>
      </c>
      <c r="T151" s="20">
        <f t="shared" si="78"/>
        <v>24</v>
      </c>
      <c r="U151" s="20">
        <f t="shared" si="78"/>
        <v>14</v>
      </c>
      <c r="V151" s="20">
        <f t="shared" si="78"/>
        <v>19</v>
      </c>
      <c r="W151" s="20">
        <f t="shared" si="78"/>
        <v>35</v>
      </c>
      <c r="X151" s="20">
        <f t="shared" si="78"/>
        <v>31</v>
      </c>
      <c r="Y151" s="20">
        <f t="shared" si="78"/>
        <v>30</v>
      </c>
      <c r="Z151" s="20">
        <f t="shared" si="78"/>
        <v>35</v>
      </c>
      <c r="AA151" s="20">
        <f t="shared" si="78"/>
        <v>19</v>
      </c>
      <c r="AB151" s="20">
        <f t="shared" si="78"/>
        <v>375.25</v>
      </c>
      <c r="AC151" s="20">
        <f t="shared" si="78"/>
        <v>352</v>
      </c>
      <c r="AD151" s="20">
        <f t="shared" si="78"/>
        <v>343</v>
      </c>
      <c r="AE151" s="20">
        <f t="shared" si="78"/>
        <v>395</v>
      </c>
      <c r="AF151" s="20">
        <f t="shared" si="78"/>
        <v>360</v>
      </c>
      <c r="AG151" s="20">
        <f t="shared" si="78"/>
        <v>399</v>
      </c>
      <c r="AH151" s="20">
        <f t="shared" si="78"/>
        <v>380</v>
      </c>
      <c r="AI151" s="20">
        <f t="shared" si="78"/>
        <v>-25</v>
      </c>
      <c r="AJ151" s="20">
        <f t="shared" si="78"/>
        <v>51.400000000000006</v>
      </c>
      <c r="AK151" s="20">
        <f t="shared" si="78"/>
        <v>367</v>
      </c>
      <c r="AL151" s="20">
        <f t="shared" si="78"/>
        <v>327</v>
      </c>
      <c r="AM151" s="20">
        <f t="shared" si="78"/>
        <v>269</v>
      </c>
      <c r="AN151" s="20">
        <f t="shared" si="78"/>
        <v>206</v>
      </c>
      <c r="AO151" s="20">
        <f t="shared" si="78"/>
        <v>16</v>
      </c>
      <c r="AP151" s="20">
        <f t="shared" si="79"/>
        <v>271</v>
      </c>
      <c r="AQ151" s="20"/>
      <c r="AR151" s="20"/>
      <c r="AS151" s="20"/>
    </row>
    <row r="152" spans="1:45" x14ac:dyDescent="0.25">
      <c r="A152" s="19">
        <f t="shared" ca="1" si="77"/>
        <v>46400</v>
      </c>
      <c r="B152" s="20">
        <f t="shared" si="78"/>
        <v>250</v>
      </c>
      <c r="C152" s="20">
        <f t="shared" si="78"/>
        <v>180</v>
      </c>
      <c r="D152" s="20">
        <f t="shared" si="78"/>
        <v>250</v>
      </c>
      <c r="E152" s="20">
        <f t="shared" si="78"/>
        <v>281</v>
      </c>
      <c r="F152" s="20">
        <f t="shared" si="78"/>
        <v>210</v>
      </c>
      <c r="G152" s="46">
        <f t="shared" si="78"/>
        <v>269</v>
      </c>
      <c r="H152" s="20">
        <f t="shared" si="78"/>
        <v>199</v>
      </c>
      <c r="I152" s="20">
        <f t="shared" si="78"/>
        <v>274</v>
      </c>
      <c r="J152" s="20">
        <f t="shared" si="78"/>
        <v>261</v>
      </c>
      <c r="K152" s="20">
        <f t="shared" si="78"/>
        <v>-79.78</v>
      </c>
      <c r="L152" s="20">
        <f t="shared" si="78"/>
        <v>240</v>
      </c>
      <c r="M152" s="20">
        <f t="shared" si="78"/>
        <v>237.9</v>
      </c>
      <c r="N152" s="20">
        <f t="shared" si="78"/>
        <v>258.5</v>
      </c>
      <c r="O152" s="20">
        <f t="shared" si="78"/>
        <v>285.72000000000003</v>
      </c>
      <c r="P152" s="20">
        <f t="shared" si="78"/>
        <v>257.52999999999997</v>
      </c>
      <c r="Q152" s="20">
        <f t="shared" si="78"/>
        <v>21.5</v>
      </c>
      <c r="R152" s="20">
        <f t="shared" si="78"/>
        <v>30</v>
      </c>
      <c r="S152" s="20">
        <f t="shared" si="78"/>
        <v>41.5</v>
      </c>
      <c r="T152" s="20">
        <f t="shared" si="78"/>
        <v>19</v>
      </c>
      <c r="U152" s="20">
        <f t="shared" si="78"/>
        <v>21</v>
      </c>
      <c r="V152" s="20">
        <f t="shared" si="78"/>
        <v>19</v>
      </c>
      <c r="W152" s="20">
        <f t="shared" si="78"/>
        <v>40</v>
      </c>
      <c r="X152" s="20">
        <f t="shared" si="78"/>
        <v>31</v>
      </c>
      <c r="Y152" s="20">
        <f t="shared" si="78"/>
        <v>30</v>
      </c>
      <c r="Z152" s="20">
        <f t="shared" si="78"/>
        <v>35</v>
      </c>
      <c r="AA152" s="20">
        <f t="shared" si="78"/>
        <v>19</v>
      </c>
      <c r="AB152" s="20">
        <f t="shared" si="78"/>
        <v>365.25</v>
      </c>
      <c r="AC152" s="20">
        <f t="shared" si="78"/>
        <v>342</v>
      </c>
      <c r="AD152" s="20">
        <f t="shared" si="78"/>
        <v>333</v>
      </c>
      <c r="AE152" s="20">
        <f t="shared" si="78"/>
        <v>385</v>
      </c>
      <c r="AF152" s="20">
        <f t="shared" si="78"/>
        <v>345</v>
      </c>
      <c r="AG152" s="20">
        <f t="shared" si="78"/>
        <v>389</v>
      </c>
      <c r="AH152" s="20">
        <f t="shared" si="78"/>
        <v>370</v>
      </c>
      <c r="AI152" s="20">
        <f t="shared" si="78"/>
        <v>-25</v>
      </c>
      <c r="AJ152" s="20">
        <f t="shared" si="78"/>
        <v>51.400000000000006</v>
      </c>
      <c r="AK152" s="20">
        <f t="shared" si="78"/>
        <v>352</v>
      </c>
      <c r="AL152" s="20">
        <f t="shared" si="78"/>
        <v>317</v>
      </c>
      <c r="AM152" s="20">
        <f t="shared" si="78"/>
        <v>269</v>
      </c>
      <c r="AN152" s="20">
        <f t="shared" si="78"/>
        <v>196</v>
      </c>
      <c r="AO152" s="20">
        <f t="shared" si="78"/>
        <v>16</v>
      </c>
      <c r="AP152" s="20">
        <f t="shared" si="79"/>
        <v>271</v>
      </c>
      <c r="AQ152" s="20"/>
      <c r="AR152" s="20"/>
      <c r="AS152" s="20"/>
    </row>
    <row r="153" spans="1:45" x14ac:dyDescent="0.25">
      <c r="A153" s="19">
        <f t="shared" ca="1" si="77"/>
        <v>46431</v>
      </c>
      <c r="B153" s="20">
        <f t="shared" si="78"/>
        <v>245</v>
      </c>
      <c r="C153" s="20">
        <f t="shared" si="78"/>
        <v>170</v>
      </c>
      <c r="D153" s="20">
        <f t="shared" si="78"/>
        <v>245</v>
      </c>
      <c r="E153" s="20">
        <f t="shared" si="78"/>
        <v>271</v>
      </c>
      <c r="F153" s="20">
        <f t="shared" si="78"/>
        <v>195</v>
      </c>
      <c r="G153" s="46">
        <f t="shared" si="78"/>
        <v>261</v>
      </c>
      <c r="H153" s="20">
        <f t="shared" si="78"/>
        <v>184</v>
      </c>
      <c r="I153" s="20">
        <f t="shared" si="78"/>
        <v>264</v>
      </c>
      <c r="J153" s="20">
        <f t="shared" si="78"/>
        <v>256</v>
      </c>
      <c r="K153" s="20">
        <f t="shared" si="78"/>
        <v>-79.78</v>
      </c>
      <c r="L153" s="20">
        <f t="shared" si="78"/>
        <v>235</v>
      </c>
      <c r="M153" s="20">
        <f t="shared" si="78"/>
        <v>233.4</v>
      </c>
      <c r="N153" s="20">
        <f t="shared" si="78"/>
        <v>253.59999999999997</v>
      </c>
      <c r="O153" s="20">
        <f t="shared" si="78"/>
        <v>275.72000000000003</v>
      </c>
      <c r="P153" s="20">
        <f t="shared" si="78"/>
        <v>252.68</v>
      </c>
      <c r="Q153" s="20">
        <f t="shared" ref="Q153:AO153" si="80">Q109-Q132</f>
        <v>16.5</v>
      </c>
      <c r="R153" s="20">
        <f t="shared" si="80"/>
        <v>25</v>
      </c>
      <c r="S153" s="20">
        <f t="shared" si="80"/>
        <v>39</v>
      </c>
      <c r="T153" s="20">
        <f t="shared" si="80"/>
        <v>14</v>
      </c>
      <c r="U153" s="20">
        <f t="shared" si="80"/>
        <v>21</v>
      </c>
      <c r="V153" s="20">
        <f t="shared" si="80"/>
        <v>16</v>
      </c>
      <c r="W153" s="20">
        <f t="shared" si="80"/>
        <v>30</v>
      </c>
      <c r="X153" s="20">
        <f t="shared" si="80"/>
        <v>31</v>
      </c>
      <c r="Y153" s="20">
        <f t="shared" si="80"/>
        <v>30</v>
      </c>
      <c r="Z153" s="20">
        <f t="shared" si="80"/>
        <v>35</v>
      </c>
      <c r="AA153" s="20">
        <f t="shared" si="80"/>
        <v>19</v>
      </c>
      <c r="AB153" s="20">
        <f t="shared" si="80"/>
        <v>357.25</v>
      </c>
      <c r="AC153" s="20">
        <f t="shared" si="80"/>
        <v>332</v>
      </c>
      <c r="AD153" s="20">
        <f t="shared" si="80"/>
        <v>323</v>
      </c>
      <c r="AE153" s="20">
        <f t="shared" si="80"/>
        <v>375</v>
      </c>
      <c r="AF153" s="20">
        <f t="shared" si="80"/>
        <v>330</v>
      </c>
      <c r="AG153" s="20">
        <f t="shared" si="80"/>
        <v>379</v>
      </c>
      <c r="AH153" s="20">
        <f t="shared" si="80"/>
        <v>362</v>
      </c>
      <c r="AI153" s="20">
        <f t="shared" si="80"/>
        <v>-25</v>
      </c>
      <c r="AJ153" s="20">
        <f t="shared" si="80"/>
        <v>51.400000000000006</v>
      </c>
      <c r="AK153" s="20">
        <f t="shared" si="80"/>
        <v>337</v>
      </c>
      <c r="AL153" s="20">
        <f t="shared" si="80"/>
        <v>307</v>
      </c>
      <c r="AM153" s="20">
        <f t="shared" si="80"/>
        <v>261</v>
      </c>
      <c r="AN153" s="20">
        <f t="shared" si="80"/>
        <v>186</v>
      </c>
      <c r="AO153" s="20">
        <f t="shared" si="80"/>
        <v>16</v>
      </c>
      <c r="AP153" s="20">
        <f t="shared" si="79"/>
        <v>263</v>
      </c>
      <c r="AQ153" s="20"/>
      <c r="AR153" s="20"/>
      <c r="AS153" s="20"/>
    </row>
    <row r="154" spans="1:45" x14ac:dyDescent="0.25">
      <c r="A154" s="19">
        <f t="shared" ca="1" si="77"/>
        <v>46459</v>
      </c>
      <c r="B154" s="20">
        <f t="shared" ref="B154:AO160" si="81">B110-B133</f>
        <v>240</v>
      </c>
      <c r="C154" s="20">
        <f t="shared" si="81"/>
        <v>165</v>
      </c>
      <c r="D154" s="20">
        <f t="shared" si="81"/>
        <v>235</v>
      </c>
      <c r="E154" s="20">
        <f t="shared" si="81"/>
        <v>276</v>
      </c>
      <c r="F154" s="20">
        <f t="shared" si="81"/>
        <v>190</v>
      </c>
      <c r="G154" s="46">
        <f t="shared" si="81"/>
        <v>256</v>
      </c>
      <c r="H154" s="20">
        <f t="shared" si="81"/>
        <v>174</v>
      </c>
      <c r="I154" s="20">
        <f t="shared" si="81"/>
        <v>254</v>
      </c>
      <c r="J154" s="20">
        <f t="shared" si="81"/>
        <v>251</v>
      </c>
      <c r="K154" s="20">
        <f t="shared" si="81"/>
        <v>-74.78</v>
      </c>
      <c r="L154" s="20">
        <f t="shared" si="81"/>
        <v>230</v>
      </c>
      <c r="M154" s="20">
        <f t="shared" si="81"/>
        <v>228.9</v>
      </c>
      <c r="N154" s="20">
        <f t="shared" si="81"/>
        <v>248.60000000000002</v>
      </c>
      <c r="O154" s="20">
        <f t="shared" si="81"/>
        <v>265.72000000000003</v>
      </c>
      <c r="P154" s="20">
        <f t="shared" si="81"/>
        <v>247.77999999999997</v>
      </c>
      <c r="Q154" s="20">
        <f t="shared" si="81"/>
        <v>11.5</v>
      </c>
      <c r="R154" s="20">
        <f t="shared" si="81"/>
        <v>25</v>
      </c>
      <c r="S154" s="20">
        <f t="shared" si="81"/>
        <v>39</v>
      </c>
      <c r="T154" s="20">
        <f t="shared" si="81"/>
        <v>9</v>
      </c>
      <c r="U154" s="20">
        <f t="shared" si="81"/>
        <v>21</v>
      </c>
      <c r="V154" s="20">
        <f t="shared" si="81"/>
        <v>16</v>
      </c>
      <c r="W154" s="20">
        <f t="shared" si="81"/>
        <v>30</v>
      </c>
      <c r="X154" s="20">
        <f t="shared" si="81"/>
        <v>31</v>
      </c>
      <c r="Y154" s="20">
        <f t="shared" si="81"/>
        <v>30</v>
      </c>
      <c r="Z154" s="20">
        <f t="shared" si="81"/>
        <v>35</v>
      </c>
      <c r="AA154" s="20">
        <f t="shared" si="81"/>
        <v>19</v>
      </c>
      <c r="AB154" s="20">
        <f t="shared" si="81"/>
        <v>347.25</v>
      </c>
      <c r="AC154" s="20">
        <f t="shared" si="81"/>
        <v>327</v>
      </c>
      <c r="AD154" s="20">
        <f t="shared" si="81"/>
        <v>318</v>
      </c>
      <c r="AE154" s="20">
        <f t="shared" si="81"/>
        <v>375</v>
      </c>
      <c r="AF154" s="20">
        <f t="shared" si="81"/>
        <v>320</v>
      </c>
      <c r="AG154" s="20">
        <f t="shared" si="81"/>
        <v>364</v>
      </c>
      <c r="AH154" s="20">
        <f t="shared" si="81"/>
        <v>352</v>
      </c>
      <c r="AI154" s="20">
        <f t="shared" si="81"/>
        <v>-25</v>
      </c>
      <c r="AJ154" s="20">
        <f t="shared" si="81"/>
        <v>51.400000000000006</v>
      </c>
      <c r="AK154" s="20">
        <f t="shared" si="81"/>
        <v>327</v>
      </c>
      <c r="AL154" s="20">
        <f t="shared" si="81"/>
        <v>302</v>
      </c>
      <c r="AM154" s="20">
        <f t="shared" si="81"/>
        <v>256</v>
      </c>
      <c r="AN154" s="20">
        <f t="shared" si="81"/>
        <v>181</v>
      </c>
      <c r="AO154" s="20">
        <f t="shared" si="81"/>
        <v>16</v>
      </c>
      <c r="AP154" s="20">
        <f t="shared" si="79"/>
        <v>258</v>
      </c>
      <c r="AQ154" s="20"/>
      <c r="AR154" s="20"/>
      <c r="AS154" s="20"/>
    </row>
    <row r="155" spans="1:45" x14ac:dyDescent="0.25">
      <c r="A155" s="19">
        <f t="shared" ca="1" si="77"/>
        <v>46490</v>
      </c>
      <c r="B155" s="20">
        <f t="shared" si="81"/>
        <v>230</v>
      </c>
      <c r="C155" s="20">
        <f t="shared" si="81"/>
        <v>165</v>
      </c>
      <c r="D155" s="20">
        <f t="shared" si="81"/>
        <v>225</v>
      </c>
      <c r="E155" s="20">
        <f t="shared" si="81"/>
        <v>276</v>
      </c>
      <c r="F155" s="20">
        <f t="shared" si="81"/>
        <v>185</v>
      </c>
      <c r="G155" s="46">
        <f t="shared" si="81"/>
        <v>246</v>
      </c>
      <c r="H155" s="20">
        <f t="shared" si="81"/>
        <v>174</v>
      </c>
      <c r="I155" s="20">
        <f t="shared" si="81"/>
        <v>244</v>
      </c>
      <c r="J155" s="20">
        <f t="shared" si="81"/>
        <v>241</v>
      </c>
      <c r="K155" s="20">
        <f t="shared" si="81"/>
        <v>-74.78</v>
      </c>
      <c r="L155" s="20">
        <f t="shared" si="81"/>
        <v>220</v>
      </c>
      <c r="M155" s="20">
        <f t="shared" si="81"/>
        <v>219.9</v>
      </c>
      <c r="N155" s="20">
        <f t="shared" si="81"/>
        <v>238.8</v>
      </c>
      <c r="O155" s="20">
        <f t="shared" si="81"/>
        <v>255.72</v>
      </c>
      <c r="P155" s="20">
        <f t="shared" si="81"/>
        <v>238.07999999999998</v>
      </c>
      <c r="Q155" s="20">
        <f t="shared" si="81"/>
        <v>11.5</v>
      </c>
      <c r="R155" s="20">
        <f t="shared" si="81"/>
        <v>20</v>
      </c>
      <c r="S155" s="20">
        <f t="shared" si="81"/>
        <v>39</v>
      </c>
      <c r="T155" s="20">
        <f t="shared" si="81"/>
        <v>9</v>
      </c>
      <c r="U155" s="20">
        <f t="shared" si="81"/>
        <v>21</v>
      </c>
      <c r="V155" s="20">
        <f t="shared" si="81"/>
        <v>16</v>
      </c>
      <c r="W155" s="20">
        <f t="shared" si="81"/>
        <v>30</v>
      </c>
      <c r="X155" s="20">
        <f t="shared" si="81"/>
        <v>31</v>
      </c>
      <c r="Y155" s="20">
        <f t="shared" si="81"/>
        <v>30</v>
      </c>
      <c r="Z155" s="20">
        <f t="shared" si="81"/>
        <v>35</v>
      </c>
      <c r="AA155" s="20">
        <f t="shared" si="81"/>
        <v>19</v>
      </c>
      <c r="AB155" s="20">
        <f t="shared" si="81"/>
        <v>337.25</v>
      </c>
      <c r="AC155" s="20">
        <f t="shared" si="81"/>
        <v>327</v>
      </c>
      <c r="AD155" s="20">
        <f t="shared" si="81"/>
        <v>318</v>
      </c>
      <c r="AE155" s="20">
        <f t="shared" si="81"/>
        <v>375</v>
      </c>
      <c r="AF155" s="20">
        <f t="shared" si="81"/>
        <v>320</v>
      </c>
      <c r="AG155" s="20">
        <f t="shared" si="81"/>
        <v>354</v>
      </c>
      <c r="AH155" s="20">
        <f t="shared" si="81"/>
        <v>342</v>
      </c>
      <c r="AI155" s="20">
        <f t="shared" si="81"/>
        <v>-25</v>
      </c>
      <c r="AJ155" s="20">
        <f t="shared" si="81"/>
        <v>51.400000000000006</v>
      </c>
      <c r="AK155" s="20">
        <f t="shared" si="81"/>
        <v>327</v>
      </c>
      <c r="AL155" s="20">
        <f t="shared" si="81"/>
        <v>302</v>
      </c>
      <c r="AM155" s="20">
        <f t="shared" si="81"/>
        <v>246</v>
      </c>
      <c r="AN155" s="20">
        <f t="shared" si="81"/>
        <v>181</v>
      </c>
      <c r="AO155" s="20">
        <f t="shared" si="81"/>
        <v>16</v>
      </c>
      <c r="AP155" s="20">
        <f t="shared" si="79"/>
        <v>248</v>
      </c>
      <c r="AQ155" s="20"/>
      <c r="AR155" s="20"/>
      <c r="AS155" s="20"/>
    </row>
    <row r="156" spans="1:45" x14ac:dyDescent="0.25">
      <c r="A156" s="19">
        <f t="shared" ca="1" si="77"/>
        <v>46520</v>
      </c>
      <c r="B156" s="20">
        <f t="shared" si="81"/>
        <v>230</v>
      </c>
      <c r="C156" s="20">
        <f t="shared" si="81"/>
        <v>165</v>
      </c>
      <c r="D156" s="20">
        <f t="shared" si="81"/>
        <v>220</v>
      </c>
      <c r="E156" s="20">
        <f t="shared" si="81"/>
        <v>276</v>
      </c>
      <c r="F156" s="20">
        <f t="shared" si="81"/>
        <v>185</v>
      </c>
      <c r="G156" s="46">
        <f t="shared" si="81"/>
        <v>244</v>
      </c>
      <c r="H156" s="20">
        <f t="shared" si="81"/>
        <v>174</v>
      </c>
      <c r="I156" s="20">
        <f t="shared" si="81"/>
        <v>244</v>
      </c>
      <c r="J156" s="20">
        <f t="shared" si="81"/>
        <v>241</v>
      </c>
      <c r="K156" s="20">
        <f t="shared" si="81"/>
        <v>-74.78</v>
      </c>
      <c r="L156" s="20">
        <f t="shared" si="81"/>
        <v>220</v>
      </c>
      <c r="M156" s="20">
        <f t="shared" si="81"/>
        <v>219.9</v>
      </c>
      <c r="N156" s="20">
        <f t="shared" si="81"/>
        <v>238.8</v>
      </c>
      <c r="O156" s="20">
        <f t="shared" si="81"/>
        <v>255.72</v>
      </c>
      <c r="P156" s="20">
        <f t="shared" si="81"/>
        <v>238.07999999999998</v>
      </c>
      <c r="Q156" s="20">
        <f t="shared" si="81"/>
        <v>11.5</v>
      </c>
      <c r="R156" s="20">
        <f t="shared" si="81"/>
        <v>20</v>
      </c>
      <c r="S156" s="20">
        <f t="shared" si="81"/>
        <v>29</v>
      </c>
      <c r="T156" s="20">
        <f t="shared" si="81"/>
        <v>9</v>
      </c>
      <c r="U156" s="20">
        <f t="shared" si="81"/>
        <v>21</v>
      </c>
      <c r="V156" s="20">
        <f t="shared" si="81"/>
        <v>14</v>
      </c>
      <c r="W156" s="20">
        <f t="shared" si="81"/>
        <v>20</v>
      </c>
      <c r="X156" s="20">
        <f t="shared" si="81"/>
        <v>31</v>
      </c>
      <c r="Y156" s="20">
        <f t="shared" si="81"/>
        <v>30</v>
      </c>
      <c r="Z156" s="20">
        <f t="shared" si="81"/>
        <v>35</v>
      </c>
      <c r="AA156" s="20">
        <f t="shared" si="81"/>
        <v>19</v>
      </c>
      <c r="AB156" s="20">
        <f t="shared" si="81"/>
        <v>335.25</v>
      </c>
      <c r="AC156" s="20">
        <f t="shared" si="81"/>
        <v>327</v>
      </c>
      <c r="AD156" s="20">
        <f t="shared" si="81"/>
        <v>318</v>
      </c>
      <c r="AE156" s="20">
        <f t="shared" si="81"/>
        <v>375</v>
      </c>
      <c r="AF156" s="20">
        <f t="shared" si="81"/>
        <v>320</v>
      </c>
      <c r="AG156" s="20">
        <f t="shared" si="81"/>
        <v>354</v>
      </c>
      <c r="AH156" s="20">
        <f t="shared" si="81"/>
        <v>340</v>
      </c>
      <c r="AI156" s="20">
        <f t="shared" si="81"/>
        <v>-25</v>
      </c>
      <c r="AJ156" s="20">
        <f t="shared" si="81"/>
        <v>51.400000000000006</v>
      </c>
      <c r="AK156" s="20">
        <f t="shared" si="81"/>
        <v>327</v>
      </c>
      <c r="AL156" s="20">
        <f t="shared" si="81"/>
        <v>302</v>
      </c>
      <c r="AM156" s="20">
        <f t="shared" si="81"/>
        <v>244</v>
      </c>
      <c r="AN156" s="20">
        <f t="shared" si="81"/>
        <v>514</v>
      </c>
      <c r="AO156" s="20">
        <f t="shared" si="81"/>
        <v>349</v>
      </c>
      <c r="AP156" s="20">
        <f t="shared" si="79"/>
        <v>246</v>
      </c>
      <c r="AQ156" s="20"/>
      <c r="AR156" s="20"/>
      <c r="AS156" s="20"/>
    </row>
    <row r="157" spans="1:45" x14ac:dyDescent="0.25">
      <c r="A157" s="19">
        <f t="shared" ca="1" si="77"/>
        <v>46551</v>
      </c>
      <c r="B157" s="20">
        <f t="shared" si="81"/>
        <v>230</v>
      </c>
      <c r="C157" s="20">
        <f t="shared" si="81"/>
        <v>165</v>
      </c>
      <c r="D157" s="20">
        <f t="shared" si="81"/>
        <v>220</v>
      </c>
      <c r="E157" s="20">
        <f t="shared" si="81"/>
        <v>276</v>
      </c>
      <c r="F157" s="20">
        <f t="shared" si="81"/>
        <v>185</v>
      </c>
      <c r="G157" s="46">
        <f t="shared" si="81"/>
        <v>244</v>
      </c>
      <c r="H157" s="20">
        <f t="shared" si="81"/>
        <v>174</v>
      </c>
      <c r="I157" s="20">
        <f t="shared" si="81"/>
        <v>244</v>
      </c>
      <c r="J157" s="20">
        <f t="shared" si="81"/>
        <v>241</v>
      </c>
      <c r="K157" s="20">
        <f t="shared" si="81"/>
        <v>-74.78</v>
      </c>
      <c r="L157" s="20">
        <f t="shared" si="81"/>
        <v>220</v>
      </c>
      <c r="M157" s="20">
        <f t="shared" si="81"/>
        <v>219.9</v>
      </c>
      <c r="N157" s="20">
        <f t="shared" si="81"/>
        <v>238.8</v>
      </c>
      <c r="O157" s="20">
        <f t="shared" si="81"/>
        <v>255.72</v>
      </c>
      <c r="P157" s="20">
        <f t="shared" si="81"/>
        <v>238.07999999999998</v>
      </c>
      <c r="Q157" s="20">
        <f t="shared" si="81"/>
        <v>11.5</v>
      </c>
      <c r="R157" s="20">
        <f t="shared" si="81"/>
        <v>20</v>
      </c>
      <c r="S157" s="20">
        <f t="shared" si="81"/>
        <v>29</v>
      </c>
      <c r="T157" s="20">
        <f t="shared" si="81"/>
        <v>9</v>
      </c>
      <c r="U157" s="20">
        <f t="shared" si="81"/>
        <v>21</v>
      </c>
      <c r="V157" s="20">
        <f t="shared" si="81"/>
        <v>14</v>
      </c>
      <c r="W157" s="20">
        <f t="shared" si="81"/>
        <v>20</v>
      </c>
      <c r="X157" s="20">
        <f t="shared" si="81"/>
        <v>31</v>
      </c>
      <c r="Y157" s="20">
        <f t="shared" si="81"/>
        <v>30</v>
      </c>
      <c r="Z157" s="20">
        <f t="shared" si="81"/>
        <v>35</v>
      </c>
      <c r="AA157" s="20">
        <f t="shared" si="81"/>
        <v>19</v>
      </c>
      <c r="AB157" s="20">
        <f t="shared" si="81"/>
        <v>335.25</v>
      </c>
      <c r="AC157" s="20">
        <f t="shared" si="81"/>
        <v>327</v>
      </c>
      <c r="AD157" s="20">
        <f t="shared" si="81"/>
        <v>318</v>
      </c>
      <c r="AE157" s="20">
        <f t="shared" si="81"/>
        <v>375</v>
      </c>
      <c r="AF157" s="20">
        <f t="shared" si="81"/>
        <v>320</v>
      </c>
      <c r="AG157" s="20">
        <f t="shared" si="81"/>
        <v>354</v>
      </c>
      <c r="AH157" s="20">
        <f t="shared" si="81"/>
        <v>340</v>
      </c>
      <c r="AI157" s="20">
        <f t="shared" si="81"/>
        <v>-25</v>
      </c>
      <c r="AJ157" s="20">
        <f t="shared" si="81"/>
        <v>51.400000000000006</v>
      </c>
      <c r="AK157" s="20">
        <f t="shared" si="81"/>
        <v>327</v>
      </c>
      <c r="AL157" s="20">
        <f t="shared" si="81"/>
        <v>302</v>
      </c>
      <c r="AM157" s="20">
        <f t="shared" si="81"/>
        <v>244</v>
      </c>
      <c r="AN157" s="20">
        <f t="shared" si="81"/>
        <v>177</v>
      </c>
      <c r="AO157" s="20">
        <f t="shared" si="81"/>
        <v>12</v>
      </c>
      <c r="AP157" s="20">
        <f t="shared" si="79"/>
        <v>246</v>
      </c>
      <c r="AQ157" s="20"/>
      <c r="AR157" s="20"/>
      <c r="AS157" s="20"/>
    </row>
    <row r="158" spans="1:45" x14ac:dyDescent="0.25">
      <c r="A158" s="19">
        <f t="shared" ca="1" si="77"/>
        <v>46581</v>
      </c>
      <c r="B158" s="20">
        <f t="shared" si="81"/>
        <v>230</v>
      </c>
      <c r="C158" s="20">
        <f t="shared" si="81"/>
        <v>165</v>
      </c>
      <c r="D158" s="20">
        <f t="shared" si="81"/>
        <v>220</v>
      </c>
      <c r="E158" s="20">
        <f t="shared" si="81"/>
        <v>276</v>
      </c>
      <c r="F158" s="20">
        <f t="shared" si="81"/>
        <v>185</v>
      </c>
      <c r="G158" s="46">
        <f t="shared" si="81"/>
        <v>244</v>
      </c>
      <c r="H158" s="20">
        <f t="shared" si="81"/>
        <v>174</v>
      </c>
      <c r="I158" s="20">
        <f t="shared" si="81"/>
        <v>244</v>
      </c>
      <c r="J158" s="20">
        <f t="shared" si="81"/>
        <v>241</v>
      </c>
      <c r="K158" s="20">
        <f t="shared" si="81"/>
        <v>-74.78</v>
      </c>
      <c r="L158" s="20">
        <f t="shared" si="81"/>
        <v>220</v>
      </c>
      <c r="M158" s="20">
        <f t="shared" si="81"/>
        <v>219.9</v>
      </c>
      <c r="N158" s="20">
        <f t="shared" si="81"/>
        <v>238.8</v>
      </c>
      <c r="O158" s="20">
        <f t="shared" si="81"/>
        <v>255.72</v>
      </c>
      <c r="P158" s="20">
        <f t="shared" si="81"/>
        <v>238.07999999999998</v>
      </c>
      <c r="Q158" s="20">
        <f t="shared" si="81"/>
        <v>11.5</v>
      </c>
      <c r="R158" s="20">
        <f t="shared" si="81"/>
        <v>20</v>
      </c>
      <c r="S158" s="20">
        <f t="shared" si="81"/>
        <v>29</v>
      </c>
      <c r="T158" s="20">
        <f t="shared" si="81"/>
        <v>9</v>
      </c>
      <c r="U158" s="20">
        <f t="shared" si="81"/>
        <v>21</v>
      </c>
      <c r="V158" s="20">
        <f t="shared" si="81"/>
        <v>14</v>
      </c>
      <c r="W158" s="20">
        <f t="shared" si="81"/>
        <v>20</v>
      </c>
      <c r="X158" s="20">
        <f t="shared" si="81"/>
        <v>31</v>
      </c>
      <c r="Y158" s="20">
        <f t="shared" si="81"/>
        <v>30</v>
      </c>
      <c r="Z158" s="20">
        <f t="shared" si="81"/>
        <v>35</v>
      </c>
      <c r="AA158" s="20">
        <f t="shared" si="81"/>
        <v>19</v>
      </c>
      <c r="AB158" s="20">
        <f t="shared" si="81"/>
        <v>335.25</v>
      </c>
      <c r="AC158" s="20">
        <f t="shared" si="81"/>
        <v>327</v>
      </c>
      <c r="AD158" s="20">
        <f t="shared" si="81"/>
        <v>318</v>
      </c>
      <c r="AE158" s="20">
        <f t="shared" si="81"/>
        <v>375</v>
      </c>
      <c r="AF158" s="20">
        <f t="shared" si="81"/>
        <v>320</v>
      </c>
      <c r="AG158" s="20">
        <f t="shared" si="81"/>
        <v>354</v>
      </c>
      <c r="AH158" s="20">
        <f t="shared" si="81"/>
        <v>340</v>
      </c>
      <c r="AI158" s="20">
        <f t="shared" si="81"/>
        <v>-25</v>
      </c>
      <c r="AJ158" s="20">
        <f t="shared" si="81"/>
        <v>51.400000000000006</v>
      </c>
      <c r="AK158" s="20">
        <f t="shared" si="81"/>
        <v>327</v>
      </c>
      <c r="AL158" s="20">
        <f t="shared" si="81"/>
        <v>302</v>
      </c>
      <c r="AM158" s="20">
        <f t="shared" si="81"/>
        <v>244</v>
      </c>
      <c r="AN158" s="20">
        <f t="shared" si="81"/>
        <v>177</v>
      </c>
      <c r="AO158" s="20">
        <f t="shared" si="81"/>
        <v>12</v>
      </c>
      <c r="AP158" s="20">
        <f t="shared" si="79"/>
        <v>246</v>
      </c>
      <c r="AQ158" s="20"/>
      <c r="AR158" s="20"/>
      <c r="AS158" s="20"/>
    </row>
    <row r="159" spans="1:45" x14ac:dyDescent="0.25">
      <c r="A159" s="19" t="e">
        <f t="shared" si="77"/>
        <v>#REF!</v>
      </c>
      <c r="B159" s="20">
        <f t="shared" si="81"/>
        <v>230</v>
      </c>
      <c r="C159" s="20">
        <f t="shared" si="81"/>
        <v>165</v>
      </c>
      <c r="D159" s="20">
        <f t="shared" si="81"/>
        <v>220</v>
      </c>
      <c r="E159" s="20">
        <f t="shared" si="81"/>
        <v>276</v>
      </c>
      <c r="F159" s="20">
        <f t="shared" si="81"/>
        <v>185</v>
      </c>
      <c r="G159" s="46">
        <f t="shared" si="81"/>
        <v>244</v>
      </c>
      <c r="H159" s="20">
        <f t="shared" si="81"/>
        <v>174</v>
      </c>
      <c r="I159" s="20">
        <f t="shared" si="81"/>
        <v>244</v>
      </c>
      <c r="J159" s="20">
        <f t="shared" si="81"/>
        <v>241</v>
      </c>
      <c r="K159" s="20">
        <f t="shared" si="81"/>
        <v>-74.78</v>
      </c>
      <c r="L159" s="20">
        <f t="shared" si="81"/>
        <v>220</v>
      </c>
      <c r="M159" s="20">
        <f t="shared" si="81"/>
        <v>219.9</v>
      </c>
      <c r="N159" s="20">
        <f t="shared" si="81"/>
        <v>238.8</v>
      </c>
      <c r="O159" s="20">
        <f t="shared" si="81"/>
        <v>255.72</v>
      </c>
      <c r="P159" s="20">
        <f t="shared" si="81"/>
        <v>238.07999999999998</v>
      </c>
      <c r="Q159" s="20">
        <f t="shared" si="81"/>
        <v>11.5</v>
      </c>
      <c r="R159" s="20">
        <f t="shared" si="81"/>
        <v>20</v>
      </c>
      <c r="S159" s="20">
        <f t="shared" si="81"/>
        <v>29</v>
      </c>
      <c r="T159" s="20">
        <f t="shared" si="81"/>
        <v>9</v>
      </c>
      <c r="U159" s="20">
        <f t="shared" si="81"/>
        <v>21</v>
      </c>
      <c r="V159" s="20">
        <f t="shared" si="81"/>
        <v>14</v>
      </c>
      <c r="W159" s="20">
        <f t="shared" si="81"/>
        <v>20</v>
      </c>
      <c r="X159" s="20">
        <f t="shared" si="81"/>
        <v>31</v>
      </c>
      <c r="Y159" s="20">
        <f t="shared" si="81"/>
        <v>30</v>
      </c>
      <c r="Z159" s="20">
        <f t="shared" si="81"/>
        <v>35</v>
      </c>
      <c r="AA159" s="20">
        <f t="shared" si="81"/>
        <v>19</v>
      </c>
      <c r="AB159" s="20">
        <f t="shared" si="81"/>
        <v>335.25</v>
      </c>
      <c r="AC159" s="20">
        <f t="shared" si="81"/>
        <v>327</v>
      </c>
      <c r="AD159" s="20">
        <f t="shared" si="81"/>
        <v>318</v>
      </c>
      <c r="AE159" s="20">
        <f t="shared" si="81"/>
        <v>375</v>
      </c>
      <c r="AF159" s="20">
        <f t="shared" si="81"/>
        <v>320</v>
      </c>
      <c r="AG159" s="20">
        <f t="shared" si="81"/>
        <v>354</v>
      </c>
      <c r="AH159" s="20">
        <f t="shared" si="81"/>
        <v>340</v>
      </c>
      <c r="AI159" s="20">
        <f t="shared" si="81"/>
        <v>-25</v>
      </c>
      <c r="AJ159" s="20">
        <f t="shared" si="81"/>
        <v>51.400000000000006</v>
      </c>
      <c r="AK159" s="20">
        <f t="shared" si="81"/>
        <v>327</v>
      </c>
      <c r="AL159" s="20">
        <f t="shared" si="81"/>
        <v>302</v>
      </c>
      <c r="AM159" s="20">
        <f t="shared" si="81"/>
        <v>244</v>
      </c>
      <c r="AN159" s="20">
        <f t="shared" si="81"/>
        <v>177</v>
      </c>
      <c r="AO159" s="20">
        <f t="shared" si="81"/>
        <v>12</v>
      </c>
      <c r="AP159" s="20">
        <f t="shared" si="79"/>
        <v>246</v>
      </c>
      <c r="AQ159" s="20"/>
      <c r="AR159" s="20"/>
      <c r="AS159" s="20"/>
    </row>
    <row r="160" spans="1:45" x14ac:dyDescent="0.25">
      <c r="A160" s="19" t="e">
        <f t="shared" si="77"/>
        <v>#REF!</v>
      </c>
      <c r="B160" s="20">
        <f t="shared" si="81"/>
        <v>230</v>
      </c>
      <c r="C160" s="20">
        <f t="shared" si="81"/>
        <v>165</v>
      </c>
      <c r="D160" s="20">
        <f t="shared" si="81"/>
        <v>220</v>
      </c>
      <c r="E160" s="20">
        <f t="shared" si="81"/>
        <v>276</v>
      </c>
      <c r="F160" s="20">
        <f t="shared" si="81"/>
        <v>185</v>
      </c>
      <c r="G160" s="46">
        <f t="shared" si="81"/>
        <v>244</v>
      </c>
      <c r="H160" s="20">
        <f t="shared" si="81"/>
        <v>174</v>
      </c>
      <c r="I160" s="20">
        <f t="shared" si="81"/>
        <v>244</v>
      </c>
      <c r="J160" s="20">
        <f t="shared" si="81"/>
        <v>241</v>
      </c>
      <c r="K160" s="20">
        <f t="shared" si="81"/>
        <v>-74.78</v>
      </c>
      <c r="L160" s="20">
        <f t="shared" si="81"/>
        <v>220</v>
      </c>
      <c r="M160" s="20">
        <f t="shared" si="81"/>
        <v>219.9</v>
      </c>
      <c r="N160" s="20">
        <f t="shared" si="81"/>
        <v>238.8</v>
      </c>
      <c r="O160" s="20">
        <f t="shared" si="81"/>
        <v>255.72</v>
      </c>
      <c r="P160" s="20">
        <f t="shared" si="81"/>
        <v>238.07999999999998</v>
      </c>
      <c r="Q160" s="20">
        <f t="shared" ref="Q160:AO160" si="82">Q116-Q139</f>
        <v>11.5</v>
      </c>
      <c r="R160" s="20">
        <f t="shared" si="82"/>
        <v>20</v>
      </c>
      <c r="S160" s="20">
        <f t="shared" si="82"/>
        <v>29</v>
      </c>
      <c r="T160" s="20">
        <f t="shared" si="82"/>
        <v>9</v>
      </c>
      <c r="U160" s="20">
        <f t="shared" si="82"/>
        <v>21</v>
      </c>
      <c r="V160" s="20">
        <f t="shared" si="82"/>
        <v>14</v>
      </c>
      <c r="W160" s="20">
        <f t="shared" si="82"/>
        <v>20</v>
      </c>
      <c r="X160" s="20">
        <f t="shared" si="82"/>
        <v>31</v>
      </c>
      <c r="Y160" s="20">
        <f t="shared" si="82"/>
        <v>30</v>
      </c>
      <c r="Z160" s="20">
        <f t="shared" si="82"/>
        <v>35</v>
      </c>
      <c r="AA160" s="20">
        <f t="shared" si="82"/>
        <v>19</v>
      </c>
      <c r="AB160" s="20">
        <f t="shared" si="82"/>
        <v>335.25</v>
      </c>
      <c r="AC160" s="20">
        <f t="shared" si="82"/>
        <v>327</v>
      </c>
      <c r="AD160" s="20">
        <f t="shared" si="82"/>
        <v>318</v>
      </c>
      <c r="AE160" s="20">
        <f t="shared" si="82"/>
        <v>375</v>
      </c>
      <c r="AF160" s="20">
        <f t="shared" si="82"/>
        <v>320</v>
      </c>
      <c r="AG160" s="20">
        <f t="shared" si="82"/>
        <v>354</v>
      </c>
      <c r="AH160" s="20">
        <f t="shared" si="82"/>
        <v>340</v>
      </c>
      <c r="AI160" s="20">
        <f t="shared" si="82"/>
        <v>-25</v>
      </c>
      <c r="AJ160" s="20">
        <f t="shared" si="82"/>
        <v>51.400000000000006</v>
      </c>
      <c r="AK160" s="20">
        <f t="shared" si="82"/>
        <v>327</v>
      </c>
      <c r="AL160" s="20">
        <f t="shared" si="82"/>
        <v>302</v>
      </c>
      <c r="AM160" s="20">
        <f t="shared" si="82"/>
        <v>244</v>
      </c>
      <c r="AN160" s="20">
        <f t="shared" si="82"/>
        <v>177</v>
      </c>
      <c r="AO160" s="20">
        <f t="shared" si="82"/>
        <v>12</v>
      </c>
      <c r="AP160" s="20">
        <f t="shared" si="79"/>
        <v>246</v>
      </c>
      <c r="AQ160" s="20"/>
      <c r="AR160" s="20"/>
      <c r="AS160" s="20"/>
    </row>
    <row r="161" spans="1:45" x14ac:dyDescent="0.25">
      <c r="A161" s="19" t="e">
        <f t="shared" si="77"/>
        <v>#REF!</v>
      </c>
      <c r="B161" s="20">
        <f t="shared" ref="B161:AO163" si="83">B117-B140</f>
        <v>230</v>
      </c>
      <c r="C161" s="20">
        <f t="shared" si="83"/>
        <v>195</v>
      </c>
      <c r="D161" s="20">
        <f t="shared" si="83"/>
        <v>220</v>
      </c>
      <c r="E161" s="20">
        <f t="shared" si="83"/>
        <v>276</v>
      </c>
      <c r="F161" s="20">
        <f t="shared" si="83"/>
        <v>215</v>
      </c>
      <c r="G161" s="46">
        <f t="shared" si="83"/>
        <v>244</v>
      </c>
      <c r="H161" s="20">
        <f t="shared" si="83"/>
        <v>204</v>
      </c>
      <c r="I161" s="20">
        <f t="shared" si="83"/>
        <v>244</v>
      </c>
      <c r="J161" s="20">
        <f t="shared" si="83"/>
        <v>241</v>
      </c>
      <c r="K161" s="20">
        <f t="shared" si="83"/>
        <v>-74.78</v>
      </c>
      <c r="L161" s="20">
        <f t="shared" si="83"/>
        <v>220</v>
      </c>
      <c r="M161" s="20">
        <f t="shared" si="83"/>
        <v>219.9</v>
      </c>
      <c r="N161" s="20">
        <f t="shared" si="83"/>
        <v>238.8</v>
      </c>
      <c r="O161" s="20">
        <f t="shared" si="83"/>
        <v>255.72</v>
      </c>
      <c r="P161" s="20">
        <f t="shared" si="83"/>
        <v>238.07999999999998</v>
      </c>
      <c r="Q161" s="20">
        <f t="shared" si="83"/>
        <v>11.5</v>
      </c>
      <c r="R161" s="20">
        <f t="shared" si="83"/>
        <v>20</v>
      </c>
      <c r="S161" s="20">
        <f t="shared" si="83"/>
        <v>29</v>
      </c>
      <c r="T161" s="20">
        <f t="shared" si="83"/>
        <v>9</v>
      </c>
      <c r="U161" s="20">
        <f t="shared" si="83"/>
        <v>21</v>
      </c>
      <c r="V161" s="20">
        <f t="shared" si="83"/>
        <v>14</v>
      </c>
      <c r="W161" s="20">
        <f t="shared" si="83"/>
        <v>20</v>
      </c>
      <c r="X161" s="20">
        <f t="shared" si="83"/>
        <v>31</v>
      </c>
      <c r="Y161" s="20">
        <f t="shared" si="83"/>
        <v>30</v>
      </c>
      <c r="Z161" s="20">
        <f t="shared" si="83"/>
        <v>35</v>
      </c>
      <c r="AA161" s="20">
        <f t="shared" si="83"/>
        <v>19</v>
      </c>
      <c r="AB161" s="20">
        <f t="shared" si="83"/>
        <v>335.25</v>
      </c>
      <c r="AC161" s="20">
        <f t="shared" si="83"/>
        <v>327</v>
      </c>
      <c r="AD161" s="20">
        <f t="shared" si="83"/>
        <v>318</v>
      </c>
      <c r="AE161" s="20">
        <f t="shared" si="83"/>
        <v>375</v>
      </c>
      <c r="AF161" s="20">
        <f t="shared" si="83"/>
        <v>320</v>
      </c>
      <c r="AG161" s="20">
        <f t="shared" si="83"/>
        <v>354</v>
      </c>
      <c r="AH161" s="20">
        <f t="shared" si="83"/>
        <v>340</v>
      </c>
      <c r="AI161" s="20">
        <f t="shared" si="83"/>
        <v>-25</v>
      </c>
      <c r="AJ161" s="20">
        <f t="shared" si="83"/>
        <v>51.400000000000006</v>
      </c>
      <c r="AK161" s="20">
        <f t="shared" si="83"/>
        <v>327</v>
      </c>
      <c r="AL161" s="20">
        <f t="shared" si="83"/>
        <v>302</v>
      </c>
      <c r="AM161" s="20">
        <f t="shared" si="83"/>
        <v>244</v>
      </c>
      <c r="AN161" s="20">
        <f t="shared" si="83"/>
        <v>207</v>
      </c>
      <c r="AO161" s="20">
        <f t="shared" si="83"/>
        <v>12</v>
      </c>
      <c r="AP161" s="20">
        <f t="shared" si="79"/>
        <v>246</v>
      </c>
      <c r="AQ161" s="20"/>
      <c r="AR161" s="20"/>
      <c r="AS161" s="20"/>
    </row>
    <row r="162" spans="1:45" x14ac:dyDescent="0.25">
      <c r="A162" s="19" t="e">
        <f t="shared" si="77"/>
        <v>#REF!</v>
      </c>
      <c r="B162" s="20" t="e">
        <f t="shared" si="83"/>
        <v>#REF!</v>
      </c>
      <c r="C162" s="20" t="e">
        <f t="shared" si="83"/>
        <v>#REF!</v>
      </c>
      <c r="D162" s="20" t="e">
        <f t="shared" si="83"/>
        <v>#REF!</v>
      </c>
      <c r="E162" s="20" t="e">
        <f t="shared" si="83"/>
        <v>#REF!</v>
      </c>
      <c r="F162" s="20" t="e">
        <f t="shared" si="83"/>
        <v>#REF!</v>
      </c>
      <c r="G162" s="46" t="e">
        <f t="shared" si="83"/>
        <v>#REF!</v>
      </c>
      <c r="H162" s="20" t="e">
        <f t="shared" si="83"/>
        <v>#REF!</v>
      </c>
      <c r="I162" s="20" t="e">
        <f t="shared" si="83"/>
        <v>#REF!</v>
      </c>
      <c r="J162" s="20" t="e">
        <f t="shared" si="83"/>
        <v>#REF!</v>
      </c>
      <c r="K162" s="20" t="e">
        <f t="shared" si="83"/>
        <v>#REF!</v>
      </c>
      <c r="L162" s="20" t="e">
        <f t="shared" si="83"/>
        <v>#REF!</v>
      </c>
      <c r="M162" s="20" t="e">
        <f t="shared" si="83"/>
        <v>#REF!</v>
      </c>
      <c r="N162" s="20" t="e">
        <f t="shared" si="83"/>
        <v>#REF!</v>
      </c>
      <c r="O162" s="20" t="e">
        <f t="shared" si="83"/>
        <v>#REF!</v>
      </c>
      <c r="P162" s="20" t="e">
        <f t="shared" si="83"/>
        <v>#REF!</v>
      </c>
      <c r="Q162" s="20" t="e">
        <f t="shared" si="83"/>
        <v>#REF!</v>
      </c>
      <c r="R162" s="20" t="e">
        <f t="shared" si="83"/>
        <v>#REF!</v>
      </c>
      <c r="S162" s="20" t="e">
        <f t="shared" si="83"/>
        <v>#REF!</v>
      </c>
      <c r="T162" s="20" t="e">
        <f t="shared" si="83"/>
        <v>#REF!</v>
      </c>
      <c r="U162" s="20" t="e">
        <f t="shared" si="83"/>
        <v>#REF!</v>
      </c>
      <c r="V162" s="20" t="e">
        <f t="shared" si="83"/>
        <v>#REF!</v>
      </c>
      <c r="W162" s="20" t="e">
        <f t="shared" si="83"/>
        <v>#REF!</v>
      </c>
      <c r="X162" s="20" t="e">
        <f t="shared" si="83"/>
        <v>#REF!</v>
      </c>
      <c r="Y162" s="20" t="e">
        <f t="shared" si="83"/>
        <v>#REF!</v>
      </c>
      <c r="Z162" s="20" t="e">
        <f t="shared" si="83"/>
        <v>#REF!</v>
      </c>
      <c r="AA162" s="20" t="e">
        <f t="shared" si="83"/>
        <v>#REF!</v>
      </c>
      <c r="AB162" s="20" t="e">
        <f t="shared" si="83"/>
        <v>#REF!</v>
      </c>
      <c r="AC162" s="20" t="e">
        <f t="shared" si="83"/>
        <v>#REF!</v>
      </c>
      <c r="AD162" s="20" t="e">
        <f t="shared" si="83"/>
        <v>#REF!</v>
      </c>
      <c r="AE162" s="20" t="e">
        <f t="shared" si="83"/>
        <v>#REF!</v>
      </c>
      <c r="AF162" s="20" t="e">
        <f t="shared" si="83"/>
        <v>#REF!</v>
      </c>
      <c r="AG162" s="20" t="e">
        <f t="shared" si="83"/>
        <v>#REF!</v>
      </c>
      <c r="AH162" s="20" t="e">
        <f t="shared" si="83"/>
        <v>#REF!</v>
      </c>
      <c r="AI162" s="20" t="e">
        <f t="shared" si="83"/>
        <v>#REF!</v>
      </c>
      <c r="AJ162" s="20" t="e">
        <f t="shared" si="83"/>
        <v>#REF!</v>
      </c>
      <c r="AK162" s="20" t="e">
        <f t="shared" si="83"/>
        <v>#REF!</v>
      </c>
      <c r="AL162" s="20" t="e">
        <f t="shared" si="83"/>
        <v>#REF!</v>
      </c>
      <c r="AM162" s="20" t="e">
        <f t="shared" si="83"/>
        <v>#REF!</v>
      </c>
      <c r="AN162" s="20" t="e">
        <f t="shared" si="83"/>
        <v>#REF!</v>
      </c>
      <c r="AO162" s="20" t="e">
        <f t="shared" si="83"/>
        <v>#REF!</v>
      </c>
      <c r="AP162" s="20" t="e">
        <f t="shared" si="79"/>
        <v>#REF!</v>
      </c>
      <c r="AQ162" s="20"/>
      <c r="AR162" s="20"/>
      <c r="AS162" s="20"/>
    </row>
    <row r="163" spans="1:45" x14ac:dyDescent="0.25">
      <c r="A163" s="19" t="e">
        <f t="shared" si="77"/>
        <v>#REF!</v>
      </c>
      <c r="B163" s="20" t="e">
        <f t="shared" si="83"/>
        <v>#REF!</v>
      </c>
      <c r="C163" s="20" t="e">
        <f t="shared" si="83"/>
        <v>#REF!</v>
      </c>
      <c r="D163" s="20" t="e">
        <f t="shared" si="83"/>
        <v>#REF!</v>
      </c>
      <c r="E163" s="20" t="e">
        <f t="shared" si="83"/>
        <v>#REF!</v>
      </c>
      <c r="F163" s="20" t="e">
        <f t="shared" si="83"/>
        <v>#REF!</v>
      </c>
      <c r="G163" s="46" t="e">
        <f t="shared" si="83"/>
        <v>#REF!</v>
      </c>
      <c r="H163" s="20" t="e">
        <f t="shared" si="83"/>
        <v>#REF!</v>
      </c>
      <c r="I163" s="20" t="e">
        <f t="shared" si="83"/>
        <v>#REF!</v>
      </c>
      <c r="J163" s="20" t="e">
        <f t="shared" si="83"/>
        <v>#REF!</v>
      </c>
      <c r="K163" s="20" t="e">
        <f t="shared" si="83"/>
        <v>#REF!</v>
      </c>
      <c r="L163" s="20" t="e">
        <f t="shared" si="83"/>
        <v>#REF!</v>
      </c>
      <c r="M163" s="20" t="e">
        <f t="shared" si="83"/>
        <v>#REF!</v>
      </c>
      <c r="N163" s="20" t="e">
        <f t="shared" si="83"/>
        <v>#REF!</v>
      </c>
      <c r="O163" s="20" t="e">
        <f t="shared" si="83"/>
        <v>#REF!</v>
      </c>
      <c r="P163" s="20" t="e">
        <f t="shared" si="83"/>
        <v>#REF!</v>
      </c>
      <c r="Q163" s="20" t="e">
        <f t="shared" si="83"/>
        <v>#REF!</v>
      </c>
      <c r="R163" s="20" t="e">
        <f t="shared" si="83"/>
        <v>#REF!</v>
      </c>
      <c r="S163" s="20" t="e">
        <f t="shared" si="83"/>
        <v>#REF!</v>
      </c>
      <c r="T163" s="20" t="e">
        <f t="shared" si="83"/>
        <v>#REF!</v>
      </c>
      <c r="U163" s="20" t="e">
        <f t="shared" si="83"/>
        <v>#REF!</v>
      </c>
      <c r="V163" s="20" t="e">
        <f t="shared" si="83"/>
        <v>#REF!</v>
      </c>
      <c r="W163" s="20" t="e">
        <f t="shared" si="83"/>
        <v>#REF!</v>
      </c>
      <c r="X163" s="20" t="e">
        <f t="shared" si="83"/>
        <v>#REF!</v>
      </c>
      <c r="Y163" s="20" t="e">
        <f t="shared" si="83"/>
        <v>#REF!</v>
      </c>
      <c r="Z163" s="20" t="e">
        <f t="shared" si="83"/>
        <v>#REF!</v>
      </c>
      <c r="AA163" s="20" t="e">
        <f t="shared" si="83"/>
        <v>#REF!</v>
      </c>
      <c r="AB163" s="20" t="e">
        <f t="shared" si="83"/>
        <v>#REF!</v>
      </c>
      <c r="AC163" s="20" t="e">
        <f t="shared" si="83"/>
        <v>#REF!</v>
      </c>
      <c r="AD163" s="20" t="e">
        <f t="shared" si="83"/>
        <v>#REF!</v>
      </c>
      <c r="AE163" s="20" t="e">
        <f t="shared" si="83"/>
        <v>#REF!</v>
      </c>
      <c r="AF163" s="20" t="e">
        <f t="shared" si="83"/>
        <v>#REF!</v>
      </c>
      <c r="AG163" s="20" t="e">
        <f t="shared" si="83"/>
        <v>#REF!</v>
      </c>
      <c r="AH163" s="20" t="e">
        <f t="shared" si="83"/>
        <v>#REF!</v>
      </c>
      <c r="AI163" s="20" t="e">
        <f t="shared" si="83"/>
        <v>#REF!</v>
      </c>
      <c r="AJ163" s="20" t="e">
        <f t="shared" si="83"/>
        <v>#REF!</v>
      </c>
      <c r="AK163" s="20" t="e">
        <f t="shared" si="83"/>
        <v>#REF!</v>
      </c>
      <c r="AL163" s="20" t="e">
        <f t="shared" si="83"/>
        <v>#REF!</v>
      </c>
      <c r="AM163" s="20" t="e">
        <f t="shared" si="83"/>
        <v>#REF!</v>
      </c>
      <c r="AN163" s="20" t="e">
        <f t="shared" si="83"/>
        <v>#REF!</v>
      </c>
      <c r="AO163" s="20" t="e">
        <f t="shared" si="83"/>
        <v>#REF!</v>
      </c>
      <c r="AP163" s="20" t="e">
        <f t="shared" si="79"/>
        <v>#REF!</v>
      </c>
      <c r="AQ163" s="20"/>
      <c r="AR163" s="20"/>
      <c r="AS163" s="20"/>
    </row>
    <row r="164" spans="1:45" x14ac:dyDescent="0.25">
      <c r="B164" s="20"/>
    </row>
  </sheetData>
  <conditionalFormatting sqref="B146:AS163">
    <cfRule type="cellIs" dxfId="0" priority="1" operator="equal">
      <formula>0</formula>
    </cfRule>
  </conditionalFormatting>
  <pageMargins left="0.7" right="0.7" top="0.75" bottom="0.75" header="0.3" footer="0.3"/>
  <pageSetup paperSize="9" orientation="portrait" r:id="rId1"/>
  <customProperties>
    <customPr name="GUID" r:id="rId2"/>
  </customPropertie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3133A2-1AB9-445C-921A-4281AF4E3646}">
  <dimension ref="A2:AW439"/>
  <sheetViews>
    <sheetView zoomScale="85" zoomScaleNormal="85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R3" sqref="R3"/>
    </sheetView>
  </sheetViews>
  <sheetFormatPr defaultColWidth="8.7109375" defaultRowHeight="15" x14ac:dyDescent="0.25"/>
  <cols>
    <col min="1" max="1" width="15.140625" customWidth="1"/>
    <col min="2" max="2" width="22.28515625" bestFit="1" customWidth="1"/>
    <col min="3" max="3" width="19.85546875" bestFit="1" customWidth="1"/>
    <col min="4" max="4" width="10.5703125" bestFit="1" customWidth="1"/>
    <col min="5" max="5" width="25.85546875" customWidth="1"/>
    <col min="6" max="6" width="16.42578125" customWidth="1"/>
    <col min="7" max="7" width="25" style="83" bestFit="1" customWidth="1"/>
  </cols>
  <sheetData>
    <row r="2" spans="1:49" s="87" customFormat="1" ht="31.5" x14ac:dyDescent="0.25">
      <c r="A2" s="87" t="s">
        <v>25</v>
      </c>
      <c r="B2" s="87" t="s">
        <v>318</v>
      </c>
      <c r="C2" s="87" t="s">
        <v>320</v>
      </c>
      <c r="D2" s="87" t="s">
        <v>321</v>
      </c>
      <c r="E2" s="87" t="s">
        <v>322</v>
      </c>
      <c r="F2" s="87" t="s">
        <v>319</v>
      </c>
      <c r="G2" s="88" t="s">
        <v>324</v>
      </c>
      <c r="H2" s="133" t="s">
        <v>300</v>
      </c>
      <c r="I2" s="133"/>
      <c r="J2" s="134"/>
      <c r="K2" s="133" t="s">
        <v>301</v>
      </c>
      <c r="L2" s="133"/>
      <c r="M2" s="134"/>
      <c r="N2" s="133" t="s">
        <v>302</v>
      </c>
      <c r="O2" s="133"/>
      <c r="P2" s="134"/>
      <c r="Q2" s="133" t="s">
        <v>303</v>
      </c>
      <c r="R2" s="133"/>
      <c r="S2" s="134"/>
      <c r="T2" s="135" t="s">
        <v>304</v>
      </c>
      <c r="U2" s="133"/>
      <c r="V2" s="134"/>
      <c r="W2" s="133" t="s">
        <v>305</v>
      </c>
      <c r="X2" s="133"/>
      <c r="Y2" s="134"/>
      <c r="Z2" s="135" t="s">
        <v>306</v>
      </c>
      <c r="AA2" s="133"/>
      <c r="AB2" s="134"/>
      <c r="AC2" s="135" t="s">
        <v>307</v>
      </c>
      <c r="AD2" s="133"/>
      <c r="AE2" s="134"/>
      <c r="AF2" s="135" t="s">
        <v>308</v>
      </c>
      <c r="AG2" s="133"/>
      <c r="AH2" s="134"/>
      <c r="AI2" s="135" t="s">
        <v>309</v>
      </c>
      <c r="AJ2" s="133"/>
      <c r="AK2" s="134"/>
      <c r="AL2" s="135" t="s">
        <v>310</v>
      </c>
      <c r="AM2" s="133"/>
      <c r="AN2" s="134"/>
      <c r="AO2" s="135" t="s">
        <v>311</v>
      </c>
      <c r="AP2" s="133"/>
      <c r="AQ2" s="134"/>
      <c r="AR2" s="135" t="s">
        <v>312</v>
      </c>
      <c r="AS2" s="133"/>
      <c r="AT2" s="134"/>
      <c r="AU2" s="135" t="s">
        <v>313</v>
      </c>
      <c r="AV2" s="133"/>
      <c r="AW2" s="134"/>
    </row>
    <row r="3" spans="1:49" x14ac:dyDescent="0.25">
      <c r="A3" s="66">
        <v>42545</v>
      </c>
      <c r="B3">
        <f>IFERROR(AVERAGE(Z3,AB3),"")</f>
        <v>22.5</v>
      </c>
      <c r="C3" t="str">
        <f>(MONTH(A3)&amp;"-"&amp;YEAR(A3))</f>
        <v>6-2016</v>
      </c>
      <c r="D3" s="19">
        <v>42522</v>
      </c>
      <c r="E3" s="84">
        <f>EOMONTH(D3,-1)</f>
        <v>42521</v>
      </c>
      <c r="F3" s="20">
        <f t="shared" ref="F3:F66" si="0">IFERROR(AVERAGEIF(C$3:C$1381,D3,B$3:B$1381),"")</f>
        <v>22.5</v>
      </c>
      <c r="G3" s="85" t="str">
        <f>IFERROR(AVERAGEIF(C$3:C$382,E3,B$3:B$382),"")</f>
        <v/>
      </c>
      <c r="H3">
        <v>-5</v>
      </c>
      <c r="I3" s="67" t="s">
        <v>314</v>
      </c>
      <c r="J3" s="68">
        <v>-15</v>
      </c>
      <c r="L3" s="67"/>
      <c r="M3" s="68"/>
      <c r="N3">
        <v>5</v>
      </c>
      <c r="O3" s="67" t="s">
        <v>314</v>
      </c>
      <c r="P3" s="68">
        <v>15</v>
      </c>
      <c r="Q3">
        <v>20</v>
      </c>
      <c r="R3" s="67" t="s">
        <v>314</v>
      </c>
      <c r="S3" s="68">
        <v>25</v>
      </c>
      <c r="U3" s="67"/>
      <c r="V3" s="68"/>
      <c r="W3">
        <v>41</v>
      </c>
      <c r="X3" s="67" t="s">
        <v>314</v>
      </c>
      <c r="Y3" s="68">
        <v>46</v>
      </c>
      <c r="Z3">
        <v>20</v>
      </c>
      <c r="AA3" s="67" t="s">
        <v>314</v>
      </c>
      <c r="AB3" s="68">
        <v>25</v>
      </c>
      <c r="AC3">
        <v>25</v>
      </c>
      <c r="AD3" s="67" t="s">
        <v>314</v>
      </c>
      <c r="AE3" s="68">
        <v>40</v>
      </c>
      <c r="AF3">
        <v>35</v>
      </c>
      <c r="AG3" s="67" t="s">
        <v>314</v>
      </c>
      <c r="AH3" s="68">
        <v>45</v>
      </c>
      <c r="AI3">
        <v>50</v>
      </c>
      <c r="AJ3" s="67" t="s">
        <v>314</v>
      </c>
      <c r="AK3" s="68">
        <v>65</v>
      </c>
      <c r="AL3" s="69">
        <v>40</v>
      </c>
      <c r="AM3" s="67" t="s">
        <v>314</v>
      </c>
      <c r="AN3" s="68">
        <v>55</v>
      </c>
      <c r="AO3" s="69">
        <v>5</v>
      </c>
      <c r="AP3" s="67" t="s">
        <v>314</v>
      </c>
      <c r="AQ3" s="68">
        <v>15</v>
      </c>
      <c r="AR3">
        <v>25</v>
      </c>
      <c r="AS3" s="67" t="s">
        <v>314</v>
      </c>
      <c r="AT3" s="68">
        <v>30</v>
      </c>
      <c r="AU3">
        <v>50</v>
      </c>
      <c r="AV3" s="67" t="s">
        <v>314</v>
      </c>
      <c r="AW3" s="68">
        <v>55</v>
      </c>
    </row>
    <row r="4" spans="1:49" x14ac:dyDescent="0.25">
      <c r="A4" s="66">
        <f>A3+7</f>
        <v>42552</v>
      </c>
      <c r="B4">
        <f t="shared" ref="B4:B67" si="1">IFERROR(AVERAGE(Z4,AB4),"")</f>
        <v>22.5</v>
      </c>
      <c r="C4" t="str">
        <f t="shared" ref="C4:C67" si="2">(MONTH(A4)&amp;"-"&amp;YEAR(A4))</f>
        <v>7-2016</v>
      </c>
      <c r="D4" s="19">
        <v>42552</v>
      </c>
      <c r="E4" s="84">
        <f t="shared" ref="E4:E67" si="3">EOMONTH(D4,-1)</f>
        <v>42551</v>
      </c>
      <c r="F4" s="20">
        <f t="shared" si="0"/>
        <v>22.5</v>
      </c>
      <c r="G4" s="85">
        <f t="shared" ref="G4:G67" si="4">IFERROR(AVERAGEIF(C$3:C$1381,D3,B$3:B$1381),"")</f>
        <v>22.5</v>
      </c>
      <c r="H4">
        <v>-5</v>
      </c>
      <c r="I4" s="67" t="s">
        <v>314</v>
      </c>
      <c r="J4" s="68">
        <v>-10</v>
      </c>
      <c r="L4" s="67"/>
      <c r="M4" s="68"/>
      <c r="N4">
        <v>5</v>
      </c>
      <c r="O4" s="67" t="s">
        <v>314</v>
      </c>
      <c r="P4" s="68">
        <v>15</v>
      </c>
      <c r="Q4">
        <v>20</v>
      </c>
      <c r="R4" s="67" t="s">
        <v>314</v>
      </c>
      <c r="S4" s="68">
        <v>25</v>
      </c>
      <c r="U4" s="67"/>
      <c r="V4" s="68"/>
      <c r="W4">
        <v>45</v>
      </c>
      <c r="X4" s="67" t="s">
        <v>314</v>
      </c>
      <c r="Y4" s="68">
        <v>50</v>
      </c>
      <c r="Z4">
        <v>20</v>
      </c>
      <c r="AA4" s="67" t="s">
        <v>314</v>
      </c>
      <c r="AB4" s="68">
        <v>25</v>
      </c>
      <c r="AC4">
        <v>25</v>
      </c>
      <c r="AD4" s="67" t="s">
        <v>314</v>
      </c>
      <c r="AE4" s="68">
        <v>35</v>
      </c>
      <c r="AF4">
        <v>35</v>
      </c>
      <c r="AG4" s="67" t="s">
        <v>314</v>
      </c>
      <c r="AH4" s="68">
        <v>45</v>
      </c>
      <c r="AI4">
        <v>50</v>
      </c>
      <c r="AJ4" s="67" t="s">
        <v>314</v>
      </c>
      <c r="AK4" s="68">
        <v>65</v>
      </c>
      <c r="AL4" s="69">
        <v>40</v>
      </c>
      <c r="AM4" s="67" t="s">
        <v>314</v>
      </c>
      <c r="AN4" s="68">
        <v>55</v>
      </c>
      <c r="AO4" s="69">
        <v>5</v>
      </c>
      <c r="AP4" s="67" t="s">
        <v>314</v>
      </c>
      <c r="AQ4" s="68">
        <v>15</v>
      </c>
      <c r="AR4">
        <v>25</v>
      </c>
      <c r="AS4" s="67" t="s">
        <v>314</v>
      </c>
      <c r="AT4" s="68">
        <v>30</v>
      </c>
      <c r="AU4">
        <v>50</v>
      </c>
      <c r="AV4" s="67" t="s">
        <v>314</v>
      </c>
      <c r="AW4" s="68">
        <v>55</v>
      </c>
    </row>
    <row r="5" spans="1:49" x14ac:dyDescent="0.25">
      <c r="A5" s="66">
        <f t="shared" ref="A5:A29" si="5">A4+7</f>
        <v>42559</v>
      </c>
      <c r="B5">
        <f t="shared" si="1"/>
        <v>22.5</v>
      </c>
      <c r="C5" t="str">
        <f t="shared" si="2"/>
        <v>7-2016</v>
      </c>
      <c r="D5" s="19">
        <v>42583</v>
      </c>
      <c r="E5" s="84">
        <f t="shared" si="3"/>
        <v>42582</v>
      </c>
      <c r="F5" s="20">
        <f t="shared" si="0"/>
        <v>22.5</v>
      </c>
      <c r="G5" s="85">
        <f t="shared" si="4"/>
        <v>22.5</v>
      </c>
      <c r="H5">
        <v>-5</v>
      </c>
      <c r="I5" s="67" t="s">
        <v>314</v>
      </c>
      <c r="J5" s="68">
        <v>-10</v>
      </c>
      <c r="L5" s="67"/>
      <c r="M5" s="68"/>
      <c r="N5">
        <v>5</v>
      </c>
      <c r="O5" s="67" t="s">
        <v>314</v>
      </c>
      <c r="P5" s="68">
        <v>15</v>
      </c>
      <c r="Q5">
        <v>20</v>
      </c>
      <c r="R5" s="67" t="s">
        <v>314</v>
      </c>
      <c r="S5" s="68">
        <v>25</v>
      </c>
      <c r="U5" s="67"/>
      <c r="V5" s="68"/>
      <c r="W5">
        <v>45</v>
      </c>
      <c r="X5" s="67" t="s">
        <v>314</v>
      </c>
      <c r="Y5" s="68">
        <v>50</v>
      </c>
      <c r="Z5">
        <v>20</v>
      </c>
      <c r="AA5" s="67" t="s">
        <v>314</v>
      </c>
      <c r="AB5" s="68">
        <v>25</v>
      </c>
      <c r="AC5">
        <v>25</v>
      </c>
      <c r="AD5" s="67" t="s">
        <v>314</v>
      </c>
      <c r="AE5" s="68">
        <v>35</v>
      </c>
      <c r="AF5">
        <v>35</v>
      </c>
      <c r="AG5" s="67" t="s">
        <v>314</v>
      </c>
      <c r="AH5" s="68">
        <v>45</v>
      </c>
      <c r="AI5">
        <v>50</v>
      </c>
      <c r="AJ5" s="67" t="s">
        <v>314</v>
      </c>
      <c r="AK5" s="68">
        <v>65</v>
      </c>
      <c r="AL5" s="69">
        <v>40</v>
      </c>
      <c r="AM5" s="67" t="s">
        <v>314</v>
      </c>
      <c r="AN5" s="68">
        <v>55</v>
      </c>
      <c r="AO5" s="69">
        <v>5</v>
      </c>
      <c r="AP5" s="67" t="s">
        <v>314</v>
      </c>
      <c r="AQ5" s="68">
        <v>15</v>
      </c>
      <c r="AR5">
        <v>25</v>
      </c>
      <c r="AS5" s="67" t="s">
        <v>314</v>
      </c>
      <c r="AT5" s="68">
        <v>30</v>
      </c>
      <c r="AU5">
        <v>50</v>
      </c>
      <c r="AV5" s="67" t="s">
        <v>314</v>
      </c>
      <c r="AW5" s="68">
        <v>55</v>
      </c>
    </row>
    <row r="6" spans="1:49" x14ac:dyDescent="0.25">
      <c r="A6" s="66">
        <f t="shared" si="5"/>
        <v>42566</v>
      </c>
      <c r="B6">
        <f t="shared" si="1"/>
        <v>22.5</v>
      </c>
      <c r="C6" t="str">
        <f t="shared" si="2"/>
        <v>7-2016</v>
      </c>
      <c r="D6" s="19">
        <v>42614</v>
      </c>
      <c r="E6" s="84">
        <f t="shared" si="3"/>
        <v>42613</v>
      </c>
      <c r="F6" s="20">
        <f t="shared" si="0"/>
        <v>27.5</v>
      </c>
      <c r="G6" s="85">
        <f t="shared" si="4"/>
        <v>22.5</v>
      </c>
      <c r="H6">
        <v>-5</v>
      </c>
      <c r="I6" s="67" t="s">
        <v>314</v>
      </c>
      <c r="J6" s="68">
        <v>-10</v>
      </c>
      <c r="L6" s="67"/>
      <c r="M6" s="68"/>
      <c r="N6">
        <v>5</v>
      </c>
      <c r="O6" s="67" t="s">
        <v>314</v>
      </c>
      <c r="P6" s="68">
        <v>15</v>
      </c>
      <c r="Q6">
        <v>20</v>
      </c>
      <c r="R6" s="67" t="s">
        <v>314</v>
      </c>
      <c r="S6" s="68">
        <v>25</v>
      </c>
      <c r="U6" s="67"/>
      <c r="V6" s="68"/>
      <c r="W6">
        <v>45</v>
      </c>
      <c r="X6" s="67" t="s">
        <v>314</v>
      </c>
      <c r="Y6" s="68">
        <v>50</v>
      </c>
      <c r="Z6">
        <v>20</v>
      </c>
      <c r="AA6" s="67" t="s">
        <v>314</v>
      </c>
      <c r="AB6" s="68">
        <v>25</v>
      </c>
      <c r="AC6">
        <v>25</v>
      </c>
      <c r="AD6" s="67" t="s">
        <v>314</v>
      </c>
      <c r="AE6" s="68">
        <v>35</v>
      </c>
      <c r="AF6">
        <v>35</v>
      </c>
      <c r="AG6" s="67" t="s">
        <v>314</v>
      </c>
      <c r="AH6" s="68">
        <v>45</v>
      </c>
      <c r="AI6">
        <v>50</v>
      </c>
      <c r="AJ6" s="67" t="s">
        <v>314</v>
      </c>
      <c r="AK6" s="68">
        <v>65</v>
      </c>
      <c r="AL6" s="69">
        <v>40</v>
      </c>
      <c r="AM6" s="67" t="s">
        <v>314</v>
      </c>
      <c r="AN6" s="68">
        <v>55</v>
      </c>
      <c r="AO6" s="69">
        <v>5</v>
      </c>
      <c r="AP6" s="67" t="s">
        <v>314</v>
      </c>
      <c r="AQ6" s="68">
        <v>15</v>
      </c>
      <c r="AR6">
        <v>25</v>
      </c>
      <c r="AS6" s="67" t="s">
        <v>314</v>
      </c>
      <c r="AT6" s="68">
        <v>30</v>
      </c>
      <c r="AU6">
        <v>50</v>
      </c>
      <c r="AV6" s="67" t="s">
        <v>314</v>
      </c>
      <c r="AW6" s="68">
        <v>55</v>
      </c>
    </row>
    <row r="7" spans="1:49" x14ac:dyDescent="0.25">
      <c r="A7" s="66">
        <f t="shared" si="5"/>
        <v>42573</v>
      </c>
      <c r="B7">
        <f t="shared" si="1"/>
        <v>22.5</v>
      </c>
      <c r="C7" t="str">
        <f t="shared" si="2"/>
        <v>7-2016</v>
      </c>
      <c r="D7" s="19">
        <v>42644</v>
      </c>
      <c r="E7" s="84">
        <f t="shared" si="3"/>
        <v>42643</v>
      </c>
      <c r="F7" s="20">
        <f t="shared" si="0"/>
        <v>27.5</v>
      </c>
      <c r="G7" s="85">
        <f t="shared" si="4"/>
        <v>27.5</v>
      </c>
      <c r="H7">
        <v>-5</v>
      </c>
      <c r="I7" s="67" t="s">
        <v>314</v>
      </c>
      <c r="J7" s="68">
        <v>0</v>
      </c>
      <c r="L7" s="67"/>
      <c r="M7" s="68"/>
      <c r="N7">
        <v>5</v>
      </c>
      <c r="O7" s="67" t="s">
        <v>314</v>
      </c>
      <c r="P7" s="68">
        <v>15</v>
      </c>
      <c r="Q7">
        <v>20</v>
      </c>
      <c r="R7" s="67" t="s">
        <v>314</v>
      </c>
      <c r="S7" s="68">
        <v>25</v>
      </c>
      <c r="U7" s="67"/>
      <c r="V7" s="68"/>
      <c r="W7">
        <v>45</v>
      </c>
      <c r="X7" s="67" t="s">
        <v>314</v>
      </c>
      <c r="Y7" s="68">
        <v>50</v>
      </c>
      <c r="Z7">
        <v>20</v>
      </c>
      <c r="AA7" s="67" t="s">
        <v>314</v>
      </c>
      <c r="AB7" s="68">
        <v>25</v>
      </c>
      <c r="AC7">
        <v>25</v>
      </c>
      <c r="AD7" s="67" t="s">
        <v>314</v>
      </c>
      <c r="AE7" s="68">
        <v>35</v>
      </c>
      <c r="AF7">
        <v>35</v>
      </c>
      <c r="AG7" s="67" t="s">
        <v>314</v>
      </c>
      <c r="AH7" s="68">
        <v>45</v>
      </c>
      <c r="AI7">
        <v>50</v>
      </c>
      <c r="AJ7" s="67" t="s">
        <v>314</v>
      </c>
      <c r="AK7" s="68">
        <v>65</v>
      </c>
      <c r="AL7" s="69">
        <v>40</v>
      </c>
      <c r="AM7" s="67" t="s">
        <v>314</v>
      </c>
      <c r="AN7" s="68">
        <v>55</v>
      </c>
      <c r="AO7" s="69">
        <v>5</v>
      </c>
      <c r="AP7" s="67" t="s">
        <v>314</v>
      </c>
      <c r="AQ7" s="68">
        <v>15</v>
      </c>
      <c r="AR7">
        <v>25</v>
      </c>
      <c r="AS7" s="67" t="s">
        <v>314</v>
      </c>
      <c r="AT7" s="68">
        <v>30</v>
      </c>
      <c r="AU7">
        <v>50</v>
      </c>
      <c r="AV7" s="67" t="s">
        <v>314</v>
      </c>
      <c r="AW7" s="68">
        <v>55</v>
      </c>
    </row>
    <row r="8" spans="1:49" x14ac:dyDescent="0.25">
      <c r="A8" s="66">
        <f t="shared" si="5"/>
        <v>42580</v>
      </c>
      <c r="B8">
        <f t="shared" si="1"/>
        <v>22.5</v>
      </c>
      <c r="C8" t="str">
        <f t="shared" si="2"/>
        <v>7-2016</v>
      </c>
      <c r="D8" s="19">
        <v>42675</v>
      </c>
      <c r="E8" s="84">
        <f t="shared" si="3"/>
        <v>42674</v>
      </c>
      <c r="F8" s="20">
        <f t="shared" si="0"/>
        <v>27.5</v>
      </c>
      <c r="G8" s="85">
        <f t="shared" si="4"/>
        <v>27.5</v>
      </c>
      <c r="H8">
        <v>-5</v>
      </c>
      <c r="I8" s="67" t="s">
        <v>314</v>
      </c>
      <c r="J8" s="68">
        <v>5</v>
      </c>
      <c r="L8" s="67"/>
      <c r="M8" s="68"/>
      <c r="N8">
        <v>5</v>
      </c>
      <c r="O8" s="67" t="s">
        <v>314</v>
      </c>
      <c r="P8" s="68">
        <v>15</v>
      </c>
      <c r="Q8">
        <v>20</v>
      </c>
      <c r="R8" s="67" t="s">
        <v>314</v>
      </c>
      <c r="S8" s="68">
        <v>25</v>
      </c>
      <c r="U8" s="67"/>
      <c r="V8" s="68"/>
      <c r="W8">
        <v>45</v>
      </c>
      <c r="X8" s="67" t="s">
        <v>314</v>
      </c>
      <c r="Y8" s="68">
        <v>50</v>
      </c>
      <c r="Z8">
        <v>20</v>
      </c>
      <c r="AA8" s="67" t="s">
        <v>314</v>
      </c>
      <c r="AB8" s="68">
        <v>25</v>
      </c>
      <c r="AC8">
        <v>25</v>
      </c>
      <c r="AD8" s="67" t="s">
        <v>314</v>
      </c>
      <c r="AE8" s="68">
        <v>35</v>
      </c>
      <c r="AF8">
        <v>35</v>
      </c>
      <c r="AG8" s="67" t="s">
        <v>314</v>
      </c>
      <c r="AH8" s="68">
        <v>45</v>
      </c>
      <c r="AI8">
        <v>50</v>
      </c>
      <c r="AJ8" s="67" t="s">
        <v>314</v>
      </c>
      <c r="AK8" s="68">
        <v>65</v>
      </c>
      <c r="AL8" s="69">
        <v>40</v>
      </c>
      <c r="AM8" s="67" t="s">
        <v>314</v>
      </c>
      <c r="AN8" s="68">
        <v>55</v>
      </c>
      <c r="AO8" s="69">
        <v>8</v>
      </c>
      <c r="AP8" s="67" t="s">
        <v>314</v>
      </c>
      <c r="AQ8" s="68">
        <v>15</v>
      </c>
      <c r="AR8">
        <v>25</v>
      </c>
      <c r="AS8" s="67" t="s">
        <v>314</v>
      </c>
      <c r="AT8" s="68">
        <v>30</v>
      </c>
      <c r="AU8">
        <v>50</v>
      </c>
      <c r="AV8" s="67" t="s">
        <v>314</v>
      </c>
      <c r="AW8" s="68">
        <v>55</v>
      </c>
    </row>
    <row r="9" spans="1:49" x14ac:dyDescent="0.25">
      <c r="A9" s="66">
        <f t="shared" si="5"/>
        <v>42587</v>
      </c>
      <c r="B9">
        <f t="shared" si="1"/>
        <v>22.5</v>
      </c>
      <c r="C9" t="str">
        <f t="shared" si="2"/>
        <v>8-2016</v>
      </c>
      <c r="D9" s="19">
        <v>42705</v>
      </c>
      <c r="E9" s="84">
        <f t="shared" si="3"/>
        <v>42704</v>
      </c>
      <c r="F9" s="20">
        <f t="shared" si="0"/>
        <v>36.75</v>
      </c>
      <c r="G9" s="85">
        <f t="shared" si="4"/>
        <v>27.5</v>
      </c>
      <c r="H9">
        <v>0</v>
      </c>
      <c r="I9" s="67" t="s">
        <v>314</v>
      </c>
      <c r="J9" s="68">
        <v>5</v>
      </c>
      <c r="L9" s="67"/>
      <c r="M9" s="68"/>
      <c r="N9">
        <v>5</v>
      </c>
      <c r="O9" s="67" t="s">
        <v>314</v>
      </c>
      <c r="P9" s="68">
        <v>15</v>
      </c>
      <c r="Q9">
        <v>20</v>
      </c>
      <c r="R9" s="67" t="s">
        <v>314</v>
      </c>
      <c r="S9" s="68">
        <v>25</v>
      </c>
      <c r="U9" s="67"/>
      <c r="V9" s="68"/>
      <c r="W9">
        <v>45</v>
      </c>
      <c r="X9" s="67" t="s">
        <v>314</v>
      </c>
      <c r="Y9" s="68">
        <v>50</v>
      </c>
      <c r="Z9">
        <v>20</v>
      </c>
      <c r="AA9" s="67" t="s">
        <v>314</v>
      </c>
      <c r="AB9" s="68">
        <v>25</v>
      </c>
      <c r="AC9">
        <v>27</v>
      </c>
      <c r="AD9" s="67" t="s">
        <v>314</v>
      </c>
      <c r="AE9" s="68">
        <v>37</v>
      </c>
      <c r="AF9">
        <v>35</v>
      </c>
      <c r="AG9" s="67" t="s">
        <v>314</v>
      </c>
      <c r="AH9" s="68">
        <v>45</v>
      </c>
      <c r="AI9">
        <v>50</v>
      </c>
      <c r="AJ9" s="67" t="s">
        <v>314</v>
      </c>
      <c r="AK9" s="68">
        <v>65</v>
      </c>
      <c r="AL9" s="69">
        <v>40</v>
      </c>
      <c r="AM9" s="67" t="s">
        <v>314</v>
      </c>
      <c r="AN9" s="68">
        <v>55</v>
      </c>
      <c r="AO9" s="69">
        <v>8</v>
      </c>
      <c r="AP9" s="67" t="s">
        <v>314</v>
      </c>
      <c r="AQ9" s="68">
        <v>15</v>
      </c>
      <c r="AR9">
        <v>25</v>
      </c>
      <c r="AS9" s="67" t="s">
        <v>314</v>
      </c>
      <c r="AT9" s="68">
        <v>30</v>
      </c>
      <c r="AU9">
        <v>50</v>
      </c>
      <c r="AV9" s="67" t="s">
        <v>314</v>
      </c>
      <c r="AW9" s="68">
        <v>55</v>
      </c>
    </row>
    <row r="10" spans="1:49" x14ac:dyDescent="0.25">
      <c r="A10" s="66">
        <f t="shared" si="5"/>
        <v>42594</v>
      </c>
      <c r="B10">
        <f t="shared" si="1"/>
        <v>22.5</v>
      </c>
      <c r="C10" t="str">
        <f t="shared" si="2"/>
        <v>8-2016</v>
      </c>
      <c r="D10" s="19">
        <v>42736</v>
      </c>
      <c r="E10" s="84">
        <f t="shared" si="3"/>
        <v>42735</v>
      </c>
      <c r="F10" s="20">
        <f t="shared" si="0"/>
        <v>39.75</v>
      </c>
      <c r="G10" s="85">
        <f t="shared" si="4"/>
        <v>36.75</v>
      </c>
      <c r="H10">
        <v>0</v>
      </c>
      <c r="I10" s="67" t="s">
        <v>314</v>
      </c>
      <c r="J10" s="68">
        <v>5</v>
      </c>
      <c r="L10" s="67"/>
      <c r="M10" s="68"/>
      <c r="N10">
        <v>5</v>
      </c>
      <c r="O10" s="67" t="s">
        <v>314</v>
      </c>
      <c r="P10" s="68">
        <v>15</v>
      </c>
      <c r="Q10">
        <v>20</v>
      </c>
      <c r="R10" s="67" t="s">
        <v>314</v>
      </c>
      <c r="S10" s="68">
        <v>25</v>
      </c>
      <c r="U10" s="67"/>
      <c r="V10" s="68"/>
      <c r="W10">
        <v>45</v>
      </c>
      <c r="X10" s="67" t="s">
        <v>314</v>
      </c>
      <c r="Y10" s="68">
        <v>50</v>
      </c>
      <c r="Z10">
        <v>20</v>
      </c>
      <c r="AA10" s="67" t="s">
        <v>314</v>
      </c>
      <c r="AB10" s="68">
        <v>25</v>
      </c>
      <c r="AC10">
        <v>27</v>
      </c>
      <c r="AD10" s="67" t="s">
        <v>314</v>
      </c>
      <c r="AE10" s="68">
        <v>37</v>
      </c>
      <c r="AF10">
        <v>35</v>
      </c>
      <c r="AG10" s="67" t="s">
        <v>314</v>
      </c>
      <c r="AH10" s="68">
        <v>45</v>
      </c>
      <c r="AI10">
        <v>50</v>
      </c>
      <c r="AJ10" s="67" t="s">
        <v>314</v>
      </c>
      <c r="AK10" s="68">
        <v>65</v>
      </c>
      <c r="AL10" s="69">
        <v>40</v>
      </c>
      <c r="AM10" s="67" t="s">
        <v>314</v>
      </c>
      <c r="AN10" s="68">
        <v>55</v>
      </c>
      <c r="AO10" s="69">
        <v>8</v>
      </c>
      <c r="AP10" s="67" t="s">
        <v>314</v>
      </c>
      <c r="AQ10" s="68">
        <v>15</v>
      </c>
      <c r="AR10">
        <v>25</v>
      </c>
      <c r="AS10" s="67" t="s">
        <v>314</v>
      </c>
      <c r="AT10" s="68">
        <v>30</v>
      </c>
      <c r="AU10">
        <v>50</v>
      </c>
      <c r="AV10" s="67" t="s">
        <v>314</v>
      </c>
      <c r="AW10" s="68">
        <v>55</v>
      </c>
    </row>
    <row r="11" spans="1:49" x14ac:dyDescent="0.25">
      <c r="A11" s="66">
        <f t="shared" si="5"/>
        <v>42601</v>
      </c>
      <c r="B11">
        <f t="shared" si="1"/>
        <v>22.5</v>
      </c>
      <c r="C11" t="str">
        <f t="shared" si="2"/>
        <v>8-2016</v>
      </c>
      <c r="D11" s="19">
        <v>42767</v>
      </c>
      <c r="E11" s="84">
        <f t="shared" si="3"/>
        <v>42766</v>
      </c>
      <c r="F11" s="20">
        <f t="shared" si="0"/>
        <v>44.5</v>
      </c>
      <c r="G11" s="85">
        <f t="shared" si="4"/>
        <v>39.75</v>
      </c>
      <c r="H11">
        <v>0</v>
      </c>
      <c r="I11" s="67" t="s">
        <v>314</v>
      </c>
      <c r="J11" s="68">
        <v>5</v>
      </c>
      <c r="L11" s="67"/>
      <c r="M11" s="68"/>
      <c r="N11">
        <v>5</v>
      </c>
      <c r="O11" s="67" t="s">
        <v>314</v>
      </c>
      <c r="P11" s="68">
        <v>15</v>
      </c>
      <c r="Q11">
        <v>20</v>
      </c>
      <c r="R11" s="67" t="s">
        <v>314</v>
      </c>
      <c r="S11" s="68">
        <v>25</v>
      </c>
      <c r="U11" s="67"/>
      <c r="V11" s="68"/>
      <c r="W11">
        <v>50</v>
      </c>
      <c r="X11" s="67" t="s">
        <v>314</v>
      </c>
      <c r="Y11" s="68">
        <v>55</v>
      </c>
      <c r="Z11">
        <v>20</v>
      </c>
      <c r="AA11" s="67" t="s">
        <v>314</v>
      </c>
      <c r="AB11" s="68">
        <v>25</v>
      </c>
      <c r="AC11">
        <v>27</v>
      </c>
      <c r="AD11" s="67" t="s">
        <v>314</v>
      </c>
      <c r="AE11" s="68">
        <v>37</v>
      </c>
      <c r="AF11">
        <v>35</v>
      </c>
      <c r="AG11" s="67" t="s">
        <v>314</v>
      </c>
      <c r="AH11" s="68">
        <v>45</v>
      </c>
      <c r="AI11">
        <v>50</v>
      </c>
      <c r="AJ11" s="67" t="s">
        <v>314</v>
      </c>
      <c r="AK11" s="68">
        <v>65</v>
      </c>
      <c r="AL11" s="69">
        <v>40</v>
      </c>
      <c r="AM11" s="67" t="s">
        <v>314</v>
      </c>
      <c r="AN11" s="68">
        <v>55</v>
      </c>
      <c r="AO11" s="69">
        <v>8</v>
      </c>
      <c r="AP11" s="67" t="s">
        <v>314</v>
      </c>
      <c r="AQ11" s="68">
        <v>15</v>
      </c>
      <c r="AR11">
        <v>25</v>
      </c>
      <c r="AS11" s="67" t="s">
        <v>314</v>
      </c>
      <c r="AT11" s="68">
        <v>30</v>
      </c>
      <c r="AU11">
        <v>50</v>
      </c>
      <c r="AV11" s="67" t="s">
        <v>314</v>
      </c>
      <c r="AW11" s="68">
        <v>55</v>
      </c>
    </row>
    <row r="12" spans="1:49" x14ac:dyDescent="0.25">
      <c r="A12" s="66">
        <f t="shared" si="5"/>
        <v>42608</v>
      </c>
      <c r="B12">
        <f t="shared" si="1"/>
        <v>22.5</v>
      </c>
      <c r="C12" t="str">
        <f t="shared" si="2"/>
        <v>8-2016</v>
      </c>
      <c r="D12" s="19">
        <v>42795</v>
      </c>
      <c r="E12" s="84">
        <f t="shared" si="3"/>
        <v>42794</v>
      </c>
      <c r="F12" s="20">
        <f t="shared" si="0"/>
        <v>52.5</v>
      </c>
      <c r="G12" s="85">
        <f t="shared" si="4"/>
        <v>44.5</v>
      </c>
      <c r="H12">
        <v>0</v>
      </c>
      <c r="I12" s="67" t="s">
        <v>314</v>
      </c>
      <c r="J12" s="68">
        <v>5</v>
      </c>
      <c r="L12" s="67"/>
      <c r="M12" s="68"/>
      <c r="N12">
        <v>10</v>
      </c>
      <c r="O12" s="67" t="s">
        <v>314</v>
      </c>
      <c r="P12" s="68">
        <v>20</v>
      </c>
      <c r="Q12">
        <v>19</v>
      </c>
      <c r="R12" s="67" t="s">
        <v>314</v>
      </c>
      <c r="S12" s="68">
        <v>29</v>
      </c>
      <c r="U12" s="67"/>
      <c r="V12" s="68"/>
      <c r="W12">
        <v>50</v>
      </c>
      <c r="X12" s="67" t="s">
        <v>314</v>
      </c>
      <c r="Y12" s="68">
        <v>65</v>
      </c>
      <c r="Z12">
        <v>20</v>
      </c>
      <c r="AA12" s="67" t="s">
        <v>314</v>
      </c>
      <c r="AB12" s="68">
        <v>25</v>
      </c>
      <c r="AC12">
        <v>27</v>
      </c>
      <c r="AD12" s="67" t="s">
        <v>314</v>
      </c>
      <c r="AE12" s="68">
        <v>37</v>
      </c>
      <c r="AF12">
        <v>35</v>
      </c>
      <c r="AG12" s="67" t="s">
        <v>314</v>
      </c>
      <c r="AH12" s="68">
        <v>45</v>
      </c>
      <c r="AI12">
        <v>50</v>
      </c>
      <c r="AJ12" s="67" t="s">
        <v>314</v>
      </c>
      <c r="AK12" s="68">
        <v>65</v>
      </c>
      <c r="AL12" s="69">
        <v>40</v>
      </c>
      <c r="AM12" s="67" t="s">
        <v>314</v>
      </c>
      <c r="AN12" s="68">
        <v>55</v>
      </c>
      <c r="AO12" s="69">
        <v>8</v>
      </c>
      <c r="AP12" s="67" t="s">
        <v>314</v>
      </c>
      <c r="AQ12" s="68">
        <v>15</v>
      </c>
      <c r="AR12">
        <v>25</v>
      </c>
      <c r="AS12" s="67" t="s">
        <v>314</v>
      </c>
      <c r="AT12" s="68">
        <v>30</v>
      </c>
      <c r="AU12">
        <v>50</v>
      </c>
      <c r="AV12" s="67" t="s">
        <v>314</v>
      </c>
      <c r="AW12" s="68">
        <v>55</v>
      </c>
    </row>
    <row r="13" spans="1:49" x14ac:dyDescent="0.25">
      <c r="A13" s="66">
        <f t="shared" si="5"/>
        <v>42615</v>
      </c>
      <c r="B13">
        <f t="shared" si="1"/>
        <v>27.5</v>
      </c>
      <c r="C13" t="str">
        <f t="shared" si="2"/>
        <v>9-2016</v>
      </c>
      <c r="D13" s="19">
        <v>42826</v>
      </c>
      <c r="E13" s="84">
        <f t="shared" si="3"/>
        <v>42825</v>
      </c>
      <c r="F13" s="20">
        <f t="shared" si="0"/>
        <v>76.25</v>
      </c>
      <c r="G13" s="85">
        <f t="shared" si="4"/>
        <v>52.5</v>
      </c>
      <c r="H13">
        <v>2</v>
      </c>
      <c r="I13" s="67" t="s">
        <v>314</v>
      </c>
      <c r="J13" s="68">
        <v>7</v>
      </c>
      <c r="L13" s="67"/>
      <c r="M13" s="68"/>
      <c r="N13">
        <v>10</v>
      </c>
      <c r="O13" s="67" t="s">
        <v>314</v>
      </c>
      <c r="P13" s="68">
        <v>20</v>
      </c>
      <c r="Q13">
        <v>19</v>
      </c>
      <c r="R13" s="67" t="s">
        <v>314</v>
      </c>
      <c r="S13" s="68">
        <v>29</v>
      </c>
      <c r="U13" s="67"/>
      <c r="V13" s="68"/>
      <c r="W13">
        <v>50</v>
      </c>
      <c r="X13" s="67" t="s">
        <v>314</v>
      </c>
      <c r="Y13" s="68">
        <v>65</v>
      </c>
      <c r="Z13">
        <v>25</v>
      </c>
      <c r="AA13" s="67" t="s">
        <v>314</v>
      </c>
      <c r="AB13" s="68">
        <v>30</v>
      </c>
      <c r="AC13">
        <v>27</v>
      </c>
      <c r="AD13" s="67" t="s">
        <v>314</v>
      </c>
      <c r="AE13" s="68">
        <v>37</v>
      </c>
      <c r="AF13">
        <v>35</v>
      </c>
      <c r="AG13" s="67" t="s">
        <v>314</v>
      </c>
      <c r="AH13" s="68">
        <v>45</v>
      </c>
      <c r="AI13">
        <v>50</v>
      </c>
      <c r="AJ13" s="67" t="s">
        <v>314</v>
      </c>
      <c r="AK13" s="68">
        <v>65</v>
      </c>
      <c r="AL13" s="69">
        <v>40</v>
      </c>
      <c r="AM13" s="67" t="s">
        <v>314</v>
      </c>
      <c r="AN13" s="68">
        <v>55</v>
      </c>
      <c r="AO13" s="69">
        <v>8</v>
      </c>
      <c r="AP13" s="67" t="s">
        <v>314</v>
      </c>
      <c r="AQ13" s="68">
        <v>15</v>
      </c>
      <c r="AR13">
        <v>25</v>
      </c>
      <c r="AS13" s="67" t="s">
        <v>314</v>
      </c>
      <c r="AT13" s="68">
        <v>30</v>
      </c>
      <c r="AU13">
        <v>50</v>
      </c>
      <c r="AV13" s="67" t="s">
        <v>314</v>
      </c>
      <c r="AW13" s="68">
        <v>55</v>
      </c>
    </row>
    <row r="14" spans="1:49" x14ac:dyDescent="0.25">
      <c r="A14" s="66">
        <f t="shared" si="5"/>
        <v>42622</v>
      </c>
      <c r="B14">
        <f t="shared" si="1"/>
        <v>27.5</v>
      </c>
      <c r="C14" t="str">
        <f t="shared" si="2"/>
        <v>9-2016</v>
      </c>
      <c r="D14" s="19">
        <v>42856</v>
      </c>
      <c r="E14" s="84">
        <f t="shared" si="3"/>
        <v>42855</v>
      </c>
      <c r="F14" s="20">
        <f t="shared" si="0"/>
        <v>80</v>
      </c>
      <c r="G14" s="85">
        <f t="shared" si="4"/>
        <v>76.25</v>
      </c>
      <c r="H14">
        <v>2</v>
      </c>
      <c r="I14" s="67" t="s">
        <v>314</v>
      </c>
      <c r="J14" s="68">
        <v>7</v>
      </c>
      <c r="L14" s="67"/>
      <c r="M14" s="68"/>
      <c r="N14">
        <v>10</v>
      </c>
      <c r="O14" s="67" t="s">
        <v>314</v>
      </c>
      <c r="P14" s="68">
        <v>20</v>
      </c>
      <c r="Q14">
        <v>19</v>
      </c>
      <c r="R14" s="67" t="s">
        <v>314</v>
      </c>
      <c r="S14" s="68">
        <v>29</v>
      </c>
      <c r="U14" s="67"/>
      <c r="V14" s="68"/>
      <c r="W14">
        <v>50</v>
      </c>
      <c r="X14" s="67" t="s">
        <v>314</v>
      </c>
      <c r="Y14" s="68">
        <v>65</v>
      </c>
      <c r="Z14">
        <v>25</v>
      </c>
      <c r="AA14" s="67" t="s">
        <v>314</v>
      </c>
      <c r="AB14" s="68">
        <v>30</v>
      </c>
      <c r="AC14">
        <v>27</v>
      </c>
      <c r="AD14" s="67" t="s">
        <v>314</v>
      </c>
      <c r="AE14" s="68">
        <v>37</v>
      </c>
      <c r="AF14">
        <v>35</v>
      </c>
      <c r="AG14" s="67" t="s">
        <v>314</v>
      </c>
      <c r="AH14" s="68">
        <v>45</v>
      </c>
      <c r="AI14">
        <v>50</v>
      </c>
      <c r="AJ14" s="67" t="s">
        <v>314</v>
      </c>
      <c r="AK14" s="68">
        <v>65</v>
      </c>
      <c r="AL14" s="69">
        <v>40</v>
      </c>
      <c r="AM14" s="67" t="s">
        <v>314</v>
      </c>
      <c r="AN14" s="68">
        <v>55</v>
      </c>
      <c r="AO14" s="69">
        <v>8</v>
      </c>
      <c r="AP14" s="67" t="s">
        <v>314</v>
      </c>
      <c r="AQ14" s="68">
        <v>15</v>
      </c>
      <c r="AR14">
        <v>25</v>
      </c>
      <c r="AS14" s="67" t="s">
        <v>314</v>
      </c>
      <c r="AT14" s="68">
        <v>30</v>
      </c>
      <c r="AU14">
        <v>50</v>
      </c>
      <c r="AV14" s="67" t="s">
        <v>314</v>
      </c>
      <c r="AW14" s="68">
        <v>55</v>
      </c>
    </row>
    <row r="15" spans="1:49" x14ac:dyDescent="0.25">
      <c r="A15" s="66">
        <f t="shared" si="5"/>
        <v>42629</v>
      </c>
      <c r="B15">
        <f t="shared" si="1"/>
        <v>27.5</v>
      </c>
      <c r="C15" t="str">
        <f t="shared" si="2"/>
        <v>9-2016</v>
      </c>
      <c r="D15" s="19">
        <v>42887</v>
      </c>
      <c r="E15" s="84">
        <f t="shared" si="3"/>
        <v>42886</v>
      </c>
      <c r="F15" s="20">
        <f t="shared" si="0"/>
        <v>78</v>
      </c>
      <c r="G15" s="85">
        <f t="shared" si="4"/>
        <v>80</v>
      </c>
      <c r="H15">
        <v>2</v>
      </c>
      <c r="I15" s="67" t="s">
        <v>314</v>
      </c>
      <c r="J15" s="68">
        <v>7</v>
      </c>
      <c r="L15" s="67"/>
      <c r="M15" s="68"/>
      <c r="N15">
        <v>10</v>
      </c>
      <c r="O15" s="67" t="s">
        <v>314</v>
      </c>
      <c r="P15" s="68">
        <v>15</v>
      </c>
      <c r="Q15">
        <v>19</v>
      </c>
      <c r="R15" s="67" t="s">
        <v>314</v>
      </c>
      <c r="S15" s="68">
        <v>29</v>
      </c>
      <c r="U15" s="67"/>
      <c r="V15" s="68"/>
      <c r="W15">
        <v>38</v>
      </c>
      <c r="X15" s="67" t="s">
        <v>314</v>
      </c>
      <c r="Y15" s="68">
        <v>45</v>
      </c>
      <c r="Z15">
        <v>25</v>
      </c>
      <c r="AA15" s="67" t="s">
        <v>314</v>
      </c>
      <c r="AB15" s="68">
        <v>30</v>
      </c>
      <c r="AC15">
        <v>27</v>
      </c>
      <c r="AD15" s="67" t="s">
        <v>314</v>
      </c>
      <c r="AE15" s="68">
        <v>37</v>
      </c>
      <c r="AF15">
        <v>35</v>
      </c>
      <c r="AG15" s="67" t="s">
        <v>314</v>
      </c>
      <c r="AH15" s="68">
        <v>45</v>
      </c>
      <c r="AI15">
        <v>50</v>
      </c>
      <c r="AJ15" s="67" t="s">
        <v>314</v>
      </c>
      <c r="AK15" s="68">
        <v>65</v>
      </c>
      <c r="AL15" s="69">
        <v>40</v>
      </c>
      <c r="AM15" s="67" t="s">
        <v>314</v>
      </c>
      <c r="AN15" s="68">
        <v>55</v>
      </c>
      <c r="AO15" s="69">
        <v>8</v>
      </c>
      <c r="AP15" s="67" t="s">
        <v>314</v>
      </c>
      <c r="AQ15" s="68">
        <v>15</v>
      </c>
      <c r="AR15">
        <v>25</v>
      </c>
      <c r="AS15" s="67" t="s">
        <v>314</v>
      </c>
      <c r="AT15" s="68">
        <v>30</v>
      </c>
      <c r="AU15">
        <v>50</v>
      </c>
      <c r="AV15" s="67" t="s">
        <v>314</v>
      </c>
      <c r="AW15" s="68">
        <v>55</v>
      </c>
    </row>
    <row r="16" spans="1:49" x14ac:dyDescent="0.25">
      <c r="A16" s="66">
        <f t="shared" si="5"/>
        <v>42636</v>
      </c>
      <c r="B16">
        <f t="shared" si="1"/>
        <v>27.5</v>
      </c>
      <c r="C16" t="str">
        <f t="shared" si="2"/>
        <v>9-2016</v>
      </c>
      <c r="D16" s="19">
        <v>42917</v>
      </c>
      <c r="E16" s="84">
        <f t="shared" si="3"/>
        <v>42916</v>
      </c>
      <c r="F16" s="20">
        <f t="shared" si="0"/>
        <v>75</v>
      </c>
      <c r="G16" s="85">
        <f t="shared" si="4"/>
        <v>78</v>
      </c>
      <c r="H16">
        <v>2</v>
      </c>
      <c r="I16" s="67" t="s">
        <v>314</v>
      </c>
      <c r="J16" s="68">
        <v>7</v>
      </c>
      <c r="L16" s="67"/>
      <c r="M16" s="68"/>
      <c r="N16">
        <v>10</v>
      </c>
      <c r="O16" s="67" t="s">
        <v>314</v>
      </c>
      <c r="P16" s="68">
        <v>15</v>
      </c>
      <c r="Q16">
        <v>19</v>
      </c>
      <c r="R16" s="67" t="s">
        <v>314</v>
      </c>
      <c r="S16" s="68">
        <v>29</v>
      </c>
      <c r="U16" s="67"/>
      <c r="V16" s="68"/>
      <c r="W16">
        <v>38</v>
      </c>
      <c r="X16" s="67" t="s">
        <v>314</v>
      </c>
      <c r="Y16" s="68">
        <v>45</v>
      </c>
      <c r="Z16">
        <v>25</v>
      </c>
      <c r="AA16" s="67" t="s">
        <v>314</v>
      </c>
      <c r="AB16" s="68">
        <v>30</v>
      </c>
      <c r="AC16">
        <v>27</v>
      </c>
      <c r="AD16" s="67" t="s">
        <v>314</v>
      </c>
      <c r="AE16" s="68">
        <v>37</v>
      </c>
      <c r="AF16">
        <v>31</v>
      </c>
      <c r="AG16" s="67" t="s">
        <v>314</v>
      </c>
      <c r="AH16" s="68">
        <v>41</v>
      </c>
      <c r="AI16">
        <v>50</v>
      </c>
      <c r="AJ16" s="67" t="s">
        <v>314</v>
      </c>
      <c r="AK16" s="68">
        <v>65</v>
      </c>
      <c r="AL16" s="69">
        <v>40</v>
      </c>
      <c r="AM16" s="67" t="s">
        <v>314</v>
      </c>
      <c r="AN16" s="68">
        <v>55</v>
      </c>
      <c r="AO16" s="69">
        <v>8</v>
      </c>
      <c r="AP16" s="67" t="s">
        <v>314</v>
      </c>
      <c r="AQ16" s="68">
        <v>15</v>
      </c>
      <c r="AR16">
        <v>25</v>
      </c>
      <c r="AS16" s="67" t="s">
        <v>314</v>
      </c>
      <c r="AT16" s="68">
        <v>30</v>
      </c>
      <c r="AU16">
        <v>50</v>
      </c>
      <c r="AV16" s="67" t="s">
        <v>314</v>
      </c>
      <c r="AW16" s="68">
        <v>55</v>
      </c>
    </row>
    <row r="17" spans="1:49" x14ac:dyDescent="0.25">
      <c r="A17" s="66">
        <f t="shared" si="5"/>
        <v>42643</v>
      </c>
      <c r="B17">
        <f t="shared" si="1"/>
        <v>27.5</v>
      </c>
      <c r="C17" t="str">
        <f t="shared" si="2"/>
        <v>9-2016</v>
      </c>
      <c r="D17" s="19">
        <v>42948</v>
      </c>
      <c r="E17" s="84">
        <f t="shared" si="3"/>
        <v>42947</v>
      </c>
      <c r="F17" s="20">
        <f t="shared" si="0"/>
        <v>75</v>
      </c>
      <c r="G17" s="85">
        <f t="shared" si="4"/>
        <v>75</v>
      </c>
      <c r="H17">
        <v>2</v>
      </c>
      <c r="I17" s="67" t="s">
        <v>314</v>
      </c>
      <c r="J17" s="68">
        <v>7</v>
      </c>
      <c r="L17" s="67"/>
      <c r="M17" s="68"/>
      <c r="N17">
        <v>10</v>
      </c>
      <c r="O17" s="67" t="s">
        <v>314</v>
      </c>
      <c r="P17" s="68">
        <v>15</v>
      </c>
      <c r="Q17">
        <v>19</v>
      </c>
      <c r="R17" s="67" t="s">
        <v>314</v>
      </c>
      <c r="S17" s="68">
        <v>29</v>
      </c>
      <c r="U17" s="67"/>
      <c r="V17" s="68"/>
      <c r="W17">
        <v>38</v>
      </c>
      <c r="X17" s="67" t="s">
        <v>314</v>
      </c>
      <c r="Y17" s="68">
        <v>45</v>
      </c>
      <c r="Z17">
        <v>25</v>
      </c>
      <c r="AA17" s="67" t="s">
        <v>314</v>
      </c>
      <c r="AB17" s="68">
        <v>30</v>
      </c>
      <c r="AC17">
        <v>27</v>
      </c>
      <c r="AD17" s="67" t="s">
        <v>314</v>
      </c>
      <c r="AE17" s="68">
        <v>37</v>
      </c>
      <c r="AF17">
        <v>31</v>
      </c>
      <c r="AG17" s="67" t="s">
        <v>314</v>
      </c>
      <c r="AH17" s="68">
        <v>41</v>
      </c>
      <c r="AI17">
        <v>50</v>
      </c>
      <c r="AJ17" s="67" t="s">
        <v>314</v>
      </c>
      <c r="AK17" s="68">
        <v>65</v>
      </c>
      <c r="AL17" s="69">
        <v>40</v>
      </c>
      <c r="AM17" s="67" t="s">
        <v>314</v>
      </c>
      <c r="AN17" s="68">
        <v>55</v>
      </c>
      <c r="AO17" s="69">
        <v>8</v>
      </c>
      <c r="AP17" s="67" t="s">
        <v>314</v>
      </c>
      <c r="AQ17" s="68">
        <v>15</v>
      </c>
      <c r="AR17">
        <v>25</v>
      </c>
      <c r="AS17" s="67" t="s">
        <v>314</v>
      </c>
      <c r="AT17" s="68">
        <v>30</v>
      </c>
      <c r="AU17">
        <v>50</v>
      </c>
      <c r="AV17" s="67" t="s">
        <v>314</v>
      </c>
      <c r="AW17" s="68">
        <v>55</v>
      </c>
    </row>
    <row r="18" spans="1:49" x14ac:dyDescent="0.25">
      <c r="A18" s="66">
        <f t="shared" si="5"/>
        <v>42650</v>
      </c>
      <c r="B18">
        <f t="shared" si="1"/>
        <v>27.5</v>
      </c>
      <c r="C18" t="str">
        <f t="shared" si="2"/>
        <v>10-2016</v>
      </c>
      <c r="D18" s="19">
        <v>42979</v>
      </c>
      <c r="E18" s="84">
        <f t="shared" si="3"/>
        <v>42978</v>
      </c>
      <c r="F18" s="20">
        <f t="shared" si="0"/>
        <v>75</v>
      </c>
      <c r="G18" s="85">
        <f t="shared" si="4"/>
        <v>75</v>
      </c>
      <c r="H18">
        <v>0</v>
      </c>
      <c r="I18" s="67" t="s">
        <v>314</v>
      </c>
      <c r="J18" s="68">
        <v>5</v>
      </c>
      <c r="L18" s="67"/>
      <c r="M18" s="68"/>
      <c r="N18">
        <v>10</v>
      </c>
      <c r="O18" s="67" t="s">
        <v>314</v>
      </c>
      <c r="P18" s="68">
        <v>15</v>
      </c>
      <c r="Q18">
        <v>19</v>
      </c>
      <c r="R18" s="67" t="s">
        <v>314</v>
      </c>
      <c r="S18" s="68">
        <v>29</v>
      </c>
      <c r="U18" s="67"/>
      <c r="V18" s="68"/>
      <c r="W18">
        <v>38</v>
      </c>
      <c r="X18" s="67" t="s">
        <v>314</v>
      </c>
      <c r="Y18" s="68">
        <v>45</v>
      </c>
      <c r="Z18">
        <v>25</v>
      </c>
      <c r="AA18" s="67" t="s">
        <v>314</v>
      </c>
      <c r="AB18" s="68">
        <v>30</v>
      </c>
      <c r="AC18">
        <v>27</v>
      </c>
      <c r="AD18" s="67" t="s">
        <v>314</v>
      </c>
      <c r="AE18" s="68">
        <v>37</v>
      </c>
      <c r="AF18">
        <v>31</v>
      </c>
      <c r="AG18" s="67" t="s">
        <v>314</v>
      </c>
      <c r="AH18" s="68">
        <v>41</v>
      </c>
      <c r="AI18">
        <v>50</v>
      </c>
      <c r="AJ18" s="67" t="s">
        <v>314</v>
      </c>
      <c r="AK18" s="68">
        <v>65</v>
      </c>
      <c r="AL18" s="69">
        <v>40</v>
      </c>
      <c r="AM18" s="67" t="s">
        <v>314</v>
      </c>
      <c r="AN18" s="68">
        <v>55</v>
      </c>
      <c r="AO18" s="69">
        <v>8</v>
      </c>
      <c r="AP18" s="67" t="s">
        <v>314</v>
      </c>
      <c r="AQ18" s="68">
        <v>15</v>
      </c>
      <c r="AR18">
        <v>25</v>
      </c>
      <c r="AS18" s="67" t="s">
        <v>314</v>
      </c>
      <c r="AT18" s="68">
        <v>30</v>
      </c>
      <c r="AU18">
        <v>50</v>
      </c>
      <c r="AV18" s="67" t="s">
        <v>314</v>
      </c>
      <c r="AW18" s="68">
        <v>55</v>
      </c>
    </row>
    <row r="19" spans="1:49" x14ac:dyDescent="0.25">
      <c r="A19" s="66">
        <f t="shared" si="5"/>
        <v>42657</v>
      </c>
      <c r="B19">
        <f t="shared" si="1"/>
        <v>27.5</v>
      </c>
      <c r="C19" t="str">
        <f t="shared" si="2"/>
        <v>10-2016</v>
      </c>
      <c r="D19" s="19">
        <v>43009</v>
      </c>
      <c r="E19" s="84">
        <f t="shared" si="3"/>
        <v>43008</v>
      </c>
      <c r="F19" s="20">
        <f t="shared" si="0"/>
        <v>74.5</v>
      </c>
      <c r="G19" s="85">
        <f t="shared" si="4"/>
        <v>75</v>
      </c>
      <c r="H19">
        <v>0</v>
      </c>
      <c r="I19" s="67" t="s">
        <v>314</v>
      </c>
      <c r="J19" s="68">
        <v>5</v>
      </c>
      <c r="L19" s="67"/>
      <c r="M19" s="68"/>
      <c r="N19">
        <v>5</v>
      </c>
      <c r="O19" s="67" t="s">
        <v>314</v>
      </c>
      <c r="P19" s="68">
        <v>15</v>
      </c>
      <c r="Q19">
        <v>15</v>
      </c>
      <c r="R19" s="67" t="s">
        <v>314</v>
      </c>
      <c r="S19" s="68">
        <v>25</v>
      </c>
      <c r="U19" s="67"/>
      <c r="V19" s="68"/>
      <c r="W19">
        <v>34</v>
      </c>
      <c r="X19" s="67" t="s">
        <v>314</v>
      </c>
      <c r="Y19" s="68">
        <v>39</v>
      </c>
      <c r="Z19">
        <v>25</v>
      </c>
      <c r="AA19" s="67" t="s">
        <v>314</v>
      </c>
      <c r="AB19" s="68">
        <v>30</v>
      </c>
      <c r="AC19">
        <v>15</v>
      </c>
      <c r="AD19" s="67" t="s">
        <v>314</v>
      </c>
      <c r="AE19" s="68">
        <v>25</v>
      </c>
      <c r="AF19">
        <v>30</v>
      </c>
      <c r="AG19" s="67" t="s">
        <v>314</v>
      </c>
      <c r="AH19" s="68">
        <v>35</v>
      </c>
      <c r="AI19">
        <v>50</v>
      </c>
      <c r="AJ19" s="67" t="s">
        <v>314</v>
      </c>
      <c r="AK19" s="68">
        <v>65</v>
      </c>
      <c r="AL19" s="69">
        <v>40</v>
      </c>
      <c r="AM19" s="67" t="s">
        <v>314</v>
      </c>
      <c r="AN19" s="68">
        <v>55</v>
      </c>
      <c r="AO19" s="69">
        <v>8</v>
      </c>
      <c r="AP19" s="67" t="s">
        <v>314</v>
      </c>
      <c r="AQ19" s="68">
        <v>15</v>
      </c>
      <c r="AR19">
        <v>25</v>
      </c>
      <c r="AS19" s="67" t="s">
        <v>314</v>
      </c>
      <c r="AT19" s="68">
        <v>30</v>
      </c>
      <c r="AU19">
        <v>50</v>
      </c>
      <c r="AV19" s="67" t="s">
        <v>314</v>
      </c>
      <c r="AW19" s="68">
        <v>55</v>
      </c>
    </row>
    <row r="20" spans="1:49" x14ac:dyDescent="0.25">
      <c r="A20" s="66">
        <f t="shared" si="5"/>
        <v>42664</v>
      </c>
      <c r="B20">
        <f t="shared" si="1"/>
        <v>27.5</v>
      </c>
      <c r="C20" t="str">
        <f t="shared" si="2"/>
        <v>10-2016</v>
      </c>
      <c r="D20" s="19">
        <v>43040</v>
      </c>
      <c r="E20" s="84">
        <f t="shared" si="3"/>
        <v>43039</v>
      </c>
      <c r="F20" s="20">
        <f t="shared" si="0"/>
        <v>74.5</v>
      </c>
      <c r="G20" s="85">
        <f t="shared" si="4"/>
        <v>74.5</v>
      </c>
      <c r="H20">
        <v>0</v>
      </c>
      <c r="I20" s="67" t="s">
        <v>314</v>
      </c>
      <c r="J20" s="68">
        <v>5</v>
      </c>
      <c r="L20" s="67"/>
      <c r="M20" s="68"/>
      <c r="N20">
        <v>5</v>
      </c>
      <c r="O20" s="67" t="s">
        <v>314</v>
      </c>
      <c r="P20" s="68">
        <v>15</v>
      </c>
      <c r="Q20">
        <v>15</v>
      </c>
      <c r="R20" s="67" t="s">
        <v>314</v>
      </c>
      <c r="S20" s="68">
        <v>25</v>
      </c>
      <c r="U20" s="67"/>
      <c r="V20" s="68"/>
      <c r="W20">
        <v>34</v>
      </c>
      <c r="X20" s="67" t="s">
        <v>314</v>
      </c>
      <c r="Y20" s="68">
        <v>39</v>
      </c>
      <c r="Z20">
        <v>25</v>
      </c>
      <c r="AA20" s="67" t="s">
        <v>314</v>
      </c>
      <c r="AB20" s="68">
        <v>30</v>
      </c>
      <c r="AC20">
        <v>15</v>
      </c>
      <c r="AD20" s="67" t="s">
        <v>314</v>
      </c>
      <c r="AE20" s="68">
        <v>25</v>
      </c>
      <c r="AF20">
        <v>30</v>
      </c>
      <c r="AG20" s="67" t="s">
        <v>314</v>
      </c>
      <c r="AH20" s="68">
        <v>35</v>
      </c>
      <c r="AI20">
        <v>50</v>
      </c>
      <c r="AJ20" s="67" t="s">
        <v>314</v>
      </c>
      <c r="AK20" s="68">
        <v>65</v>
      </c>
      <c r="AL20" s="69">
        <v>40</v>
      </c>
      <c r="AM20" s="67" t="s">
        <v>314</v>
      </c>
      <c r="AN20" s="68">
        <v>55</v>
      </c>
      <c r="AO20" s="69">
        <v>8</v>
      </c>
      <c r="AP20" s="67" t="s">
        <v>314</v>
      </c>
      <c r="AQ20" s="68">
        <v>15</v>
      </c>
      <c r="AR20">
        <v>25</v>
      </c>
      <c r="AS20" s="67" t="s">
        <v>314</v>
      </c>
      <c r="AT20" s="68">
        <v>30</v>
      </c>
      <c r="AU20">
        <v>50</v>
      </c>
      <c r="AV20" s="67" t="s">
        <v>314</v>
      </c>
      <c r="AW20" s="68">
        <v>55</v>
      </c>
    </row>
    <row r="21" spans="1:49" x14ac:dyDescent="0.25">
      <c r="A21" s="66">
        <f t="shared" si="5"/>
        <v>42671</v>
      </c>
      <c r="B21">
        <f t="shared" si="1"/>
        <v>27.5</v>
      </c>
      <c r="C21" t="str">
        <f t="shared" si="2"/>
        <v>10-2016</v>
      </c>
      <c r="D21" s="19">
        <v>43070</v>
      </c>
      <c r="E21" s="84">
        <f t="shared" si="3"/>
        <v>43069</v>
      </c>
      <c r="F21" s="20">
        <f t="shared" si="0"/>
        <v>79.75</v>
      </c>
      <c r="G21" s="85">
        <f t="shared" si="4"/>
        <v>74.5</v>
      </c>
      <c r="H21">
        <v>0</v>
      </c>
      <c r="I21" s="67" t="s">
        <v>314</v>
      </c>
      <c r="J21" s="68">
        <v>5</v>
      </c>
      <c r="L21" s="67"/>
      <c r="M21" s="68"/>
      <c r="N21">
        <v>5</v>
      </c>
      <c r="O21" s="67" t="s">
        <v>314</v>
      </c>
      <c r="P21" s="68">
        <v>15</v>
      </c>
      <c r="Q21">
        <v>15</v>
      </c>
      <c r="R21" s="67" t="s">
        <v>314</v>
      </c>
      <c r="S21" s="68">
        <v>25</v>
      </c>
      <c r="U21" s="67"/>
      <c r="V21" s="68"/>
      <c r="W21">
        <v>34</v>
      </c>
      <c r="X21" s="67" t="s">
        <v>314</v>
      </c>
      <c r="Y21" s="68">
        <v>39</v>
      </c>
      <c r="Z21">
        <v>25</v>
      </c>
      <c r="AA21" s="67" t="s">
        <v>314</v>
      </c>
      <c r="AB21" s="68">
        <v>30</v>
      </c>
      <c r="AC21">
        <v>15</v>
      </c>
      <c r="AD21" s="67" t="s">
        <v>314</v>
      </c>
      <c r="AE21" s="68">
        <v>25</v>
      </c>
      <c r="AF21">
        <v>30</v>
      </c>
      <c r="AG21" s="67" t="s">
        <v>314</v>
      </c>
      <c r="AH21" s="68">
        <v>35</v>
      </c>
      <c r="AI21">
        <v>50</v>
      </c>
      <c r="AJ21" s="67" t="s">
        <v>314</v>
      </c>
      <c r="AK21" s="68">
        <v>65</v>
      </c>
      <c r="AL21" s="69">
        <v>40</v>
      </c>
      <c r="AM21" s="67" t="s">
        <v>314</v>
      </c>
      <c r="AN21" s="68">
        <v>55</v>
      </c>
      <c r="AO21" s="69">
        <v>8</v>
      </c>
      <c r="AP21" s="67" t="s">
        <v>314</v>
      </c>
      <c r="AQ21" s="68">
        <v>15</v>
      </c>
      <c r="AR21">
        <v>25</v>
      </c>
      <c r="AS21" s="67" t="s">
        <v>314</v>
      </c>
      <c r="AT21" s="68">
        <v>30</v>
      </c>
      <c r="AU21">
        <v>50</v>
      </c>
      <c r="AV21" s="67" t="s">
        <v>314</v>
      </c>
      <c r="AW21" s="68">
        <v>55</v>
      </c>
    </row>
    <row r="22" spans="1:49" x14ac:dyDescent="0.25">
      <c r="A22" s="66">
        <f t="shared" si="5"/>
        <v>42678</v>
      </c>
      <c r="B22">
        <f t="shared" si="1"/>
        <v>27.5</v>
      </c>
      <c r="C22" t="str">
        <f t="shared" si="2"/>
        <v>11-2016</v>
      </c>
      <c r="D22" s="19">
        <v>43101</v>
      </c>
      <c r="E22" s="84">
        <f t="shared" si="3"/>
        <v>43100</v>
      </c>
      <c r="F22" s="20">
        <f t="shared" si="0"/>
        <v>88.75</v>
      </c>
      <c r="G22" s="85">
        <f t="shared" si="4"/>
        <v>79.75</v>
      </c>
      <c r="H22">
        <v>0</v>
      </c>
      <c r="I22" s="67" t="s">
        <v>314</v>
      </c>
      <c r="J22" s="68">
        <v>5</v>
      </c>
      <c r="L22" s="67"/>
      <c r="M22" s="68"/>
      <c r="N22">
        <v>5</v>
      </c>
      <c r="O22" s="67" t="s">
        <v>314</v>
      </c>
      <c r="P22" s="68">
        <v>15</v>
      </c>
      <c r="Q22">
        <v>15</v>
      </c>
      <c r="R22" s="67" t="s">
        <v>314</v>
      </c>
      <c r="S22" s="68">
        <v>25</v>
      </c>
      <c r="U22" s="67"/>
      <c r="V22" s="68"/>
      <c r="W22">
        <v>34</v>
      </c>
      <c r="X22" s="67" t="s">
        <v>314</v>
      </c>
      <c r="Y22" s="68">
        <v>39</v>
      </c>
      <c r="Z22">
        <v>25</v>
      </c>
      <c r="AA22" s="67" t="s">
        <v>314</v>
      </c>
      <c r="AB22" s="68">
        <v>30</v>
      </c>
      <c r="AC22">
        <v>15</v>
      </c>
      <c r="AD22" s="67" t="s">
        <v>314</v>
      </c>
      <c r="AE22" s="68">
        <v>25</v>
      </c>
      <c r="AF22">
        <v>30</v>
      </c>
      <c r="AG22" s="67" t="s">
        <v>314</v>
      </c>
      <c r="AH22" s="68">
        <v>35</v>
      </c>
      <c r="AI22">
        <v>50</v>
      </c>
      <c r="AJ22" s="67" t="s">
        <v>314</v>
      </c>
      <c r="AK22" s="68">
        <v>65</v>
      </c>
      <c r="AL22" s="69">
        <v>40</v>
      </c>
      <c r="AM22" s="67" t="s">
        <v>314</v>
      </c>
      <c r="AN22" s="68">
        <v>55</v>
      </c>
      <c r="AO22" s="69">
        <v>8</v>
      </c>
      <c r="AP22" s="67" t="s">
        <v>314</v>
      </c>
      <c r="AQ22" s="68">
        <v>15</v>
      </c>
      <c r="AR22">
        <v>25</v>
      </c>
      <c r="AS22" s="67" t="s">
        <v>314</v>
      </c>
      <c r="AT22" s="68">
        <v>30</v>
      </c>
      <c r="AU22">
        <v>50</v>
      </c>
      <c r="AV22" s="67" t="s">
        <v>314</v>
      </c>
      <c r="AW22" s="68">
        <v>55</v>
      </c>
    </row>
    <row r="23" spans="1:49" x14ac:dyDescent="0.25">
      <c r="A23" s="66">
        <f t="shared" si="5"/>
        <v>42685</v>
      </c>
      <c r="B23">
        <f t="shared" si="1"/>
        <v>27.5</v>
      </c>
      <c r="C23" t="str">
        <f t="shared" si="2"/>
        <v>11-2016</v>
      </c>
      <c r="D23" s="19">
        <v>43132</v>
      </c>
      <c r="E23" s="84">
        <f t="shared" si="3"/>
        <v>43131</v>
      </c>
      <c r="F23" s="20">
        <f t="shared" si="0"/>
        <v>88.75</v>
      </c>
      <c r="G23" s="85">
        <f t="shared" si="4"/>
        <v>88.75</v>
      </c>
      <c r="H23">
        <v>0</v>
      </c>
      <c r="I23" s="67" t="s">
        <v>314</v>
      </c>
      <c r="J23" s="68">
        <v>5</v>
      </c>
      <c r="L23" s="67"/>
      <c r="M23" s="68"/>
      <c r="N23">
        <v>5</v>
      </c>
      <c r="O23" s="67" t="s">
        <v>314</v>
      </c>
      <c r="P23" s="68">
        <v>15</v>
      </c>
      <c r="Q23">
        <v>15</v>
      </c>
      <c r="R23" s="67" t="s">
        <v>314</v>
      </c>
      <c r="S23" s="68">
        <v>25</v>
      </c>
      <c r="U23" s="67"/>
      <c r="V23" s="68"/>
      <c r="W23">
        <v>50</v>
      </c>
      <c r="X23" s="67" t="s">
        <v>314</v>
      </c>
      <c r="Y23" s="68">
        <v>55</v>
      </c>
      <c r="Z23">
        <v>25</v>
      </c>
      <c r="AA23" s="67" t="s">
        <v>314</v>
      </c>
      <c r="AB23" s="68">
        <v>30</v>
      </c>
      <c r="AC23">
        <v>15</v>
      </c>
      <c r="AD23" s="67" t="s">
        <v>314</v>
      </c>
      <c r="AE23" s="68">
        <v>25</v>
      </c>
      <c r="AF23">
        <v>30</v>
      </c>
      <c r="AG23" s="67" t="s">
        <v>314</v>
      </c>
      <c r="AH23" s="68">
        <v>35</v>
      </c>
      <c r="AI23">
        <v>50</v>
      </c>
      <c r="AJ23" s="67" t="s">
        <v>314</v>
      </c>
      <c r="AK23" s="68">
        <v>65</v>
      </c>
      <c r="AL23" s="69">
        <v>40</v>
      </c>
      <c r="AM23" s="67" t="s">
        <v>314</v>
      </c>
      <c r="AN23" s="68">
        <v>55</v>
      </c>
      <c r="AO23" s="69">
        <v>8</v>
      </c>
      <c r="AP23" s="67" t="s">
        <v>314</v>
      </c>
      <c r="AQ23" s="68">
        <v>15</v>
      </c>
      <c r="AR23">
        <v>25</v>
      </c>
      <c r="AS23" s="67" t="s">
        <v>314</v>
      </c>
      <c r="AT23" s="68">
        <v>30</v>
      </c>
      <c r="AU23">
        <v>50</v>
      </c>
      <c r="AV23" s="67" t="s">
        <v>314</v>
      </c>
      <c r="AW23" s="68">
        <v>55</v>
      </c>
    </row>
    <row r="24" spans="1:49" x14ac:dyDescent="0.25">
      <c r="A24" s="66">
        <f t="shared" si="5"/>
        <v>42692</v>
      </c>
      <c r="B24">
        <f t="shared" si="1"/>
        <v>27.5</v>
      </c>
      <c r="C24" t="str">
        <f t="shared" si="2"/>
        <v>11-2016</v>
      </c>
      <c r="D24" s="19">
        <v>43160</v>
      </c>
      <c r="E24" s="84">
        <f t="shared" si="3"/>
        <v>43159</v>
      </c>
      <c r="F24" s="20">
        <f t="shared" si="0"/>
        <v>85</v>
      </c>
      <c r="G24" s="85">
        <f t="shared" si="4"/>
        <v>88.75</v>
      </c>
      <c r="H24">
        <v>-5</v>
      </c>
      <c r="I24" s="67" t="s">
        <v>314</v>
      </c>
      <c r="J24" s="68">
        <v>5</v>
      </c>
      <c r="L24" s="67"/>
      <c r="M24" s="68"/>
      <c r="N24">
        <v>5</v>
      </c>
      <c r="O24" s="67" t="s">
        <v>314</v>
      </c>
      <c r="P24" s="68">
        <v>15</v>
      </c>
      <c r="Q24">
        <v>15</v>
      </c>
      <c r="R24" s="67" t="s">
        <v>314</v>
      </c>
      <c r="S24" s="68">
        <v>20</v>
      </c>
      <c r="U24" s="67"/>
      <c r="V24" s="68"/>
      <c r="W24">
        <v>50</v>
      </c>
      <c r="X24" s="67" t="s">
        <v>314</v>
      </c>
      <c r="Y24" s="68">
        <v>55</v>
      </c>
      <c r="Z24">
        <v>25</v>
      </c>
      <c r="AA24" s="67" t="s">
        <v>314</v>
      </c>
      <c r="AB24" s="68">
        <v>30</v>
      </c>
      <c r="AC24">
        <v>15</v>
      </c>
      <c r="AD24" s="67" t="s">
        <v>314</v>
      </c>
      <c r="AE24" s="68">
        <v>25</v>
      </c>
      <c r="AF24">
        <v>30</v>
      </c>
      <c r="AG24" s="67" t="s">
        <v>314</v>
      </c>
      <c r="AH24" s="68">
        <v>35</v>
      </c>
      <c r="AI24">
        <v>50</v>
      </c>
      <c r="AJ24" s="67" t="s">
        <v>314</v>
      </c>
      <c r="AK24" s="68">
        <v>65</v>
      </c>
      <c r="AL24" s="69">
        <v>40</v>
      </c>
      <c r="AM24" s="67" t="s">
        <v>314</v>
      </c>
      <c r="AN24" s="68">
        <v>55</v>
      </c>
      <c r="AO24" s="69">
        <v>8</v>
      </c>
      <c r="AP24" s="67" t="s">
        <v>314</v>
      </c>
      <c r="AQ24" s="68">
        <v>15</v>
      </c>
      <c r="AR24">
        <v>25</v>
      </c>
      <c r="AS24" s="67" t="s">
        <v>314</v>
      </c>
      <c r="AT24" s="68">
        <v>30</v>
      </c>
      <c r="AU24">
        <v>50</v>
      </c>
      <c r="AV24" s="67" t="s">
        <v>314</v>
      </c>
      <c r="AW24" s="68">
        <v>55</v>
      </c>
    </row>
    <row r="25" spans="1:49" x14ac:dyDescent="0.25">
      <c r="A25" s="66">
        <f t="shared" si="5"/>
        <v>42699</v>
      </c>
      <c r="B25">
        <f t="shared" si="1"/>
        <v>27.5</v>
      </c>
      <c r="C25" t="str">
        <f t="shared" si="2"/>
        <v>11-2016</v>
      </c>
      <c r="D25" s="19">
        <v>43191</v>
      </c>
      <c r="E25" s="84">
        <f t="shared" si="3"/>
        <v>43190</v>
      </c>
      <c r="F25" s="20">
        <f t="shared" si="0"/>
        <v>85</v>
      </c>
      <c r="G25" s="85">
        <f t="shared" si="4"/>
        <v>85</v>
      </c>
      <c r="H25">
        <v>-5</v>
      </c>
      <c r="I25" s="67" t="s">
        <v>314</v>
      </c>
      <c r="J25" s="68">
        <v>5</v>
      </c>
      <c r="L25" s="67"/>
      <c r="M25" s="68"/>
      <c r="N25">
        <v>5</v>
      </c>
      <c r="O25" s="67" t="s">
        <v>314</v>
      </c>
      <c r="P25" s="68">
        <v>15</v>
      </c>
      <c r="Q25">
        <v>15</v>
      </c>
      <c r="R25" s="67" t="s">
        <v>314</v>
      </c>
      <c r="S25" s="68">
        <v>20</v>
      </c>
      <c r="U25" s="67"/>
      <c r="V25" s="68"/>
      <c r="W25">
        <v>50</v>
      </c>
      <c r="X25" s="67" t="s">
        <v>314</v>
      </c>
      <c r="Y25" s="68">
        <v>55</v>
      </c>
      <c r="Z25">
        <v>25</v>
      </c>
      <c r="AA25" s="67" t="s">
        <v>314</v>
      </c>
      <c r="AB25" s="68">
        <v>30</v>
      </c>
      <c r="AC25">
        <v>15</v>
      </c>
      <c r="AD25" s="67" t="s">
        <v>314</v>
      </c>
      <c r="AE25" s="68">
        <v>25</v>
      </c>
      <c r="AF25">
        <v>30</v>
      </c>
      <c r="AG25" s="67" t="s">
        <v>314</v>
      </c>
      <c r="AH25" s="68">
        <v>35</v>
      </c>
      <c r="AI25">
        <v>50</v>
      </c>
      <c r="AJ25" s="67" t="s">
        <v>314</v>
      </c>
      <c r="AK25" s="68">
        <v>65</v>
      </c>
      <c r="AL25" s="69">
        <v>40</v>
      </c>
      <c r="AM25" s="67" t="s">
        <v>314</v>
      </c>
      <c r="AN25" s="68">
        <v>55</v>
      </c>
      <c r="AO25" s="69">
        <v>8</v>
      </c>
      <c r="AP25" s="67" t="s">
        <v>314</v>
      </c>
      <c r="AQ25" s="68">
        <v>15</v>
      </c>
      <c r="AR25">
        <v>25</v>
      </c>
      <c r="AS25" s="67" t="s">
        <v>314</v>
      </c>
      <c r="AT25" s="68">
        <v>30</v>
      </c>
      <c r="AU25">
        <v>50</v>
      </c>
      <c r="AV25" s="67" t="s">
        <v>314</v>
      </c>
      <c r="AW25" s="68">
        <v>55</v>
      </c>
    </row>
    <row r="26" spans="1:49" x14ac:dyDescent="0.25">
      <c r="A26" s="66">
        <f t="shared" si="5"/>
        <v>42706</v>
      </c>
      <c r="B26">
        <f t="shared" si="1"/>
        <v>34.5</v>
      </c>
      <c r="C26" t="str">
        <f t="shared" si="2"/>
        <v>12-2016</v>
      </c>
      <c r="D26" s="19">
        <v>43221</v>
      </c>
      <c r="E26" s="84">
        <f t="shared" si="3"/>
        <v>43220</v>
      </c>
      <c r="F26" s="20">
        <f t="shared" si="0"/>
        <v>85</v>
      </c>
      <c r="G26" s="85">
        <f t="shared" si="4"/>
        <v>85</v>
      </c>
      <c r="H26">
        <v>-5</v>
      </c>
      <c r="I26" s="67" t="s">
        <v>314</v>
      </c>
      <c r="J26" s="68">
        <v>5</v>
      </c>
      <c r="L26" s="67"/>
      <c r="M26" s="68"/>
      <c r="N26">
        <v>3</v>
      </c>
      <c r="O26" s="67" t="s">
        <v>314</v>
      </c>
      <c r="P26" s="68">
        <v>13</v>
      </c>
      <c r="Q26">
        <v>15</v>
      </c>
      <c r="R26" s="67" t="s">
        <v>314</v>
      </c>
      <c r="S26" s="68">
        <v>20</v>
      </c>
      <c r="U26" s="67"/>
      <c r="V26" s="68"/>
      <c r="W26">
        <v>40</v>
      </c>
      <c r="X26" s="67" t="s">
        <v>314</v>
      </c>
      <c r="Y26" s="68">
        <v>50</v>
      </c>
      <c r="Z26">
        <v>30</v>
      </c>
      <c r="AA26" s="67" t="s">
        <v>314</v>
      </c>
      <c r="AB26" s="68">
        <v>39</v>
      </c>
      <c r="AC26">
        <v>15</v>
      </c>
      <c r="AD26" s="67" t="s">
        <v>314</v>
      </c>
      <c r="AE26" s="68">
        <v>25</v>
      </c>
      <c r="AF26">
        <v>30</v>
      </c>
      <c r="AG26" s="67" t="s">
        <v>314</v>
      </c>
      <c r="AH26" s="68">
        <v>35</v>
      </c>
      <c r="AI26">
        <v>50</v>
      </c>
      <c r="AJ26" s="67" t="s">
        <v>314</v>
      </c>
      <c r="AK26" s="68">
        <v>65</v>
      </c>
      <c r="AL26" s="69">
        <v>40</v>
      </c>
      <c r="AM26" s="67" t="s">
        <v>314</v>
      </c>
      <c r="AN26" s="68">
        <v>55</v>
      </c>
      <c r="AO26" s="69">
        <v>8</v>
      </c>
      <c r="AP26" s="67" t="s">
        <v>314</v>
      </c>
      <c r="AQ26" s="68">
        <v>15</v>
      </c>
      <c r="AR26">
        <v>25</v>
      </c>
      <c r="AS26" s="67" t="s">
        <v>314</v>
      </c>
      <c r="AT26" s="68">
        <v>30</v>
      </c>
      <c r="AU26">
        <v>50</v>
      </c>
      <c r="AV26" s="67" t="s">
        <v>314</v>
      </c>
      <c r="AW26" s="68">
        <v>55</v>
      </c>
    </row>
    <row r="27" spans="1:49" x14ac:dyDescent="0.25">
      <c r="A27" s="66">
        <f t="shared" si="5"/>
        <v>42713</v>
      </c>
      <c r="B27">
        <f t="shared" si="1"/>
        <v>37.5</v>
      </c>
      <c r="C27" t="str">
        <f t="shared" si="2"/>
        <v>12-2016</v>
      </c>
      <c r="D27" s="19">
        <v>43252</v>
      </c>
      <c r="E27" s="84">
        <f t="shared" si="3"/>
        <v>43251</v>
      </c>
      <c r="F27" s="20">
        <f t="shared" si="0"/>
        <v>88.5</v>
      </c>
      <c r="G27" s="85">
        <f t="shared" si="4"/>
        <v>85</v>
      </c>
      <c r="H27">
        <v>-5</v>
      </c>
      <c r="I27" s="67" t="s">
        <v>314</v>
      </c>
      <c r="J27" s="68">
        <v>0</v>
      </c>
      <c r="L27" s="67"/>
      <c r="M27" s="68"/>
      <c r="N27">
        <v>3</v>
      </c>
      <c r="O27" s="67" t="s">
        <v>314</v>
      </c>
      <c r="P27" s="68">
        <v>13</v>
      </c>
      <c r="Q27">
        <v>15</v>
      </c>
      <c r="R27" s="67" t="s">
        <v>314</v>
      </c>
      <c r="S27" s="68">
        <v>20</v>
      </c>
      <c r="U27" s="67"/>
      <c r="V27" s="68"/>
      <c r="W27">
        <v>40</v>
      </c>
      <c r="X27" s="67" t="s">
        <v>314</v>
      </c>
      <c r="Y27" s="68">
        <v>45</v>
      </c>
      <c r="Z27">
        <v>35</v>
      </c>
      <c r="AA27" s="67" t="s">
        <v>314</v>
      </c>
      <c r="AB27" s="68">
        <v>40</v>
      </c>
      <c r="AC27">
        <v>15</v>
      </c>
      <c r="AD27" s="67" t="s">
        <v>314</v>
      </c>
      <c r="AE27" s="68">
        <v>25</v>
      </c>
      <c r="AF27">
        <v>30</v>
      </c>
      <c r="AG27" s="67" t="s">
        <v>314</v>
      </c>
      <c r="AH27" s="68">
        <v>35</v>
      </c>
      <c r="AI27">
        <v>50</v>
      </c>
      <c r="AJ27" s="67" t="s">
        <v>314</v>
      </c>
      <c r="AK27" s="68">
        <v>65</v>
      </c>
      <c r="AL27" s="69">
        <v>40</v>
      </c>
      <c r="AM27" s="67" t="s">
        <v>314</v>
      </c>
      <c r="AN27" s="68">
        <v>55</v>
      </c>
      <c r="AO27" s="69">
        <v>8</v>
      </c>
      <c r="AP27" s="67" t="s">
        <v>314</v>
      </c>
      <c r="AQ27" s="68">
        <v>15</v>
      </c>
      <c r="AR27">
        <v>25</v>
      </c>
      <c r="AS27" s="67" t="s">
        <v>314</v>
      </c>
      <c r="AT27" s="68">
        <v>30</v>
      </c>
      <c r="AU27">
        <v>50</v>
      </c>
      <c r="AV27" s="67" t="s">
        <v>314</v>
      </c>
      <c r="AW27" s="68">
        <v>55</v>
      </c>
    </row>
    <row r="28" spans="1:49" x14ac:dyDescent="0.25">
      <c r="A28" s="66">
        <f t="shared" si="5"/>
        <v>42720</v>
      </c>
      <c r="B28">
        <f t="shared" si="1"/>
        <v>37.5</v>
      </c>
      <c r="C28" t="str">
        <f t="shared" si="2"/>
        <v>12-2016</v>
      </c>
      <c r="D28" s="19">
        <v>43282</v>
      </c>
      <c r="E28" s="84">
        <f t="shared" si="3"/>
        <v>43281</v>
      </c>
      <c r="F28" s="20">
        <f t="shared" si="0"/>
        <v>101.25</v>
      </c>
      <c r="G28" s="85">
        <f t="shared" si="4"/>
        <v>88.5</v>
      </c>
      <c r="H28">
        <v>-5</v>
      </c>
      <c r="I28" s="67" t="s">
        <v>314</v>
      </c>
      <c r="J28" s="68">
        <v>0</v>
      </c>
      <c r="L28" s="67"/>
      <c r="M28" s="68"/>
      <c r="N28">
        <v>3</v>
      </c>
      <c r="O28" s="67" t="s">
        <v>314</v>
      </c>
      <c r="P28" s="68">
        <v>13</v>
      </c>
      <c r="Q28">
        <v>15</v>
      </c>
      <c r="R28" s="67" t="s">
        <v>314</v>
      </c>
      <c r="S28" s="68">
        <v>20</v>
      </c>
      <c r="U28" s="67"/>
      <c r="V28" s="68"/>
      <c r="W28">
        <v>40</v>
      </c>
      <c r="X28" s="67" t="s">
        <v>314</v>
      </c>
      <c r="Y28" s="68">
        <v>45</v>
      </c>
      <c r="Z28">
        <v>35</v>
      </c>
      <c r="AA28" s="67" t="s">
        <v>314</v>
      </c>
      <c r="AB28" s="68">
        <v>40</v>
      </c>
      <c r="AC28">
        <v>15</v>
      </c>
      <c r="AD28" s="67" t="s">
        <v>314</v>
      </c>
      <c r="AE28" s="68">
        <v>25</v>
      </c>
      <c r="AF28">
        <v>30</v>
      </c>
      <c r="AG28" s="67" t="s">
        <v>314</v>
      </c>
      <c r="AH28" s="68">
        <v>35</v>
      </c>
      <c r="AI28">
        <v>50</v>
      </c>
      <c r="AJ28" s="67" t="s">
        <v>314</v>
      </c>
      <c r="AK28" s="68">
        <v>65</v>
      </c>
      <c r="AL28" s="69">
        <v>40</v>
      </c>
      <c r="AM28" s="67" t="s">
        <v>314</v>
      </c>
      <c r="AN28" s="68">
        <v>55</v>
      </c>
      <c r="AO28" s="69">
        <v>8</v>
      </c>
      <c r="AP28" s="67" t="s">
        <v>314</v>
      </c>
      <c r="AQ28" s="68">
        <v>15</v>
      </c>
      <c r="AR28">
        <v>25</v>
      </c>
      <c r="AS28" s="67" t="s">
        <v>314</v>
      </c>
      <c r="AT28" s="68">
        <v>30</v>
      </c>
      <c r="AU28">
        <v>50</v>
      </c>
      <c r="AV28" s="67" t="s">
        <v>314</v>
      </c>
      <c r="AW28" s="68">
        <v>55</v>
      </c>
    </row>
    <row r="29" spans="1:49" s="71" customFormat="1" x14ac:dyDescent="0.25">
      <c r="A29" s="70">
        <f t="shared" si="5"/>
        <v>42727</v>
      </c>
      <c r="B29">
        <f t="shared" si="1"/>
        <v>37.5</v>
      </c>
      <c r="C29" t="str">
        <f t="shared" si="2"/>
        <v>12-2016</v>
      </c>
      <c r="D29" s="19">
        <v>43313</v>
      </c>
      <c r="E29" s="84">
        <f t="shared" si="3"/>
        <v>43312</v>
      </c>
      <c r="F29" s="20">
        <f t="shared" si="0"/>
        <v>106.9</v>
      </c>
      <c r="G29" s="85">
        <f t="shared" si="4"/>
        <v>101.25</v>
      </c>
      <c r="H29" s="71">
        <v>-5</v>
      </c>
      <c r="I29" s="72" t="s">
        <v>314</v>
      </c>
      <c r="J29" s="73">
        <v>0</v>
      </c>
      <c r="L29" s="72"/>
      <c r="M29" s="73"/>
      <c r="N29" s="74">
        <v>3</v>
      </c>
      <c r="O29" s="72" t="s">
        <v>314</v>
      </c>
      <c r="P29" s="73">
        <v>13</v>
      </c>
      <c r="Q29" s="71">
        <v>15</v>
      </c>
      <c r="R29" s="72" t="s">
        <v>314</v>
      </c>
      <c r="S29" s="73">
        <v>20</v>
      </c>
      <c r="U29" s="72"/>
      <c r="V29" s="73"/>
      <c r="W29" s="71">
        <v>40</v>
      </c>
      <c r="X29" s="72" t="s">
        <v>314</v>
      </c>
      <c r="Y29" s="73">
        <v>45</v>
      </c>
      <c r="Z29" s="71">
        <v>35</v>
      </c>
      <c r="AA29" s="72" t="s">
        <v>314</v>
      </c>
      <c r="AB29" s="73">
        <v>40</v>
      </c>
      <c r="AC29" s="71">
        <v>15</v>
      </c>
      <c r="AD29" s="72" t="s">
        <v>314</v>
      </c>
      <c r="AE29" s="73">
        <v>25</v>
      </c>
      <c r="AF29" s="71">
        <v>30</v>
      </c>
      <c r="AG29" s="72" t="s">
        <v>314</v>
      </c>
      <c r="AH29" s="73">
        <v>35</v>
      </c>
      <c r="AI29" s="71">
        <v>50</v>
      </c>
      <c r="AJ29" s="72" t="s">
        <v>314</v>
      </c>
      <c r="AK29" s="73">
        <v>65</v>
      </c>
      <c r="AL29" s="75">
        <v>40</v>
      </c>
      <c r="AM29" s="72" t="s">
        <v>314</v>
      </c>
      <c r="AN29" s="73">
        <v>55</v>
      </c>
      <c r="AO29" s="75">
        <v>8</v>
      </c>
      <c r="AP29" s="72" t="s">
        <v>314</v>
      </c>
      <c r="AQ29" s="73">
        <v>15</v>
      </c>
      <c r="AR29" s="74">
        <v>25</v>
      </c>
      <c r="AS29" s="72" t="s">
        <v>314</v>
      </c>
      <c r="AT29" s="73">
        <v>30</v>
      </c>
      <c r="AU29" s="71">
        <v>50</v>
      </c>
      <c r="AV29" s="72" t="s">
        <v>314</v>
      </c>
      <c r="AW29" s="73">
        <v>55</v>
      </c>
    </row>
    <row r="30" spans="1:49" x14ac:dyDescent="0.25">
      <c r="A30" s="66">
        <v>42741</v>
      </c>
      <c r="B30">
        <f t="shared" si="1"/>
        <v>37.5</v>
      </c>
      <c r="C30" t="str">
        <f t="shared" si="2"/>
        <v>1-2017</v>
      </c>
      <c r="D30" s="19">
        <v>43344</v>
      </c>
      <c r="E30" s="84">
        <f t="shared" si="3"/>
        <v>43343</v>
      </c>
      <c r="F30" s="20">
        <f t="shared" si="0"/>
        <v>115</v>
      </c>
      <c r="G30" s="85">
        <f t="shared" si="4"/>
        <v>106.9</v>
      </c>
      <c r="H30">
        <v>-5</v>
      </c>
      <c r="I30" s="67" t="s">
        <v>314</v>
      </c>
      <c r="J30" s="68">
        <v>0</v>
      </c>
      <c r="L30" s="67"/>
      <c r="M30" s="68"/>
      <c r="N30">
        <v>5</v>
      </c>
      <c r="O30" s="67" t="s">
        <v>314</v>
      </c>
      <c r="P30" s="68">
        <v>15</v>
      </c>
      <c r="Q30">
        <v>15</v>
      </c>
      <c r="R30" s="67" t="s">
        <v>314</v>
      </c>
      <c r="S30" s="68">
        <v>20</v>
      </c>
      <c r="U30" s="67"/>
      <c r="V30" s="68"/>
      <c r="W30">
        <v>45</v>
      </c>
      <c r="X30" s="67" t="s">
        <v>314</v>
      </c>
      <c r="Y30" s="68">
        <v>50</v>
      </c>
      <c r="Z30">
        <v>35</v>
      </c>
      <c r="AA30" s="67" t="s">
        <v>314</v>
      </c>
      <c r="AB30" s="68">
        <v>40</v>
      </c>
      <c r="AC30">
        <v>20</v>
      </c>
      <c r="AD30" s="67" t="s">
        <v>314</v>
      </c>
      <c r="AE30" s="68">
        <v>25</v>
      </c>
      <c r="AF30">
        <v>30</v>
      </c>
      <c r="AG30" s="67" t="s">
        <v>314</v>
      </c>
      <c r="AH30" s="68">
        <v>35</v>
      </c>
      <c r="AI30">
        <v>50</v>
      </c>
      <c r="AJ30" s="67" t="s">
        <v>314</v>
      </c>
      <c r="AK30" s="68">
        <v>65</v>
      </c>
      <c r="AL30" s="69">
        <v>40</v>
      </c>
      <c r="AM30" s="67" t="s">
        <v>314</v>
      </c>
      <c r="AN30" s="68">
        <v>55</v>
      </c>
      <c r="AO30" s="69">
        <v>8</v>
      </c>
      <c r="AP30" s="67" t="s">
        <v>314</v>
      </c>
      <c r="AQ30" s="68">
        <v>15</v>
      </c>
      <c r="AR30">
        <v>25</v>
      </c>
      <c r="AS30" s="67" t="s">
        <v>314</v>
      </c>
      <c r="AT30" s="68">
        <v>30</v>
      </c>
      <c r="AU30">
        <v>50</v>
      </c>
      <c r="AV30" s="67" t="s">
        <v>314</v>
      </c>
      <c r="AW30" s="68">
        <v>55</v>
      </c>
    </row>
    <row r="31" spans="1:49" x14ac:dyDescent="0.25">
      <c r="A31" s="66">
        <f>A30+7</f>
        <v>42748</v>
      </c>
      <c r="B31">
        <f t="shared" si="1"/>
        <v>38.5</v>
      </c>
      <c r="C31" t="str">
        <f t="shared" si="2"/>
        <v>1-2017</v>
      </c>
      <c r="D31" s="19">
        <v>43374</v>
      </c>
      <c r="E31" s="84">
        <f t="shared" si="3"/>
        <v>43373</v>
      </c>
      <c r="F31" s="20">
        <f t="shared" si="0"/>
        <v>128.125</v>
      </c>
      <c r="G31" s="85">
        <f t="shared" si="4"/>
        <v>115</v>
      </c>
      <c r="H31">
        <v>-10</v>
      </c>
      <c r="I31" s="67" t="s">
        <v>314</v>
      </c>
      <c r="J31" s="68">
        <v>0</v>
      </c>
      <c r="L31" s="67"/>
      <c r="M31" s="68"/>
      <c r="N31">
        <v>5</v>
      </c>
      <c r="O31" s="67" t="s">
        <v>314</v>
      </c>
      <c r="P31" s="68">
        <v>15</v>
      </c>
      <c r="Q31">
        <v>15</v>
      </c>
      <c r="R31" s="67" t="s">
        <v>314</v>
      </c>
      <c r="S31" s="68">
        <v>25</v>
      </c>
      <c r="U31" s="67"/>
      <c r="V31" s="68"/>
      <c r="W31">
        <v>45</v>
      </c>
      <c r="X31" s="67" t="s">
        <v>314</v>
      </c>
      <c r="Y31" s="68">
        <v>50</v>
      </c>
      <c r="Z31">
        <v>37</v>
      </c>
      <c r="AA31" s="67" t="s">
        <v>314</v>
      </c>
      <c r="AB31" s="68">
        <v>40</v>
      </c>
      <c r="AC31">
        <v>25</v>
      </c>
      <c r="AD31" s="67" t="s">
        <v>314</v>
      </c>
      <c r="AE31" s="68">
        <v>35</v>
      </c>
      <c r="AF31">
        <v>30</v>
      </c>
      <c r="AG31" s="67" t="s">
        <v>314</v>
      </c>
      <c r="AH31" s="68">
        <v>35</v>
      </c>
      <c r="AI31">
        <v>50</v>
      </c>
      <c r="AJ31" s="67" t="s">
        <v>314</v>
      </c>
      <c r="AK31" s="68">
        <v>65</v>
      </c>
      <c r="AL31" s="69">
        <v>40</v>
      </c>
      <c r="AM31" s="67" t="s">
        <v>314</v>
      </c>
      <c r="AN31" s="68">
        <v>55</v>
      </c>
      <c r="AO31" s="69">
        <v>8</v>
      </c>
      <c r="AP31" s="67" t="s">
        <v>314</v>
      </c>
      <c r="AQ31" s="68">
        <v>15</v>
      </c>
      <c r="AR31">
        <v>25</v>
      </c>
      <c r="AS31" s="67" t="s">
        <v>314</v>
      </c>
      <c r="AT31" s="68">
        <v>30</v>
      </c>
      <c r="AU31">
        <v>27</v>
      </c>
      <c r="AV31" s="67" t="s">
        <v>314</v>
      </c>
      <c r="AW31" s="68">
        <v>35</v>
      </c>
    </row>
    <row r="32" spans="1:49" x14ac:dyDescent="0.25">
      <c r="A32" s="66">
        <f t="shared" ref="A32:A80" si="6">A31+7</f>
        <v>42755</v>
      </c>
      <c r="B32">
        <f t="shared" si="1"/>
        <v>38.5</v>
      </c>
      <c r="C32" t="str">
        <f t="shared" si="2"/>
        <v>1-2017</v>
      </c>
      <c r="D32" s="19">
        <v>43405</v>
      </c>
      <c r="E32" s="84">
        <f t="shared" si="3"/>
        <v>43404</v>
      </c>
      <c r="F32" s="20">
        <f t="shared" si="0"/>
        <v>140.9</v>
      </c>
      <c r="G32" s="85">
        <f t="shared" si="4"/>
        <v>128.125</v>
      </c>
      <c r="H32">
        <v>-6</v>
      </c>
      <c r="I32" s="67" t="s">
        <v>314</v>
      </c>
      <c r="J32" s="68">
        <v>0</v>
      </c>
      <c r="L32" s="67"/>
      <c r="M32" s="68"/>
      <c r="N32">
        <v>5</v>
      </c>
      <c r="O32" s="67" t="s">
        <v>314</v>
      </c>
      <c r="P32" s="68">
        <v>15</v>
      </c>
      <c r="Q32">
        <v>15</v>
      </c>
      <c r="R32" s="67" t="s">
        <v>314</v>
      </c>
      <c r="S32" s="68">
        <v>25</v>
      </c>
      <c r="U32" s="67"/>
      <c r="V32" s="68"/>
      <c r="W32">
        <v>45</v>
      </c>
      <c r="X32" s="67" t="s">
        <v>314</v>
      </c>
      <c r="Y32" s="68">
        <v>50</v>
      </c>
      <c r="Z32">
        <v>37</v>
      </c>
      <c r="AA32" s="67" t="s">
        <v>314</v>
      </c>
      <c r="AB32" s="68">
        <v>40</v>
      </c>
      <c r="AC32">
        <v>25</v>
      </c>
      <c r="AD32" s="67" t="s">
        <v>314</v>
      </c>
      <c r="AE32" s="68">
        <v>35</v>
      </c>
      <c r="AF32">
        <v>30</v>
      </c>
      <c r="AG32" s="67" t="s">
        <v>314</v>
      </c>
      <c r="AH32" s="68">
        <v>35</v>
      </c>
      <c r="AI32">
        <v>45</v>
      </c>
      <c r="AJ32" s="67" t="s">
        <v>314</v>
      </c>
      <c r="AK32" s="68">
        <v>60</v>
      </c>
      <c r="AL32" s="69">
        <v>40</v>
      </c>
      <c r="AM32" s="67" t="s">
        <v>314</v>
      </c>
      <c r="AN32" s="68">
        <v>55</v>
      </c>
      <c r="AO32" s="69">
        <v>8</v>
      </c>
      <c r="AP32" s="67" t="s">
        <v>314</v>
      </c>
      <c r="AQ32" s="68">
        <v>15</v>
      </c>
      <c r="AR32">
        <v>25</v>
      </c>
      <c r="AS32" s="67" t="s">
        <v>314</v>
      </c>
      <c r="AT32" s="68">
        <v>30</v>
      </c>
      <c r="AU32">
        <v>27</v>
      </c>
      <c r="AV32" s="67" t="s">
        <v>314</v>
      </c>
      <c r="AW32" s="68">
        <v>35</v>
      </c>
    </row>
    <row r="33" spans="1:49" x14ac:dyDescent="0.25">
      <c r="A33" s="66">
        <f t="shared" si="6"/>
        <v>42762</v>
      </c>
      <c r="B33">
        <f t="shared" si="1"/>
        <v>44.5</v>
      </c>
      <c r="C33" t="str">
        <f t="shared" si="2"/>
        <v>1-2017</v>
      </c>
      <c r="D33" s="19">
        <v>43435</v>
      </c>
      <c r="E33" s="84">
        <f t="shared" si="3"/>
        <v>43434</v>
      </c>
      <c r="F33" s="20">
        <f t="shared" si="0"/>
        <v>142.5</v>
      </c>
      <c r="G33" s="85">
        <f t="shared" si="4"/>
        <v>140.9</v>
      </c>
      <c r="H33">
        <v>-6</v>
      </c>
      <c r="I33" s="67" t="s">
        <v>314</v>
      </c>
      <c r="J33" s="68">
        <v>0</v>
      </c>
      <c r="L33" s="67"/>
      <c r="M33" s="68"/>
      <c r="N33">
        <v>10</v>
      </c>
      <c r="O33" s="67" t="s">
        <v>314</v>
      </c>
      <c r="P33" s="68">
        <v>15</v>
      </c>
      <c r="Q33">
        <v>15</v>
      </c>
      <c r="R33" s="67" t="s">
        <v>314</v>
      </c>
      <c r="S33" s="68">
        <v>20</v>
      </c>
      <c r="U33" s="67"/>
      <c r="V33" s="68"/>
      <c r="W33">
        <v>45</v>
      </c>
      <c r="X33" s="67" t="s">
        <v>314</v>
      </c>
      <c r="Y33" s="68">
        <v>50</v>
      </c>
      <c r="Z33">
        <v>42</v>
      </c>
      <c r="AA33" s="67" t="s">
        <v>314</v>
      </c>
      <c r="AB33" s="68">
        <v>47</v>
      </c>
      <c r="AC33">
        <v>30</v>
      </c>
      <c r="AD33" s="67" t="s">
        <v>314</v>
      </c>
      <c r="AE33" s="68">
        <v>40</v>
      </c>
      <c r="AF33">
        <v>30</v>
      </c>
      <c r="AG33" s="67" t="s">
        <v>314</v>
      </c>
      <c r="AH33" s="68">
        <v>35</v>
      </c>
      <c r="AI33">
        <v>45</v>
      </c>
      <c r="AJ33" s="67" t="s">
        <v>314</v>
      </c>
      <c r="AK33" s="68">
        <v>60</v>
      </c>
      <c r="AL33" s="69">
        <v>40</v>
      </c>
      <c r="AM33" s="67" t="s">
        <v>314</v>
      </c>
      <c r="AN33" s="68">
        <v>55</v>
      </c>
      <c r="AO33" s="69">
        <v>8</v>
      </c>
      <c r="AP33" s="67" t="s">
        <v>314</v>
      </c>
      <c r="AQ33" s="68">
        <v>15</v>
      </c>
      <c r="AR33">
        <v>25</v>
      </c>
      <c r="AS33" s="67" t="s">
        <v>314</v>
      </c>
      <c r="AT33" s="68">
        <v>30</v>
      </c>
      <c r="AU33">
        <v>27</v>
      </c>
      <c r="AV33" s="67" t="s">
        <v>314</v>
      </c>
      <c r="AW33" s="68">
        <v>35</v>
      </c>
    </row>
    <row r="34" spans="1:49" x14ac:dyDescent="0.25">
      <c r="A34" s="66">
        <f t="shared" si="6"/>
        <v>42769</v>
      </c>
      <c r="B34">
        <f t="shared" si="1"/>
        <v>44.5</v>
      </c>
      <c r="C34" t="str">
        <f t="shared" si="2"/>
        <v>2-2017</v>
      </c>
      <c r="D34" s="19">
        <v>43466</v>
      </c>
      <c r="E34" s="84">
        <f t="shared" si="3"/>
        <v>43465</v>
      </c>
      <c r="F34" s="20">
        <f t="shared" si="0"/>
        <v>142.5</v>
      </c>
      <c r="G34" s="85">
        <f t="shared" si="4"/>
        <v>142.5</v>
      </c>
      <c r="H34">
        <v>-6</v>
      </c>
      <c r="I34" s="67" t="s">
        <v>314</v>
      </c>
      <c r="J34" s="68">
        <v>0</v>
      </c>
      <c r="L34" s="67"/>
      <c r="M34" s="68"/>
      <c r="N34">
        <v>10</v>
      </c>
      <c r="O34" s="67" t="s">
        <v>314</v>
      </c>
      <c r="P34" s="68">
        <v>15</v>
      </c>
      <c r="Q34">
        <v>15</v>
      </c>
      <c r="R34" s="67" t="s">
        <v>314</v>
      </c>
      <c r="S34" s="68">
        <v>20</v>
      </c>
      <c r="U34" s="67"/>
      <c r="V34" s="68"/>
      <c r="W34">
        <v>45</v>
      </c>
      <c r="X34" s="67" t="s">
        <v>314</v>
      </c>
      <c r="Y34" s="68">
        <v>50</v>
      </c>
      <c r="Z34">
        <v>42</v>
      </c>
      <c r="AA34" s="67" t="s">
        <v>314</v>
      </c>
      <c r="AB34" s="68">
        <v>47</v>
      </c>
      <c r="AC34">
        <v>30</v>
      </c>
      <c r="AD34" s="67" t="s">
        <v>314</v>
      </c>
      <c r="AE34" s="68">
        <v>40</v>
      </c>
      <c r="AF34">
        <v>35</v>
      </c>
      <c r="AG34" s="67" t="s">
        <v>314</v>
      </c>
      <c r="AH34" s="68">
        <v>40</v>
      </c>
      <c r="AI34">
        <v>45</v>
      </c>
      <c r="AJ34" s="67" t="s">
        <v>314</v>
      </c>
      <c r="AK34" s="68">
        <v>60</v>
      </c>
      <c r="AL34" s="69">
        <v>40</v>
      </c>
      <c r="AM34" s="67" t="s">
        <v>314</v>
      </c>
      <c r="AN34" s="68">
        <v>55</v>
      </c>
      <c r="AO34" s="69">
        <v>8</v>
      </c>
      <c r="AP34" s="67" t="s">
        <v>314</v>
      </c>
      <c r="AQ34" s="68">
        <v>15</v>
      </c>
      <c r="AR34">
        <v>25</v>
      </c>
      <c r="AS34" s="67" t="s">
        <v>314</v>
      </c>
      <c r="AT34" s="68">
        <v>30</v>
      </c>
      <c r="AU34">
        <v>27</v>
      </c>
      <c r="AV34" s="67" t="s">
        <v>314</v>
      </c>
      <c r="AW34" s="68">
        <v>35</v>
      </c>
    </row>
    <row r="35" spans="1:49" x14ac:dyDescent="0.25">
      <c r="A35" s="66">
        <f t="shared" si="6"/>
        <v>42776</v>
      </c>
      <c r="B35">
        <f t="shared" si="1"/>
        <v>44.5</v>
      </c>
      <c r="C35" t="str">
        <f t="shared" si="2"/>
        <v>2-2017</v>
      </c>
      <c r="D35" s="19">
        <v>43497</v>
      </c>
      <c r="E35" s="84">
        <f t="shared" si="3"/>
        <v>43496</v>
      </c>
      <c r="F35" s="20">
        <f t="shared" si="0"/>
        <v>142.5</v>
      </c>
      <c r="G35" s="85">
        <f t="shared" si="4"/>
        <v>142.5</v>
      </c>
      <c r="H35">
        <v>-3</v>
      </c>
      <c r="I35" s="67" t="s">
        <v>314</v>
      </c>
      <c r="J35" s="68">
        <v>0</v>
      </c>
      <c r="L35" s="67"/>
      <c r="M35" s="68"/>
      <c r="N35">
        <v>10</v>
      </c>
      <c r="O35" s="67" t="s">
        <v>314</v>
      </c>
      <c r="P35" s="68">
        <v>15</v>
      </c>
      <c r="Q35">
        <v>18</v>
      </c>
      <c r="R35" s="67" t="s">
        <v>314</v>
      </c>
      <c r="S35" s="68">
        <v>20</v>
      </c>
      <c r="U35" s="67"/>
      <c r="V35" s="68"/>
      <c r="W35">
        <v>45</v>
      </c>
      <c r="X35" s="67" t="s">
        <v>314</v>
      </c>
      <c r="Y35" s="68">
        <v>50</v>
      </c>
      <c r="Z35">
        <v>42</v>
      </c>
      <c r="AA35" s="67" t="s">
        <v>314</v>
      </c>
      <c r="AB35" s="68">
        <v>47</v>
      </c>
      <c r="AC35">
        <v>30</v>
      </c>
      <c r="AD35" s="67" t="s">
        <v>314</v>
      </c>
      <c r="AE35" s="68">
        <v>40</v>
      </c>
      <c r="AF35">
        <v>35</v>
      </c>
      <c r="AG35" s="67" t="s">
        <v>314</v>
      </c>
      <c r="AH35" s="68">
        <v>40</v>
      </c>
      <c r="AI35">
        <v>45</v>
      </c>
      <c r="AJ35" s="67" t="s">
        <v>314</v>
      </c>
      <c r="AK35" s="68">
        <v>60</v>
      </c>
      <c r="AL35" s="69">
        <v>40</v>
      </c>
      <c r="AM35" s="67" t="s">
        <v>314</v>
      </c>
      <c r="AN35" s="68">
        <v>55</v>
      </c>
      <c r="AO35" s="69">
        <v>8</v>
      </c>
      <c r="AP35" s="67" t="s">
        <v>314</v>
      </c>
      <c r="AQ35" s="68">
        <v>15</v>
      </c>
      <c r="AR35">
        <v>25</v>
      </c>
      <c r="AS35" s="67" t="s">
        <v>314</v>
      </c>
      <c r="AT35" s="68">
        <v>30</v>
      </c>
      <c r="AU35">
        <v>27</v>
      </c>
      <c r="AV35" s="67" t="s">
        <v>314</v>
      </c>
      <c r="AW35" s="68">
        <v>35</v>
      </c>
    </row>
    <row r="36" spans="1:49" x14ac:dyDescent="0.25">
      <c r="A36" s="66">
        <f t="shared" si="6"/>
        <v>42783</v>
      </c>
      <c r="B36">
        <f t="shared" si="1"/>
        <v>44.5</v>
      </c>
      <c r="C36" t="str">
        <f t="shared" si="2"/>
        <v>2-2017</v>
      </c>
      <c r="D36" s="19">
        <v>43525</v>
      </c>
      <c r="E36" s="84">
        <f t="shared" si="3"/>
        <v>43524</v>
      </c>
      <c r="F36" s="20">
        <f t="shared" si="0"/>
        <v>135.69999999999999</v>
      </c>
      <c r="G36" s="85">
        <f t="shared" si="4"/>
        <v>142.5</v>
      </c>
      <c r="H36">
        <v>0</v>
      </c>
      <c r="I36" s="67" t="s">
        <v>314</v>
      </c>
      <c r="J36" s="68">
        <v>2</v>
      </c>
      <c r="L36" s="67"/>
      <c r="M36" s="68"/>
      <c r="N36">
        <v>10</v>
      </c>
      <c r="O36" s="67" t="s">
        <v>314</v>
      </c>
      <c r="P36" s="68">
        <v>15</v>
      </c>
      <c r="Q36">
        <v>21</v>
      </c>
      <c r="R36" s="67" t="s">
        <v>314</v>
      </c>
      <c r="S36" s="68">
        <v>26</v>
      </c>
      <c r="U36" s="67"/>
      <c r="V36" s="68"/>
      <c r="W36">
        <v>45</v>
      </c>
      <c r="X36" s="67" t="s">
        <v>314</v>
      </c>
      <c r="Y36" s="68">
        <v>50</v>
      </c>
      <c r="Z36">
        <v>42</v>
      </c>
      <c r="AA36" s="67" t="s">
        <v>314</v>
      </c>
      <c r="AB36" s="68">
        <v>47</v>
      </c>
      <c r="AC36">
        <v>30</v>
      </c>
      <c r="AD36" s="67" t="s">
        <v>314</v>
      </c>
      <c r="AE36" s="68">
        <v>40</v>
      </c>
      <c r="AF36">
        <v>35</v>
      </c>
      <c r="AG36" s="67" t="s">
        <v>314</v>
      </c>
      <c r="AH36" s="68">
        <v>40</v>
      </c>
      <c r="AI36">
        <v>45</v>
      </c>
      <c r="AJ36" s="67" t="s">
        <v>314</v>
      </c>
      <c r="AK36" s="68">
        <v>60</v>
      </c>
      <c r="AL36" s="69">
        <v>40</v>
      </c>
      <c r="AM36" s="67" t="s">
        <v>314</v>
      </c>
      <c r="AN36" s="68">
        <v>55</v>
      </c>
      <c r="AO36" s="69">
        <v>8</v>
      </c>
      <c r="AP36" s="67" t="s">
        <v>314</v>
      </c>
      <c r="AQ36" s="68">
        <v>15</v>
      </c>
      <c r="AR36">
        <v>25</v>
      </c>
      <c r="AS36" s="67" t="s">
        <v>314</v>
      </c>
      <c r="AT36" s="68">
        <v>30</v>
      </c>
      <c r="AU36">
        <v>27</v>
      </c>
      <c r="AV36" s="67" t="s">
        <v>314</v>
      </c>
      <c r="AW36" s="68">
        <v>35</v>
      </c>
    </row>
    <row r="37" spans="1:49" x14ac:dyDescent="0.25">
      <c r="A37" s="66">
        <f t="shared" si="6"/>
        <v>42790</v>
      </c>
      <c r="B37">
        <f t="shared" si="1"/>
        <v>44.5</v>
      </c>
      <c r="C37" t="str">
        <f t="shared" si="2"/>
        <v>2-2017</v>
      </c>
      <c r="D37" s="19">
        <v>43556</v>
      </c>
      <c r="E37" s="84">
        <f t="shared" si="3"/>
        <v>43555</v>
      </c>
      <c r="F37" s="20">
        <f t="shared" si="0"/>
        <v>126.125</v>
      </c>
      <c r="G37" s="85">
        <f t="shared" si="4"/>
        <v>135.69999999999999</v>
      </c>
      <c r="H37">
        <v>0</v>
      </c>
      <c r="I37" s="67" t="s">
        <v>314</v>
      </c>
      <c r="J37" s="68">
        <v>5</v>
      </c>
      <c r="L37" s="67"/>
      <c r="M37" s="68"/>
      <c r="N37">
        <v>10</v>
      </c>
      <c r="O37" s="67" t="s">
        <v>314</v>
      </c>
      <c r="P37" s="68">
        <v>15</v>
      </c>
      <c r="Q37">
        <v>21</v>
      </c>
      <c r="R37" s="67" t="s">
        <v>314</v>
      </c>
      <c r="S37" s="68">
        <v>27</v>
      </c>
      <c r="U37" s="67"/>
      <c r="V37" s="68"/>
      <c r="W37">
        <v>45</v>
      </c>
      <c r="X37" s="67" t="s">
        <v>314</v>
      </c>
      <c r="Y37" s="68">
        <v>50</v>
      </c>
      <c r="Z37">
        <v>42</v>
      </c>
      <c r="AA37" s="67" t="s">
        <v>314</v>
      </c>
      <c r="AB37" s="68">
        <v>47</v>
      </c>
      <c r="AC37">
        <v>30</v>
      </c>
      <c r="AD37" s="67" t="s">
        <v>314</v>
      </c>
      <c r="AE37" s="68">
        <v>40</v>
      </c>
      <c r="AF37">
        <v>35</v>
      </c>
      <c r="AG37" s="67" t="s">
        <v>314</v>
      </c>
      <c r="AH37" s="68">
        <v>40</v>
      </c>
      <c r="AI37">
        <v>45</v>
      </c>
      <c r="AJ37" s="67" t="s">
        <v>314</v>
      </c>
      <c r="AK37" s="68">
        <v>60</v>
      </c>
      <c r="AL37" s="69">
        <v>40</v>
      </c>
      <c r="AM37" s="67" t="s">
        <v>314</v>
      </c>
      <c r="AN37" s="68">
        <v>55</v>
      </c>
      <c r="AO37" s="69">
        <v>8</v>
      </c>
      <c r="AP37" s="67" t="s">
        <v>314</v>
      </c>
      <c r="AQ37" s="68">
        <v>15</v>
      </c>
      <c r="AR37">
        <v>25</v>
      </c>
      <c r="AS37" s="67" t="s">
        <v>314</v>
      </c>
      <c r="AT37" s="68">
        <v>30</v>
      </c>
      <c r="AU37">
        <v>27</v>
      </c>
      <c r="AV37" s="67" t="s">
        <v>314</v>
      </c>
      <c r="AW37" s="68">
        <v>35</v>
      </c>
    </row>
    <row r="38" spans="1:49" x14ac:dyDescent="0.25">
      <c r="A38" s="66">
        <f t="shared" si="6"/>
        <v>42797</v>
      </c>
      <c r="B38">
        <f t="shared" si="1"/>
        <v>44.5</v>
      </c>
      <c r="C38" t="str">
        <f t="shared" si="2"/>
        <v>3-2017</v>
      </c>
      <c r="D38" s="19">
        <v>43586</v>
      </c>
      <c r="E38" s="84">
        <f t="shared" si="3"/>
        <v>43585</v>
      </c>
      <c r="F38" s="20">
        <f t="shared" si="0"/>
        <v>97.5</v>
      </c>
      <c r="G38" s="85">
        <f t="shared" si="4"/>
        <v>126.125</v>
      </c>
      <c r="H38">
        <v>0</v>
      </c>
      <c r="I38" s="67" t="s">
        <v>314</v>
      </c>
      <c r="J38" s="68">
        <v>5</v>
      </c>
      <c r="L38" s="67"/>
      <c r="M38" s="68"/>
      <c r="N38">
        <v>10</v>
      </c>
      <c r="O38" s="67" t="s">
        <v>314</v>
      </c>
      <c r="P38" s="68">
        <v>15</v>
      </c>
      <c r="Q38">
        <v>21</v>
      </c>
      <c r="R38" s="67" t="s">
        <v>314</v>
      </c>
      <c r="S38" s="68">
        <v>27</v>
      </c>
      <c r="U38" s="67"/>
      <c r="V38" s="68"/>
      <c r="W38">
        <v>45</v>
      </c>
      <c r="X38" s="67" t="s">
        <v>314</v>
      </c>
      <c r="Y38" s="68">
        <v>50</v>
      </c>
      <c r="Z38">
        <v>42</v>
      </c>
      <c r="AA38" s="67" t="s">
        <v>314</v>
      </c>
      <c r="AB38" s="68">
        <v>47</v>
      </c>
      <c r="AC38">
        <v>30</v>
      </c>
      <c r="AD38" s="67" t="s">
        <v>314</v>
      </c>
      <c r="AE38" s="68">
        <v>40</v>
      </c>
      <c r="AF38">
        <v>35</v>
      </c>
      <c r="AG38" s="67" t="s">
        <v>314</v>
      </c>
      <c r="AH38" s="68">
        <v>40</v>
      </c>
      <c r="AI38">
        <v>45</v>
      </c>
      <c r="AJ38" s="67" t="s">
        <v>314</v>
      </c>
      <c r="AK38" s="68">
        <v>60</v>
      </c>
      <c r="AL38" s="69">
        <v>40</v>
      </c>
      <c r="AM38" s="67" t="s">
        <v>314</v>
      </c>
      <c r="AN38" s="68">
        <v>55</v>
      </c>
      <c r="AO38" s="69">
        <v>8</v>
      </c>
      <c r="AP38" s="67" t="s">
        <v>314</v>
      </c>
      <c r="AQ38" s="68">
        <v>15</v>
      </c>
      <c r="AR38">
        <v>25</v>
      </c>
      <c r="AS38" s="67" t="s">
        <v>314</v>
      </c>
      <c r="AT38" s="68">
        <v>30</v>
      </c>
      <c r="AU38">
        <v>27</v>
      </c>
      <c r="AV38" s="67" t="s">
        <v>314</v>
      </c>
      <c r="AW38" s="68">
        <v>35</v>
      </c>
    </row>
    <row r="39" spans="1:49" x14ac:dyDescent="0.25">
      <c r="A39" s="66">
        <f t="shared" si="6"/>
        <v>42804</v>
      </c>
      <c r="B39">
        <f t="shared" si="1"/>
        <v>50</v>
      </c>
      <c r="C39" t="str">
        <f t="shared" si="2"/>
        <v>3-2017</v>
      </c>
      <c r="D39" s="19">
        <v>43617</v>
      </c>
      <c r="E39" s="84">
        <f t="shared" si="3"/>
        <v>43616</v>
      </c>
      <c r="F39" s="20">
        <f t="shared" si="0"/>
        <v>82.875</v>
      </c>
      <c r="G39" s="85">
        <f t="shared" si="4"/>
        <v>97.5</v>
      </c>
      <c r="H39">
        <v>0</v>
      </c>
      <c r="I39" s="67" t="s">
        <v>314</v>
      </c>
      <c r="J39" s="68">
        <v>10</v>
      </c>
      <c r="L39" s="67"/>
      <c r="M39" s="68"/>
      <c r="N39">
        <v>10</v>
      </c>
      <c r="O39" s="67" t="s">
        <v>314</v>
      </c>
      <c r="P39" s="68">
        <v>15</v>
      </c>
      <c r="Q39">
        <v>25</v>
      </c>
      <c r="R39" s="67" t="s">
        <v>314</v>
      </c>
      <c r="S39" s="68">
        <v>35</v>
      </c>
      <c r="U39" s="67"/>
      <c r="V39" s="68"/>
      <c r="W39">
        <v>45</v>
      </c>
      <c r="X39" s="67" t="s">
        <v>314</v>
      </c>
      <c r="Y39" s="68">
        <v>50</v>
      </c>
      <c r="Z39">
        <v>45</v>
      </c>
      <c r="AA39" s="67" t="s">
        <v>314</v>
      </c>
      <c r="AB39" s="68">
        <v>55</v>
      </c>
      <c r="AC39">
        <v>30</v>
      </c>
      <c r="AD39" s="67" t="s">
        <v>314</v>
      </c>
      <c r="AE39" s="68">
        <v>40</v>
      </c>
      <c r="AF39">
        <v>35</v>
      </c>
      <c r="AG39" s="67" t="s">
        <v>314</v>
      </c>
      <c r="AH39" s="68">
        <v>40</v>
      </c>
      <c r="AI39">
        <v>45</v>
      </c>
      <c r="AJ39" s="67" t="s">
        <v>314</v>
      </c>
      <c r="AK39" s="68">
        <v>60</v>
      </c>
      <c r="AL39" s="69">
        <v>40</v>
      </c>
      <c r="AM39" s="67" t="s">
        <v>314</v>
      </c>
      <c r="AN39" s="68">
        <v>55</v>
      </c>
      <c r="AO39" s="69">
        <v>8</v>
      </c>
      <c r="AP39" s="67" t="s">
        <v>314</v>
      </c>
      <c r="AQ39" s="68">
        <v>15</v>
      </c>
      <c r="AR39">
        <v>25</v>
      </c>
      <c r="AS39" s="67" t="s">
        <v>314</v>
      </c>
      <c r="AT39" s="68">
        <v>30</v>
      </c>
      <c r="AU39">
        <v>27</v>
      </c>
      <c r="AV39" s="67" t="s">
        <v>314</v>
      </c>
      <c r="AW39" s="68">
        <v>35</v>
      </c>
    </row>
    <row r="40" spans="1:49" x14ac:dyDescent="0.25">
      <c r="A40" s="66">
        <f t="shared" si="6"/>
        <v>42811</v>
      </c>
      <c r="B40">
        <f t="shared" si="1"/>
        <v>56</v>
      </c>
      <c r="C40" t="str">
        <f t="shared" si="2"/>
        <v>3-2017</v>
      </c>
      <c r="D40" s="19">
        <v>43647</v>
      </c>
      <c r="E40" s="84">
        <f t="shared" si="3"/>
        <v>43646</v>
      </c>
      <c r="F40" s="20">
        <f t="shared" si="0"/>
        <v>80.5</v>
      </c>
      <c r="G40" s="85">
        <f t="shared" si="4"/>
        <v>82.875</v>
      </c>
      <c r="H40">
        <v>0</v>
      </c>
      <c r="I40" s="67" t="s">
        <v>314</v>
      </c>
      <c r="J40" s="68">
        <v>10</v>
      </c>
      <c r="L40" s="67"/>
      <c r="M40" s="68"/>
      <c r="N40">
        <v>10</v>
      </c>
      <c r="O40" s="67" t="s">
        <v>314</v>
      </c>
      <c r="P40" s="68">
        <v>15</v>
      </c>
      <c r="Q40">
        <v>25</v>
      </c>
      <c r="R40" s="67" t="s">
        <v>314</v>
      </c>
      <c r="S40" s="68">
        <v>35</v>
      </c>
      <c r="U40" s="67"/>
      <c r="V40" s="68"/>
      <c r="W40">
        <v>45</v>
      </c>
      <c r="X40" s="67" t="s">
        <v>314</v>
      </c>
      <c r="Y40" s="68">
        <v>50</v>
      </c>
      <c r="Z40">
        <v>51</v>
      </c>
      <c r="AA40" s="67" t="s">
        <v>314</v>
      </c>
      <c r="AB40" s="68">
        <v>61</v>
      </c>
      <c r="AC40">
        <v>30</v>
      </c>
      <c r="AD40" s="67" t="s">
        <v>314</v>
      </c>
      <c r="AE40" s="68">
        <v>40</v>
      </c>
      <c r="AF40">
        <v>35</v>
      </c>
      <c r="AG40" s="67" t="s">
        <v>314</v>
      </c>
      <c r="AH40" s="68">
        <v>40</v>
      </c>
      <c r="AI40">
        <v>45</v>
      </c>
      <c r="AJ40" s="67" t="s">
        <v>314</v>
      </c>
      <c r="AK40" s="68">
        <v>60</v>
      </c>
      <c r="AL40" s="69">
        <v>40</v>
      </c>
      <c r="AM40" s="67" t="s">
        <v>314</v>
      </c>
      <c r="AN40" s="68">
        <v>55</v>
      </c>
      <c r="AO40" s="69">
        <v>8</v>
      </c>
      <c r="AP40" s="67" t="s">
        <v>314</v>
      </c>
      <c r="AQ40" s="68">
        <v>15</v>
      </c>
      <c r="AR40">
        <v>25</v>
      </c>
      <c r="AS40" s="67" t="s">
        <v>314</v>
      </c>
      <c r="AT40" s="68">
        <v>30</v>
      </c>
      <c r="AU40">
        <v>27</v>
      </c>
      <c r="AV40" s="67" t="s">
        <v>314</v>
      </c>
      <c r="AW40" s="68">
        <v>35</v>
      </c>
    </row>
    <row r="41" spans="1:49" x14ac:dyDescent="0.25">
      <c r="A41" s="66">
        <f t="shared" si="6"/>
        <v>42818</v>
      </c>
      <c r="B41">
        <f t="shared" si="1"/>
        <v>56</v>
      </c>
      <c r="C41" t="str">
        <f t="shared" si="2"/>
        <v>3-2017</v>
      </c>
      <c r="D41" s="19">
        <v>43678</v>
      </c>
      <c r="E41" s="84">
        <f t="shared" si="3"/>
        <v>43677</v>
      </c>
      <c r="F41" s="20">
        <f t="shared" si="0"/>
        <v>77.900000000000006</v>
      </c>
      <c r="G41" s="85">
        <f t="shared" si="4"/>
        <v>80.5</v>
      </c>
      <c r="H41">
        <v>0</v>
      </c>
      <c r="I41" s="67" t="s">
        <v>314</v>
      </c>
      <c r="J41" s="68">
        <v>10</v>
      </c>
      <c r="L41" s="67"/>
      <c r="M41" s="68"/>
      <c r="N41">
        <v>10</v>
      </c>
      <c r="O41" s="67" t="s">
        <v>314</v>
      </c>
      <c r="P41" s="68">
        <v>15</v>
      </c>
      <c r="Q41">
        <v>30</v>
      </c>
      <c r="R41" s="67" t="s">
        <v>314</v>
      </c>
      <c r="S41" s="68">
        <v>35</v>
      </c>
      <c r="U41" s="67"/>
      <c r="V41" s="68"/>
      <c r="W41">
        <v>48</v>
      </c>
      <c r="X41" s="67" t="s">
        <v>314</v>
      </c>
      <c r="Y41" s="68">
        <v>53</v>
      </c>
      <c r="Z41">
        <v>51</v>
      </c>
      <c r="AA41" s="67" t="s">
        <v>314</v>
      </c>
      <c r="AB41" s="68">
        <v>61</v>
      </c>
      <c r="AC41">
        <v>30</v>
      </c>
      <c r="AD41" s="67" t="s">
        <v>314</v>
      </c>
      <c r="AE41" s="68">
        <v>40</v>
      </c>
      <c r="AF41">
        <v>35</v>
      </c>
      <c r="AG41" s="67" t="s">
        <v>314</v>
      </c>
      <c r="AH41" s="68">
        <v>40</v>
      </c>
      <c r="AI41">
        <v>45</v>
      </c>
      <c r="AJ41" s="67" t="s">
        <v>314</v>
      </c>
      <c r="AK41" s="68">
        <v>60</v>
      </c>
      <c r="AL41" s="69">
        <v>40</v>
      </c>
      <c r="AM41" s="67" t="s">
        <v>314</v>
      </c>
      <c r="AN41" s="68">
        <v>55</v>
      </c>
      <c r="AO41" s="69">
        <v>8</v>
      </c>
      <c r="AP41" s="67" t="s">
        <v>314</v>
      </c>
      <c r="AQ41" s="68">
        <v>15</v>
      </c>
      <c r="AR41">
        <v>25</v>
      </c>
      <c r="AS41" s="67" t="s">
        <v>314</v>
      </c>
      <c r="AT41" s="68">
        <v>30</v>
      </c>
      <c r="AU41">
        <v>27</v>
      </c>
      <c r="AV41" s="67" t="s">
        <v>314</v>
      </c>
      <c r="AW41" s="68">
        <v>35</v>
      </c>
    </row>
    <row r="42" spans="1:49" x14ac:dyDescent="0.25">
      <c r="A42" s="66">
        <f t="shared" si="6"/>
        <v>42825</v>
      </c>
      <c r="B42">
        <f t="shared" si="1"/>
        <v>56</v>
      </c>
      <c r="C42" t="str">
        <f t="shared" si="2"/>
        <v>3-2017</v>
      </c>
      <c r="D42" s="19">
        <v>43709</v>
      </c>
      <c r="E42" s="84">
        <f t="shared" si="3"/>
        <v>43708</v>
      </c>
      <c r="F42" s="20">
        <f t="shared" si="0"/>
        <v>68.375</v>
      </c>
      <c r="G42" s="85">
        <f t="shared" si="4"/>
        <v>77.900000000000006</v>
      </c>
      <c r="H42">
        <v>5</v>
      </c>
      <c r="I42" s="67" t="s">
        <v>314</v>
      </c>
      <c r="J42" s="68">
        <v>15</v>
      </c>
      <c r="L42" s="67"/>
      <c r="M42" s="68"/>
      <c r="N42">
        <v>10</v>
      </c>
      <c r="O42" s="67" t="s">
        <v>314</v>
      </c>
      <c r="P42" s="68">
        <v>15</v>
      </c>
      <c r="Q42">
        <v>30</v>
      </c>
      <c r="R42" s="67" t="s">
        <v>314</v>
      </c>
      <c r="S42" s="68">
        <v>35</v>
      </c>
      <c r="U42" s="67"/>
      <c r="V42" s="68"/>
      <c r="W42">
        <v>48</v>
      </c>
      <c r="X42" s="67" t="s">
        <v>314</v>
      </c>
      <c r="Y42" s="68">
        <v>53</v>
      </c>
      <c r="Z42">
        <v>51</v>
      </c>
      <c r="AA42" s="67" t="s">
        <v>314</v>
      </c>
      <c r="AB42" s="68">
        <v>61</v>
      </c>
      <c r="AC42">
        <v>30</v>
      </c>
      <c r="AD42" s="67" t="s">
        <v>314</v>
      </c>
      <c r="AE42" s="68">
        <v>40</v>
      </c>
      <c r="AF42">
        <v>35</v>
      </c>
      <c r="AG42" s="67" t="s">
        <v>314</v>
      </c>
      <c r="AH42" s="68">
        <v>40</v>
      </c>
      <c r="AI42">
        <v>45</v>
      </c>
      <c r="AJ42" s="67" t="s">
        <v>314</v>
      </c>
      <c r="AK42" s="68">
        <v>60</v>
      </c>
      <c r="AL42" s="69">
        <v>40</v>
      </c>
      <c r="AM42" s="67" t="s">
        <v>314</v>
      </c>
      <c r="AN42" s="68">
        <v>55</v>
      </c>
      <c r="AO42" s="69">
        <v>8</v>
      </c>
      <c r="AP42" s="67" t="s">
        <v>314</v>
      </c>
      <c r="AQ42" s="68">
        <v>15</v>
      </c>
      <c r="AR42">
        <v>25</v>
      </c>
      <c r="AS42" s="67" t="s">
        <v>314</v>
      </c>
      <c r="AT42" s="68">
        <v>30</v>
      </c>
      <c r="AU42">
        <v>27</v>
      </c>
      <c r="AV42" s="67" t="s">
        <v>314</v>
      </c>
      <c r="AW42" s="68">
        <v>35</v>
      </c>
    </row>
    <row r="43" spans="1:49" x14ac:dyDescent="0.25">
      <c r="A43" s="66">
        <f t="shared" si="6"/>
        <v>42832</v>
      </c>
      <c r="B43">
        <f t="shared" si="1"/>
        <v>65</v>
      </c>
      <c r="C43" t="str">
        <f t="shared" si="2"/>
        <v>4-2017</v>
      </c>
      <c r="D43" s="19">
        <v>43739</v>
      </c>
      <c r="E43" s="84">
        <f t="shared" si="3"/>
        <v>43738</v>
      </c>
      <c r="F43" s="20">
        <f t="shared" si="0"/>
        <v>76.5</v>
      </c>
      <c r="G43" s="85">
        <f t="shared" si="4"/>
        <v>68.375</v>
      </c>
      <c r="H43">
        <v>13</v>
      </c>
      <c r="I43" s="67" t="s">
        <v>314</v>
      </c>
      <c r="J43" s="68">
        <v>18</v>
      </c>
      <c r="L43" s="67"/>
      <c r="M43" s="68"/>
      <c r="N43">
        <v>10</v>
      </c>
      <c r="O43" s="67" t="s">
        <v>314</v>
      </c>
      <c r="P43" s="68">
        <v>15</v>
      </c>
      <c r="Q43">
        <v>35</v>
      </c>
      <c r="R43" s="67" t="s">
        <v>314</v>
      </c>
      <c r="S43" s="68">
        <v>40</v>
      </c>
      <c r="U43" s="67"/>
      <c r="V43" s="68"/>
      <c r="W43">
        <v>48</v>
      </c>
      <c r="X43" s="67" t="s">
        <v>314</v>
      </c>
      <c r="Y43" s="68">
        <v>53</v>
      </c>
      <c r="Z43">
        <v>60</v>
      </c>
      <c r="AA43" s="67" t="s">
        <v>314</v>
      </c>
      <c r="AB43" s="68">
        <v>70</v>
      </c>
      <c r="AC43">
        <v>30</v>
      </c>
      <c r="AD43" s="67" t="s">
        <v>314</v>
      </c>
      <c r="AE43" s="68">
        <v>40</v>
      </c>
      <c r="AF43">
        <v>40</v>
      </c>
      <c r="AG43" s="67" t="s">
        <v>314</v>
      </c>
      <c r="AH43" s="68">
        <v>45</v>
      </c>
      <c r="AI43">
        <v>45</v>
      </c>
      <c r="AJ43" s="67" t="s">
        <v>314</v>
      </c>
      <c r="AK43" s="68">
        <v>60</v>
      </c>
      <c r="AL43" s="69">
        <v>40</v>
      </c>
      <c r="AM43" s="67" t="s">
        <v>314</v>
      </c>
      <c r="AN43" s="68">
        <v>55</v>
      </c>
      <c r="AO43" s="69">
        <v>8</v>
      </c>
      <c r="AP43" s="67" t="s">
        <v>314</v>
      </c>
      <c r="AQ43" s="68">
        <v>15</v>
      </c>
      <c r="AR43">
        <v>15</v>
      </c>
      <c r="AS43" s="67" t="s">
        <v>314</v>
      </c>
      <c r="AT43" s="68">
        <v>25</v>
      </c>
      <c r="AU43">
        <v>27</v>
      </c>
      <c r="AV43" s="67" t="s">
        <v>314</v>
      </c>
      <c r="AW43" s="68">
        <v>35</v>
      </c>
    </row>
    <row r="44" spans="1:49" x14ac:dyDescent="0.25">
      <c r="A44" s="66">
        <f t="shared" si="6"/>
        <v>42839</v>
      </c>
      <c r="B44">
        <f t="shared" si="1"/>
        <v>80</v>
      </c>
      <c r="C44" t="str">
        <f t="shared" si="2"/>
        <v>4-2017</v>
      </c>
      <c r="D44" s="19">
        <v>43770</v>
      </c>
      <c r="E44" s="84">
        <f t="shared" si="3"/>
        <v>43769</v>
      </c>
      <c r="F44" s="20">
        <f t="shared" si="0"/>
        <v>76.5</v>
      </c>
      <c r="G44" s="85">
        <f t="shared" si="4"/>
        <v>76.5</v>
      </c>
      <c r="H44">
        <v>13</v>
      </c>
      <c r="I44" s="67" t="s">
        <v>314</v>
      </c>
      <c r="J44" s="68">
        <v>18</v>
      </c>
      <c r="L44" s="67"/>
      <c r="M44" s="68"/>
      <c r="N44">
        <v>10</v>
      </c>
      <c r="O44" s="67" t="s">
        <v>314</v>
      </c>
      <c r="P44" s="68">
        <v>20</v>
      </c>
      <c r="Q44">
        <v>35</v>
      </c>
      <c r="R44" s="67" t="s">
        <v>314</v>
      </c>
      <c r="S44" s="68">
        <v>40</v>
      </c>
      <c r="U44" s="67"/>
      <c r="V44" s="68"/>
      <c r="W44">
        <v>55</v>
      </c>
      <c r="X44" s="67" t="s">
        <v>314</v>
      </c>
      <c r="Y44" s="68">
        <v>65</v>
      </c>
      <c r="Z44">
        <v>75</v>
      </c>
      <c r="AA44" s="67" t="s">
        <v>314</v>
      </c>
      <c r="AB44" s="68">
        <v>85</v>
      </c>
      <c r="AC44">
        <v>30</v>
      </c>
      <c r="AD44" s="67" t="s">
        <v>314</v>
      </c>
      <c r="AE44" s="68">
        <v>40</v>
      </c>
      <c r="AF44">
        <v>40</v>
      </c>
      <c r="AG44" s="67" t="s">
        <v>314</v>
      </c>
      <c r="AH44" s="68">
        <v>45</v>
      </c>
      <c r="AI44">
        <v>45</v>
      </c>
      <c r="AJ44" s="67" t="s">
        <v>314</v>
      </c>
      <c r="AK44" s="68">
        <v>60</v>
      </c>
      <c r="AL44" s="69">
        <v>40</v>
      </c>
      <c r="AM44" s="67" t="s">
        <v>314</v>
      </c>
      <c r="AN44" s="68">
        <v>55</v>
      </c>
      <c r="AO44" s="69">
        <v>8</v>
      </c>
      <c r="AP44" s="67" t="s">
        <v>314</v>
      </c>
      <c r="AQ44" s="68">
        <v>15</v>
      </c>
      <c r="AR44">
        <v>15</v>
      </c>
      <c r="AS44" s="67" t="s">
        <v>314</v>
      </c>
      <c r="AT44" s="68">
        <v>25</v>
      </c>
      <c r="AU44">
        <v>27</v>
      </c>
      <c r="AV44" s="67" t="s">
        <v>314</v>
      </c>
      <c r="AW44" s="68">
        <v>35</v>
      </c>
    </row>
    <row r="45" spans="1:49" x14ac:dyDescent="0.25">
      <c r="A45" s="66">
        <f t="shared" si="6"/>
        <v>42846</v>
      </c>
      <c r="B45">
        <f t="shared" si="1"/>
        <v>80</v>
      </c>
      <c r="C45" t="str">
        <f t="shared" si="2"/>
        <v>4-2017</v>
      </c>
      <c r="D45" s="19">
        <v>43800</v>
      </c>
      <c r="E45" s="84">
        <f t="shared" si="3"/>
        <v>43799</v>
      </c>
      <c r="F45" s="20">
        <f t="shared" si="0"/>
        <v>76.5</v>
      </c>
      <c r="G45" s="85">
        <f t="shared" si="4"/>
        <v>76.5</v>
      </c>
      <c r="H45">
        <v>13</v>
      </c>
      <c r="I45" s="67" t="s">
        <v>314</v>
      </c>
      <c r="J45" s="68">
        <v>18</v>
      </c>
      <c r="L45" s="67"/>
      <c r="M45" s="68"/>
      <c r="N45">
        <v>10</v>
      </c>
      <c r="O45" s="67" t="s">
        <v>314</v>
      </c>
      <c r="P45" s="68">
        <v>20</v>
      </c>
      <c r="Q45">
        <v>35</v>
      </c>
      <c r="R45" s="67" t="s">
        <v>314</v>
      </c>
      <c r="S45" s="68">
        <v>45</v>
      </c>
      <c r="U45" s="67"/>
      <c r="V45" s="68"/>
      <c r="W45">
        <v>55</v>
      </c>
      <c r="X45" s="67" t="s">
        <v>314</v>
      </c>
      <c r="Y45" s="68">
        <v>65</v>
      </c>
      <c r="Z45">
        <v>75</v>
      </c>
      <c r="AA45" s="67" t="s">
        <v>314</v>
      </c>
      <c r="AB45" s="68">
        <v>85</v>
      </c>
      <c r="AC45">
        <v>30</v>
      </c>
      <c r="AD45" s="67" t="s">
        <v>314</v>
      </c>
      <c r="AE45" s="68">
        <v>40</v>
      </c>
      <c r="AF45">
        <v>40</v>
      </c>
      <c r="AG45" s="67" t="s">
        <v>314</v>
      </c>
      <c r="AH45" s="68">
        <v>45</v>
      </c>
      <c r="AI45">
        <v>45</v>
      </c>
      <c r="AJ45" s="67" t="s">
        <v>314</v>
      </c>
      <c r="AK45" s="68">
        <v>60</v>
      </c>
      <c r="AL45" s="69">
        <v>40</v>
      </c>
      <c r="AM45" s="67" t="s">
        <v>314</v>
      </c>
      <c r="AN45" s="68">
        <v>55</v>
      </c>
      <c r="AO45" s="69">
        <v>18</v>
      </c>
      <c r="AP45" s="67" t="s">
        <v>314</v>
      </c>
      <c r="AQ45" s="68">
        <v>25</v>
      </c>
      <c r="AR45">
        <v>15</v>
      </c>
      <c r="AS45" s="67" t="s">
        <v>314</v>
      </c>
      <c r="AT45" s="68">
        <v>25</v>
      </c>
      <c r="AU45">
        <v>27</v>
      </c>
      <c r="AV45" s="67" t="s">
        <v>314</v>
      </c>
      <c r="AW45" s="68">
        <v>35</v>
      </c>
    </row>
    <row r="46" spans="1:49" x14ac:dyDescent="0.25">
      <c r="A46" s="66">
        <f t="shared" si="6"/>
        <v>42853</v>
      </c>
      <c r="B46">
        <f t="shared" si="1"/>
        <v>80</v>
      </c>
      <c r="C46" t="str">
        <f t="shared" si="2"/>
        <v>4-2017</v>
      </c>
      <c r="D46" s="19">
        <v>43831</v>
      </c>
      <c r="E46" s="84">
        <f t="shared" si="3"/>
        <v>43830</v>
      </c>
      <c r="F46" s="20">
        <f t="shared" si="0"/>
        <v>70.75</v>
      </c>
      <c r="G46" s="85">
        <f t="shared" si="4"/>
        <v>76.5</v>
      </c>
      <c r="H46">
        <v>15</v>
      </c>
      <c r="I46" s="67" t="s">
        <v>314</v>
      </c>
      <c r="J46" s="68">
        <v>20</v>
      </c>
      <c r="L46" s="67"/>
      <c r="M46" s="68"/>
      <c r="N46">
        <v>10</v>
      </c>
      <c r="O46" s="67" t="s">
        <v>314</v>
      </c>
      <c r="P46" s="68">
        <v>20</v>
      </c>
      <c r="Q46">
        <v>35</v>
      </c>
      <c r="R46" s="67" t="s">
        <v>314</v>
      </c>
      <c r="S46" s="68">
        <v>45</v>
      </c>
      <c r="U46" s="67"/>
      <c r="V46" s="68"/>
      <c r="W46">
        <v>55</v>
      </c>
      <c r="X46" s="67" t="s">
        <v>314</v>
      </c>
      <c r="Y46" s="68">
        <v>65</v>
      </c>
      <c r="Z46">
        <v>75</v>
      </c>
      <c r="AA46" s="67" t="s">
        <v>314</v>
      </c>
      <c r="AB46" s="68">
        <v>85</v>
      </c>
      <c r="AC46">
        <v>30</v>
      </c>
      <c r="AD46" s="67" t="s">
        <v>314</v>
      </c>
      <c r="AE46" s="68">
        <v>40</v>
      </c>
      <c r="AF46">
        <v>40</v>
      </c>
      <c r="AG46" s="67" t="s">
        <v>314</v>
      </c>
      <c r="AH46" s="68">
        <v>45</v>
      </c>
      <c r="AI46">
        <v>45</v>
      </c>
      <c r="AJ46" s="67" t="s">
        <v>314</v>
      </c>
      <c r="AK46" s="68">
        <v>60</v>
      </c>
      <c r="AL46" s="69">
        <v>40</v>
      </c>
      <c r="AM46" s="67" t="s">
        <v>314</v>
      </c>
      <c r="AN46" s="68">
        <v>55</v>
      </c>
      <c r="AO46" s="69">
        <v>18</v>
      </c>
      <c r="AP46" s="67" t="s">
        <v>314</v>
      </c>
      <c r="AQ46" s="68">
        <v>25</v>
      </c>
      <c r="AR46">
        <v>15</v>
      </c>
      <c r="AS46" s="67" t="s">
        <v>314</v>
      </c>
      <c r="AT46" s="68">
        <v>25</v>
      </c>
      <c r="AU46">
        <v>27</v>
      </c>
      <c r="AV46" s="67" t="s">
        <v>314</v>
      </c>
      <c r="AW46" s="68">
        <v>35</v>
      </c>
    </row>
    <row r="47" spans="1:49" x14ac:dyDescent="0.25">
      <c r="A47" s="66">
        <f t="shared" si="6"/>
        <v>42860</v>
      </c>
      <c r="B47">
        <f t="shared" si="1"/>
        <v>80</v>
      </c>
      <c r="C47" t="str">
        <f t="shared" si="2"/>
        <v>5-2017</v>
      </c>
      <c r="D47" s="19">
        <v>43862</v>
      </c>
      <c r="E47" s="84">
        <f t="shared" si="3"/>
        <v>43861</v>
      </c>
      <c r="F47" s="20">
        <f t="shared" si="0"/>
        <v>65</v>
      </c>
      <c r="G47" s="85">
        <f t="shared" si="4"/>
        <v>70.75</v>
      </c>
      <c r="H47">
        <v>15</v>
      </c>
      <c r="I47" s="67" t="s">
        <v>314</v>
      </c>
      <c r="J47" s="68">
        <v>20</v>
      </c>
      <c r="L47" s="67"/>
      <c r="M47" s="68"/>
      <c r="N47">
        <v>10</v>
      </c>
      <c r="O47" s="67" t="s">
        <v>314</v>
      </c>
      <c r="P47" s="68">
        <v>20</v>
      </c>
      <c r="Q47">
        <v>35</v>
      </c>
      <c r="R47" s="67" t="s">
        <v>314</v>
      </c>
      <c r="S47" s="68">
        <v>45</v>
      </c>
      <c r="U47" s="67"/>
      <c r="V47" s="68"/>
      <c r="W47">
        <v>55</v>
      </c>
      <c r="X47" s="67" t="s">
        <v>314</v>
      </c>
      <c r="Y47" s="68">
        <v>65</v>
      </c>
      <c r="Z47">
        <v>75</v>
      </c>
      <c r="AA47" s="67" t="s">
        <v>314</v>
      </c>
      <c r="AB47" s="68">
        <v>85</v>
      </c>
      <c r="AC47">
        <v>30</v>
      </c>
      <c r="AD47" s="67" t="s">
        <v>314</v>
      </c>
      <c r="AE47" s="68">
        <v>40</v>
      </c>
      <c r="AF47">
        <v>40</v>
      </c>
      <c r="AG47" s="67" t="s">
        <v>314</v>
      </c>
      <c r="AH47" s="68">
        <v>45</v>
      </c>
      <c r="AI47">
        <v>45</v>
      </c>
      <c r="AJ47" s="67" t="s">
        <v>314</v>
      </c>
      <c r="AK47" s="68">
        <v>60</v>
      </c>
      <c r="AL47" s="69">
        <v>40</v>
      </c>
      <c r="AM47" s="67" t="s">
        <v>314</v>
      </c>
      <c r="AN47" s="68">
        <v>55</v>
      </c>
      <c r="AO47" s="69">
        <v>18</v>
      </c>
      <c r="AP47" s="67" t="s">
        <v>314</v>
      </c>
      <c r="AQ47" s="68">
        <v>25</v>
      </c>
      <c r="AR47">
        <v>15</v>
      </c>
      <c r="AS47" s="67" t="s">
        <v>314</v>
      </c>
      <c r="AT47" s="68">
        <v>25</v>
      </c>
      <c r="AU47">
        <v>27</v>
      </c>
      <c r="AV47" s="67" t="s">
        <v>314</v>
      </c>
      <c r="AW47" s="68">
        <v>35</v>
      </c>
    </row>
    <row r="48" spans="1:49" x14ac:dyDescent="0.25">
      <c r="A48" s="66">
        <f t="shared" si="6"/>
        <v>42867</v>
      </c>
      <c r="B48">
        <f t="shared" si="1"/>
        <v>80</v>
      </c>
      <c r="C48" t="str">
        <f t="shared" si="2"/>
        <v>5-2017</v>
      </c>
      <c r="D48" s="19">
        <v>43891</v>
      </c>
      <c r="E48" s="84">
        <f t="shared" si="3"/>
        <v>43890</v>
      </c>
      <c r="F48" s="20">
        <f t="shared" si="0"/>
        <v>43.625</v>
      </c>
      <c r="G48" s="85">
        <f t="shared" si="4"/>
        <v>65</v>
      </c>
      <c r="H48">
        <v>15</v>
      </c>
      <c r="I48" s="67" t="s">
        <v>314</v>
      </c>
      <c r="J48" s="68">
        <v>22</v>
      </c>
      <c r="L48" s="67"/>
      <c r="M48" s="68"/>
      <c r="N48">
        <v>15</v>
      </c>
      <c r="O48" s="67" t="s">
        <v>314</v>
      </c>
      <c r="P48" s="68">
        <v>20</v>
      </c>
      <c r="Q48">
        <v>45</v>
      </c>
      <c r="R48" s="67" t="s">
        <v>314</v>
      </c>
      <c r="S48" s="68">
        <v>55</v>
      </c>
      <c r="U48" s="67"/>
      <c r="V48" s="68"/>
      <c r="W48">
        <v>59</v>
      </c>
      <c r="X48" s="67" t="s">
        <v>314</v>
      </c>
      <c r="Y48" s="68">
        <v>69</v>
      </c>
      <c r="Z48">
        <v>75</v>
      </c>
      <c r="AA48" s="67" t="s">
        <v>314</v>
      </c>
      <c r="AB48" s="68">
        <v>85</v>
      </c>
      <c r="AC48">
        <v>30</v>
      </c>
      <c r="AD48" s="67" t="s">
        <v>314</v>
      </c>
      <c r="AE48" s="68">
        <v>40</v>
      </c>
      <c r="AF48">
        <v>40</v>
      </c>
      <c r="AG48" s="67" t="s">
        <v>314</v>
      </c>
      <c r="AH48" s="68">
        <v>45</v>
      </c>
      <c r="AI48">
        <v>45</v>
      </c>
      <c r="AJ48" s="67" t="s">
        <v>314</v>
      </c>
      <c r="AK48" s="68">
        <v>60</v>
      </c>
      <c r="AL48" s="69">
        <v>40</v>
      </c>
      <c r="AM48" s="67" t="s">
        <v>314</v>
      </c>
      <c r="AN48" s="68">
        <v>55</v>
      </c>
      <c r="AO48" s="69">
        <v>18</v>
      </c>
      <c r="AP48" s="67" t="s">
        <v>314</v>
      </c>
      <c r="AQ48" s="68">
        <v>25</v>
      </c>
      <c r="AR48">
        <v>15</v>
      </c>
      <c r="AS48" s="67" t="s">
        <v>314</v>
      </c>
      <c r="AT48" s="68">
        <v>25</v>
      </c>
      <c r="AU48">
        <v>27</v>
      </c>
      <c r="AV48" s="67" t="s">
        <v>314</v>
      </c>
      <c r="AW48" s="68">
        <v>35</v>
      </c>
    </row>
    <row r="49" spans="1:49" x14ac:dyDescent="0.25">
      <c r="A49" s="66">
        <f t="shared" si="6"/>
        <v>42874</v>
      </c>
      <c r="B49">
        <f t="shared" si="1"/>
        <v>80</v>
      </c>
      <c r="C49" t="str">
        <f t="shared" si="2"/>
        <v>5-2017</v>
      </c>
      <c r="D49" s="19">
        <v>43922</v>
      </c>
      <c r="E49" s="84">
        <f t="shared" si="3"/>
        <v>43921</v>
      </c>
      <c r="F49" s="20">
        <f t="shared" si="0"/>
        <v>29.5</v>
      </c>
      <c r="G49" s="85">
        <f t="shared" si="4"/>
        <v>43.625</v>
      </c>
      <c r="H49">
        <v>15</v>
      </c>
      <c r="I49" s="67" t="s">
        <v>314</v>
      </c>
      <c r="J49" s="68">
        <v>22</v>
      </c>
      <c r="L49" s="67"/>
      <c r="M49" s="68"/>
      <c r="N49">
        <v>15</v>
      </c>
      <c r="O49" s="67" t="s">
        <v>314</v>
      </c>
      <c r="P49" s="68">
        <v>20</v>
      </c>
      <c r="Q49">
        <v>50</v>
      </c>
      <c r="R49" s="67" t="s">
        <v>314</v>
      </c>
      <c r="S49" s="68">
        <v>60</v>
      </c>
      <c r="U49" s="67"/>
      <c r="V49" s="68"/>
      <c r="W49">
        <v>59</v>
      </c>
      <c r="X49" s="67" t="s">
        <v>314</v>
      </c>
      <c r="Y49" s="68">
        <v>69</v>
      </c>
      <c r="Z49">
        <v>75</v>
      </c>
      <c r="AA49" s="67" t="s">
        <v>314</v>
      </c>
      <c r="AB49" s="68">
        <v>85</v>
      </c>
      <c r="AC49">
        <v>30</v>
      </c>
      <c r="AD49" s="67" t="s">
        <v>314</v>
      </c>
      <c r="AE49" s="68">
        <v>40</v>
      </c>
      <c r="AF49">
        <v>40</v>
      </c>
      <c r="AG49" s="67" t="s">
        <v>314</v>
      </c>
      <c r="AH49" s="68">
        <v>45</v>
      </c>
      <c r="AI49">
        <v>45</v>
      </c>
      <c r="AJ49" s="67" t="s">
        <v>314</v>
      </c>
      <c r="AK49" s="68">
        <v>60</v>
      </c>
      <c r="AL49" s="69">
        <v>40</v>
      </c>
      <c r="AM49" s="67" t="s">
        <v>314</v>
      </c>
      <c r="AN49" s="68">
        <v>55</v>
      </c>
      <c r="AO49" s="69">
        <v>18</v>
      </c>
      <c r="AP49" s="67" t="s">
        <v>314</v>
      </c>
      <c r="AQ49" s="68">
        <v>25</v>
      </c>
      <c r="AR49">
        <v>15</v>
      </c>
      <c r="AS49" s="67" t="s">
        <v>314</v>
      </c>
      <c r="AT49" s="68">
        <v>25</v>
      </c>
      <c r="AU49">
        <v>27</v>
      </c>
      <c r="AV49" s="67" t="s">
        <v>314</v>
      </c>
      <c r="AW49" s="68">
        <v>35</v>
      </c>
    </row>
    <row r="50" spans="1:49" x14ac:dyDescent="0.25">
      <c r="A50" s="66">
        <f t="shared" si="6"/>
        <v>42881</v>
      </c>
      <c r="B50">
        <f t="shared" si="1"/>
        <v>80</v>
      </c>
      <c r="C50" t="str">
        <f t="shared" si="2"/>
        <v>5-2017</v>
      </c>
      <c r="D50" s="19">
        <v>43952</v>
      </c>
      <c r="E50" s="84">
        <f t="shared" si="3"/>
        <v>43951</v>
      </c>
      <c r="F50" s="20">
        <f t="shared" si="0"/>
        <v>29.9</v>
      </c>
      <c r="G50" s="85">
        <f t="shared" si="4"/>
        <v>29.5</v>
      </c>
      <c r="H50">
        <v>15</v>
      </c>
      <c r="I50" s="67" t="s">
        <v>314</v>
      </c>
      <c r="J50" s="68">
        <v>22</v>
      </c>
      <c r="L50" s="67"/>
      <c r="M50" s="68"/>
      <c r="N50">
        <v>15</v>
      </c>
      <c r="O50" s="67" t="s">
        <v>314</v>
      </c>
      <c r="P50" s="68">
        <v>20</v>
      </c>
      <c r="Q50">
        <v>48</v>
      </c>
      <c r="R50" s="67" t="s">
        <v>314</v>
      </c>
      <c r="S50" s="68">
        <v>58</v>
      </c>
      <c r="U50" s="67"/>
      <c r="V50" s="68"/>
      <c r="W50">
        <v>59</v>
      </c>
      <c r="X50" s="67" t="s">
        <v>314</v>
      </c>
      <c r="Y50" s="68">
        <v>69</v>
      </c>
      <c r="Z50">
        <v>75</v>
      </c>
      <c r="AA50" s="67" t="s">
        <v>314</v>
      </c>
      <c r="AB50" s="68">
        <v>85</v>
      </c>
      <c r="AC50">
        <v>30</v>
      </c>
      <c r="AD50" s="67" t="s">
        <v>314</v>
      </c>
      <c r="AE50" s="68">
        <v>40</v>
      </c>
      <c r="AF50">
        <v>40</v>
      </c>
      <c r="AG50" s="67" t="s">
        <v>314</v>
      </c>
      <c r="AH50" s="68">
        <v>45</v>
      </c>
      <c r="AI50">
        <v>45</v>
      </c>
      <c r="AJ50" s="67" t="s">
        <v>314</v>
      </c>
      <c r="AK50" s="68">
        <v>60</v>
      </c>
      <c r="AL50" s="69">
        <v>40</v>
      </c>
      <c r="AM50" s="67" t="s">
        <v>314</v>
      </c>
      <c r="AN50" s="68">
        <v>55</v>
      </c>
      <c r="AO50" s="69">
        <v>18</v>
      </c>
      <c r="AP50" s="67" t="s">
        <v>314</v>
      </c>
      <c r="AQ50" s="68">
        <v>25</v>
      </c>
      <c r="AR50">
        <v>15</v>
      </c>
      <c r="AS50" s="67" t="s">
        <v>314</v>
      </c>
      <c r="AT50" s="68">
        <v>25</v>
      </c>
      <c r="AU50">
        <v>27</v>
      </c>
      <c r="AV50" s="67" t="s">
        <v>314</v>
      </c>
      <c r="AW50" s="68">
        <v>35</v>
      </c>
    </row>
    <row r="51" spans="1:49" x14ac:dyDescent="0.25">
      <c r="A51" s="66">
        <f t="shared" si="6"/>
        <v>42888</v>
      </c>
      <c r="B51">
        <f t="shared" si="1"/>
        <v>80</v>
      </c>
      <c r="C51" t="str">
        <f t="shared" si="2"/>
        <v>6-2017</v>
      </c>
      <c r="D51" s="19">
        <v>43983</v>
      </c>
      <c r="E51" s="84">
        <f t="shared" si="3"/>
        <v>43982</v>
      </c>
      <c r="F51" s="20">
        <f t="shared" si="0"/>
        <v>22</v>
      </c>
      <c r="G51" s="85">
        <f t="shared" si="4"/>
        <v>29.9</v>
      </c>
      <c r="H51">
        <v>15</v>
      </c>
      <c r="I51" s="67" t="s">
        <v>314</v>
      </c>
      <c r="J51" s="68">
        <v>22</v>
      </c>
      <c r="L51" s="67"/>
      <c r="M51" s="68"/>
      <c r="N51">
        <v>15</v>
      </c>
      <c r="O51" s="67" t="s">
        <v>314</v>
      </c>
      <c r="P51" s="68">
        <v>20</v>
      </c>
      <c r="Q51">
        <v>48</v>
      </c>
      <c r="R51" s="67" t="s">
        <v>314</v>
      </c>
      <c r="S51" s="68">
        <v>58</v>
      </c>
      <c r="U51" s="67"/>
      <c r="V51" s="68"/>
      <c r="W51">
        <v>59</v>
      </c>
      <c r="X51" s="67" t="s">
        <v>314</v>
      </c>
      <c r="Y51" s="68">
        <v>69</v>
      </c>
      <c r="Z51">
        <v>75</v>
      </c>
      <c r="AA51" s="67" t="s">
        <v>314</v>
      </c>
      <c r="AB51" s="68">
        <v>85</v>
      </c>
      <c r="AC51">
        <v>30</v>
      </c>
      <c r="AD51" s="67" t="s">
        <v>314</v>
      </c>
      <c r="AE51" s="68">
        <v>40</v>
      </c>
      <c r="AF51">
        <v>40</v>
      </c>
      <c r="AG51" s="67" t="s">
        <v>314</v>
      </c>
      <c r="AH51" s="68">
        <v>45</v>
      </c>
      <c r="AI51">
        <v>45</v>
      </c>
      <c r="AJ51" s="67" t="s">
        <v>314</v>
      </c>
      <c r="AK51" s="68">
        <v>60</v>
      </c>
      <c r="AL51" s="69">
        <v>40</v>
      </c>
      <c r="AM51" s="67" t="s">
        <v>314</v>
      </c>
      <c r="AN51" s="68">
        <v>55</v>
      </c>
      <c r="AO51" s="69">
        <v>18</v>
      </c>
      <c r="AP51" s="67" t="s">
        <v>314</v>
      </c>
      <c r="AQ51" s="68">
        <v>25</v>
      </c>
      <c r="AR51">
        <v>15</v>
      </c>
      <c r="AS51" s="67" t="s">
        <v>314</v>
      </c>
      <c r="AT51" s="68">
        <v>25</v>
      </c>
      <c r="AU51">
        <v>27</v>
      </c>
      <c r="AV51" s="67" t="s">
        <v>314</v>
      </c>
      <c r="AW51" s="68">
        <v>35</v>
      </c>
    </row>
    <row r="52" spans="1:49" x14ac:dyDescent="0.25">
      <c r="A52" s="66">
        <f t="shared" si="6"/>
        <v>42895</v>
      </c>
      <c r="B52">
        <f t="shared" si="1"/>
        <v>80</v>
      </c>
      <c r="C52" t="str">
        <f t="shared" si="2"/>
        <v>6-2017</v>
      </c>
      <c r="D52" s="19">
        <v>44013</v>
      </c>
      <c r="E52" s="84">
        <f t="shared" si="3"/>
        <v>44012</v>
      </c>
      <c r="F52" s="20">
        <f t="shared" si="0"/>
        <v>22.7</v>
      </c>
      <c r="G52" s="85">
        <f t="shared" si="4"/>
        <v>22</v>
      </c>
      <c r="H52">
        <v>15</v>
      </c>
      <c r="I52" s="67" t="s">
        <v>314</v>
      </c>
      <c r="J52" s="68">
        <v>22</v>
      </c>
      <c r="L52" s="67"/>
      <c r="M52" s="68"/>
      <c r="N52">
        <v>15</v>
      </c>
      <c r="O52" s="67" t="s">
        <v>314</v>
      </c>
      <c r="P52" s="68">
        <v>20</v>
      </c>
      <c r="Q52">
        <v>48</v>
      </c>
      <c r="R52" s="67" t="s">
        <v>314</v>
      </c>
      <c r="S52" s="68">
        <v>58</v>
      </c>
      <c r="U52" s="67"/>
      <c r="V52" s="68"/>
      <c r="W52">
        <v>59</v>
      </c>
      <c r="X52" s="67" t="s">
        <v>314</v>
      </c>
      <c r="Y52" s="68">
        <v>69</v>
      </c>
      <c r="Z52">
        <v>75</v>
      </c>
      <c r="AA52" s="67" t="s">
        <v>314</v>
      </c>
      <c r="AB52" s="68">
        <v>85</v>
      </c>
      <c r="AC52">
        <v>30</v>
      </c>
      <c r="AD52" s="67" t="s">
        <v>314</v>
      </c>
      <c r="AE52" s="68">
        <v>40</v>
      </c>
      <c r="AF52">
        <v>40</v>
      </c>
      <c r="AG52" s="67" t="s">
        <v>314</v>
      </c>
      <c r="AH52" s="68">
        <v>45</v>
      </c>
      <c r="AI52">
        <v>45</v>
      </c>
      <c r="AJ52" s="67" t="s">
        <v>314</v>
      </c>
      <c r="AK52" s="68">
        <v>60</v>
      </c>
      <c r="AL52" s="69">
        <v>40</v>
      </c>
      <c r="AM52" s="67" t="s">
        <v>314</v>
      </c>
      <c r="AN52" s="68">
        <v>55</v>
      </c>
      <c r="AO52" s="69">
        <v>18</v>
      </c>
      <c r="AP52" s="67" t="s">
        <v>314</v>
      </c>
      <c r="AQ52" s="68">
        <v>25</v>
      </c>
      <c r="AR52">
        <v>15</v>
      </c>
      <c r="AS52" s="67" t="s">
        <v>314</v>
      </c>
      <c r="AT52" s="68">
        <v>25</v>
      </c>
      <c r="AU52">
        <v>27</v>
      </c>
      <c r="AV52" s="67" t="s">
        <v>314</v>
      </c>
      <c r="AW52" s="68">
        <v>35</v>
      </c>
    </row>
    <row r="53" spans="1:49" x14ac:dyDescent="0.25">
      <c r="A53" s="66">
        <f t="shared" si="6"/>
        <v>42902</v>
      </c>
      <c r="B53">
        <f t="shared" si="1"/>
        <v>80</v>
      </c>
      <c r="C53" t="str">
        <f t="shared" si="2"/>
        <v>6-2017</v>
      </c>
      <c r="D53" s="19">
        <v>44044</v>
      </c>
      <c r="E53" s="84">
        <f t="shared" si="3"/>
        <v>44043</v>
      </c>
      <c r="F53" s="20">
        <f t="shared" si="0"/>
        <v>31.25</v>
      </c>
      <c r="G53" s="85">
        <f t="shared" si="4"/>
        <v>22.7</v>
      </c>
      <c r="H53">
        <v>15</v>
      </c>
      <c r="I53" s="67" t="s">
        <v>314</v>
      </c>
      <c r="J53" s="68">
        <v>22</v>
      </c>
      <c r="L53" s="67"/>
      <c r="M53" s="68"/>
      <c r="N53">
        <v>15</v>
      </c>
      <c r="O53" s="67" t="s">
        <v>314</v>
      </c>
      <c r="P53" s="68">
        <v>20</v>
      </c>
      <c r="Q53">
        <v>45</v>
      </c>
      <c r="R53" s="67" t="s">
        <v>314</v>
      </c>
      <c r="S53" s="68">
        <v>55</v>
      </c>
      <c r="U53" s="67"/>
      <c r="V53" s="68"/>
      <c r="W53">
        <v>59</v>
      </c>
      <c r="X53" s="67" t="s">
        <v>314</v>
      </c>
      <c r="Y53" s="68">
        <v>69</v>
      </c>
      <c r="Z53">
        <v>75</v>
      </c>
      <c r="AA53" s="67" t="s">
        <v>314</v>
      </c>
      <c r="AB53" s="68">
        <v>85</v>
      </c>
      <c r="AC53">
        <v>30</v>
      </c>
      <c r="AD53" s="67" t="s">
        <v>314</v>
      </c>
      <c r="AE53" s="68">
        <v>40</v>
      </c>
      <c r="AF53">
        <v>40</v>
      </c>
      <c r="AG53" s="67" t="s">
        <v>314</v>
      </c>
      <c r="AH53" s="68">
        <v>45</v>
      </c>
      <c r="AI53">
        <v>45</v>
      </c>
      <c r="AJ53" s="67" t="s">
        <v>314</v>
      </c>
      <c r="AK53" s="68">
        <v>60</v>
      </c>
      <c r="AL53" s="69">
        <v>40</v>
      </c>
      <c r="AM53" s="67" t="s">
        <v>314</v>
      </c>
      <c r="AN53" s="68">
        <v>55</v>
      </c>
      <c r="AO53" s="69">
        <v>18</v>
      </c>
      <c r="AP53" s="67" t="s">
        <v>314</v>
      </c>
      <c r="AQ53" s="68">
        <v>25</v>
      </c>
      <c r="AR53">
        <v>15</v>
      </c>
      <c r="AS53" s="67" t="s">
        <v>314</v>
      </c>
      <c r="AT53" s="68">
        <v>25</v>
      </c>
      <c r="AU53">
        <v>27</v>
      </c>
      <c r="AV53" s="67" t="s">
        <v>314</v>
      </c>
      <c r="AW53" s="68">
        <v>35</v>
      </c>
    </row>
    <row r="54" spans="1:49" x14ac:dyDescent="0.25">
      <c r="A54" s="66">
        <f t="shared" si="6"/>
        <v>42909</v>
      </c>
      <c r="B54">
        <f t="shared" si="1"/>
        <v>75</v>
      </c>
      <c r="C54" t="str">
        <f t="shared" si="2"/>
        <v>6-2017</v>
      </c>
      <c r="D54" s="19">
        <v>44075</v>
      </c>
      <c r="E54" s="84">
        <f t="shared" si="3"/>
        <v>44074</v>
      </c>
      <c r="F54" s="20">
        <f t="shared" si="0"/>
        <v>37</v>
      </c>
      <c r="G54" s="85">
        <f t="shared" si="4"/>
        <v>31.25</v>
      </c>
      <c r="H54">
        <v>15</v>
      </c>
      <c r="I54" s="67" t="s">
        <v>314</v>
      </c>
      <c r="J54" s="68">
        <v>22</v>
      </c>
      <c r="L54" s="67"/>
      <c r="M54" s="68"/>
      <c r="N54">
        <v>15</v>
      </c>
      <c r="O54" s="67" t="s">
        <v>314</v>
      </c>
      <c r="P54" s="68">
        <v>20</v>
      </c>
      <c r="Q54">
        <v>45</v>
      </c>
      <c r="R54" s="67" t="s">
        <v>314</v>
      </c>
      <c r="S54" s="68">
        <v>55</v>
      </c>
      <c r="U54" s="67"/>
      <c r="V54" s="68"/>
      <c r="W54">
        <v>59</v>
      </c>
      <c r="X54" s="67" t="s">
        <v>314</v>
      </c>
      <c r="Y54" s="68">
        <v>69</v>
      </c>
      <c r="Z54">
        <v>70</v>
      </c>
      <c r="AA54" s="67" t="s">
        <v>314</v>
      </c>
      <c r="AB54" s="68">
        <v>80</v>
      </c>
      <c r="AC54">
        <v>30</v>
      </c>
      <c r="AD54" s="67" t="s">
        <v>314</v>
      </c>
      <c r="AE54" s="68">
        <v>40</v>
      </c>
      <c r="AF54">
        <v>40</v>
      </c>
      <c r="AG54" s="67" t="s">
        <v>314</v>
      </c>
      <c r="AH54" s="68">
        <v>45</v>
      </c>
      <c r="AI54">
        <v>45</v>
      </c>
      <c r="AJ54" s="67" t="s">
        <v>314</v>
      </c>
      <c r="AK54" s="68">
        <v>60</v>
      </c>
      <c r="AL54" s="69">
        <v>40</v>
      </c>
      <c r="AM54" s="67" t="s">
        <v>314</v>
      </c>
      <c r="AN54" s="68">
        <v>55</v>
      </c>
      <c r="AO54" s="69">
        <v>18</v>
      </c>
      <c r="AP54" s="67" t="s">
        <v>314</v>
      </c>
      <c r="AQ54" s="68">
        <v>25</v>
      </c>
      <c r="AR54">
        <v>15</v>
      </c>
      <c r="AS54" s="67" t="s">
        <v>314</v>
      </c>
      <c r="AT54" s="68">
        <v>25</v>
      </c>
      <c r="AU54">
        <v>27</v>
      </c>
      <c r="AV54" s="67" t="s">
        <v>314</v>
      </c>
      <c r="AW54" s="68">
        <v>35</v>
      </c>
    </row>
    <row r="55" spans="1:49" x14ac:dyDescent="0.25">
      <c r="A55" s="66">
        <f t="shared" si="6"/>
        <v>42916</v>
      </c>
      <c r="B55">
        <f t="shared" si="1"/>
        <v>75</v>
      </c>
      <c r="C55" t="str">
        <f t="shared" si="2"/>
        <v>6-2017</v>
      </c>
      <c r="D55" s="19">
        <v>44105</v>
      </c>
      <c r="E55" s="84">
        <f t="shared" si="3"/>
        <v>44104</v>
      </c>
      <c r="F55" s="20">
        <f t="shared" si="0"/>
        <v>42</v>
      </c>
      <c r="G55" s="85">
        <f t="shared" si="4"/>
        <v>37</v>
      </c>
      <c r="H55">
        <v>15</v>
      </c>
      <c r="I55" s="67" t="s">
        <v>314</v>
      </c>
      <c r="J55" s="68">
        <v>22</v>
      </c>
      <c r="L55" s="67"/>
      <c r="M55" s="68"/>
      <c r="N55">
        <v>15</v>
      </c>
      <c r="O55" s="67" t="s">
        <v>314</v>
      </c>
      <c r="P55" s="68">
        <v>22</v>
      </c>
      <c r="Q55">
        <v>45</v>
      </c>
      <c r="R55" s="67" t="s">
        <v>314</v>
      </c>
      <c r="S55" s="68">
        <v>55</v>
      </c>
      <c r="U55" s="67"/>
      <c r="V55" s="68"/>
      <c r="W55">
        <v>59</v>
      </c>
      <c r="X55" s="67" t="s">
        <v>314</v>
      </c>
      <c r="Y55" s="68">
        <v>69</v>
      </c>
      <c r="Z55">
        <v>70</v>
      </c>
      <c r="AA55" s="67" t="s">
        <v>314</v>
      </c>
      <c r="AB55" s="68">
        <v>80</v>
      </c>
      <c r="AC55">
        <v>30</v>
      </c>
      <c r="AD55" s="67" t="s">
        <v>314</v>
      </c>
      <c r="AE55" s="68">
        <v>40</v>
      </c>
      <c r="AF55">
        <v>40</v>
      </c>
      <c r="AG55" s="67" t="s">
        <v>314</v>
      </c>
      <c r="AH55" s="68">
        <v>45</v>
      </c>
      <c r="AI55">
        <v>45</v>
      </c>
      <c r="AJ55" s="67" t="s">
        <v>314</v>
      </c>
      <c r="AK55" s="68">
        <v>60</v>
      </c>
      <c r="AL55" s="69">
        <v>40</v>
      </c>
      <c r="AM55" s="67" t="s">
        <v>314</v>
      </c>
      <c r="AN55" s="68">
        <v>55</v>
      </c>
      <c r="AO55" s="69">
        <v>18</v>
      </c>
      <c r="AP55" s="67" t="s">
        <v>314</v>
      </c>
      <c r="AQ55" s="68">
        <v>25</v>
      </c>
      <c r="AR55">
        <v>15</v>
      </c>
      <c r="AS55" s="67" t="s">
        <v>314</v>
      </c>
      <c r="AT55" s="68">
        <v>25</v>
      </c>
      <c r="AU55">
        <v>27</v>
      </c>
      <c r="AV55" s="67" t="s">
        <v>314</v>
      </c>
      <c r="AW55" s="68">
        <v>35</v>
      </c>
    </row>
    <row r="56" spans="1:49" x14ac:dyDescent="0.25">
      <c r="A56" s="66">
        <f t="shared" si="6"/>
        <v>42923</v>
      </c>
      <c r="B56">
        <f t="shared" si="1"/>
        <v>75</v>
      </c>
      <c r="C56" t="str">
        <f t="shared" si="2"/>
        <v>7-2017</v>
      </c>
      <c r="D56" s="19">
        <v>44136</v>
      </c>
      <c r="E56" s="84">
        <f t="shared" si="3"/>
        <v>44135</v>
      </c>
      <c r="F56" s="20">
        <f t="shared" si="0"/>
        <v>55.25</v>
      </c>
      <c r="G56" s="85">
        <f t="shared" si="4"/>
        <v>42</v>
      </c>
      <c r="H56">
        <v>15</v>
      </c>
      <c r="I56" s="67" t="s">
        <v>314</v>
      </c>
      <c r="J56" s="68">
        <v>22</v>
      </c>
      <c r="L56" s="67"/>
      <c r="M56" s="68"/>
      <c r="N56">
        <v>15</v>
      </c>
      <c r="O56" s="67" t="s">
        <v>314</v>
      </c>
      <c r="P56" s="68">
        <v>22</v>
      </c>
      <c r="Q56">
        <v>45</v>
      </c>
      <c r="R56" s="67" t="s">
        <v>314</v>
      </c>
      <c r="S56" s="68">
        <v>55</v>
      </c>
      <c r="U56" s="67"/>
      <c r="V56" s="68"/>
      <c r="W56">
        <v>59</v>
      </c>
      <c r="X56" s="67" t="s">
        <v>314</v>
      </c>
      <c r="Y56" s="68">
        <v>69</v>
      </c>
      <c r="Z56">
        <v>70</v>
      </c>
      <c r="AA56" s="67" t="s">
        <v>314</v>
      </c>
      <c r="AB56" s="68">
        <v>80</v>
      </c>
      <c r="AC56">
        <v>30</v>
      </c>
      <c r="AD56" s="67" t="s">
        <v>314</v>
      </c>
      <c r="AE56" s="68">
        <v>40</v>
      </c>
      <c r="AF56">
        <v>40</v>
      </c>
      <c r="AG56" s="67" t="s">
        <v>314</v>
      </c>
      <c r="AH56" s="68">
        <v>45</v>
      </c>
      <c r="AI56">
        <v>45</v>
      </c>
      <c r="AJ56" s="67" t="s">
        <v>314</v>
      </c>
      <c r="AK56" s="68">
        <v>60</v>
      </c>
      <c r="AL56" s="69">
        <v>40</v>
      </c>
      <c r="AM56" s="67" t="s">
        <v>314</v>
      </c>
      <c r="AN56" s="68">
        <v>55</v>
      </c>
      <c r="AO56" s="69">
        <v>18</v>
      </c>
      <c r="AP56" s="67" t="s">
        <v>314</v>
      </c>
      <c r="AQ56" s="68">
        <v>25</v>
      </c>
      <c r="AR56">
        <v>15</v>
      </c>
      <c r="AS56" s="67" t="s">
        <v>314</v>
      </c>
      <c r="AT56" s="68">
        <v>25</v>
      </c>
      <c r="AU56">
        <v>27</v>
      </c>
      <c r="AV56" s="67" t="s">
        <v>314</v>
      </c>
      <c r="AW56" s="68">
        <v>35</v>
      </c>
    </row>
    <row r="57" spans="1:49" x14ac:dyDescent="0.25">
      <c r="A57" s="66">
        <f t="shared" si="6"/>
        <v>42930</v>
      </c>
      <c r="B57">
        <f t="shared" si="1"/>
        <v>75</v>
      </c>
      <c r="C57" t="str">
        <f t="shared" si="2"/>
        <v>7-2017</v>
      </c>
      <c r="D57" s="19">
        <v>44166</v>
      </c>
      <c r="E57" s="84">
        <f t="shared" si="3"/>
        <v>44165</v>
      </c>
      <c r="F57" s="20">
        <f t="shared" si="0"/>
        <v>73</v>
      </c>
      <c r="G57" s="85">
        <f t="shared" si="4"/>
        <v>55.25</v>
      </c>
      <c r="H57">
        <v>17</v>
      </c>
      <c r="I57" s="67" t="s">
        <v>314</v>
      </c>
      <c r="J57" s="68">
        <v>27</v>
      </c>
      <c r="L57" s="67"/>
      <c r="M57" s="68"/>
      <c r="N57">
        <v>17</v>
      </c>
      <c r="O57" s="67" t="s">
        <v>314</v>
      </c>
      <c r="P57" s="68">
        <v>27</v>
      </c>
      <c r="Q57">
        <v>52</v>
      </c>
      <c r="R57" s="67" t="s">
        <v>314</v>
      </c>
      <c r="S57" s="68">
        <v>60</v>
      </c>
      <c r="U57" s="67"/>
      <c r="V57" s="68"/>
      <c r="W57">
        <v>59</v>
      </c>
      <c r="X57" s="67" t="s">
        <v>314</v>
      </c>
      <c r="Y57" s="68">
        <v>69</v>
      </c>
      <c r="Z57">
        <v>70</v>
      </c>
      <c r="AA57" s="67" t="s">
        <v>314</v>
      </c>
      <c r="AB57" s="68">
        <v>80</v>
      </c>
      <c r="AC57">
        <v>30</v>
      </c>
      <c r="AD57" s="67" t="s">
        <v>314</v>
      </c>
      <c r="AE57" s="68">
        <v>40</v>
      </c>
      <c r="AF57">
        <v>40</v>
      </c>
      <c r="AG57" s="67" t="s">
        <v>314</v>
      </c>
      <c r="AH57" s="68">
        <v>45</v>
      </c>
      <c r="AI57">
        <v>49</v>
      </c>
      <c r="AJ57" s="67" t="s">
        <v>314</v>
      </c>
      <c r="AK57" s="68">
        <v>64</v>
      </c>
      <c r="AL57" s="69">
        <v>44</v>
      </c>
      <c r="AM57" s="67" t="s">
        <v>314</v>
      </c>
      <c r="AN57" s="68">
        <v>59</v>
      </c>
      <c r="AO57" s="69">
        <v>18</v>
      </c>
      <c r="AP57" s="67" t="s">
        <v>314</v>
      </c>
      <c r="AQ57" s="68">
        <v>25</v>
      </c>
      <c r="AR57">
        <v>15</v>
      </c>
      <c r="AS57" s="67" t="s">
        <v>314</v>
      </c>
      <c r="AT57" s="68">
        <v>25</v>
      </c>
      <c r="AU57">
        <v>27</v>
      </c>
      <c r="AV57" s="67" t="s">
        <v>314</v>
      </c>
      <c r="AW57" s="68">
        <v>35</v>
      </c>
    </row>
    <row r="58" spans="1:49" x14ac:dyDescent="0.25">
      <c r="A58" s="66">
        <f t="shared" si="6"/>
        <v>42937</v>
      </c>
      <c r="B58">
        <f t="shared" si="1"/>
        <v>75</v>
      </c>
      <c r="C58" t="str">
        <f t="shared" si="2"/>
        <v>7-2017</v>
      </c>
      <c r="D58" s="19">
        <v>44197</v>
      </c>
      <c r="E58" s="84">
        <f t="shared" si="3"/>
        <v>44196</v>
      </c>
      <c r="F58" s="20">
        <f t="shared" si="0"/>
        <v>102.75</v>
      </c>
      <c r="G58" s="85">
        <f t="shared" si="4"/>
        <v>73</v>
      </c>
      <c r="H58">
        <v>17</v>
      </c>
      <c r="I58" s="67" t="s">
        <v>314</v>
      </c>
      <c r="J58" s="68">
        <v>27</v>
      </c>
      <c r="L58" s="67"/>
      <c r="M58" s="68"/>
      <c r="N58">
        <v>17</v>
      </c>
      <c r="O58" s="67" t="s">
        <v>314</v>
      </c>
      <c r="P58" s="68">
        <v>27</v>
      </c>
      <c r="Q58">
        <v>52</v>
      </c>
      <c r="R58" s="67" t="s">
        <v>314</v>
      </c>
      <c r="S58" s="68">
        <v>60</v>
      </c>
      <c r="U58" s="67"/>
      <c r="V58" s="68"/>
      <c r="W58">
        <v>59</v>
      </c>
      <c r="X58" s="67" t="s">
        <v>314</v>
      </c>
      <c r="Y58" s="68">
        <v>69</v>
      </c>
      <c r="Z58">
        <v>70</v>
      </c>
      <c r="AA58" s="67" t="s">
        <v>314</v>
      </c>
      <c r="AB58" s="68">
        <v>80</v>
      </c>
      <c r="AC58">
        <v>30</v>
      </c>
      <c r="AD58" s="67" t="s">
        <v>314</v>
      </c>
      <c r="AE58" s="68">
        <v>40</v>
      </c>
      <c r="AF58">
        <v>40</v>
      </c>
      <c r="AG58" s="67" t="s">
        <v>314</v>
      </c>
      <c r="AH58" s="68">
        <v>45</v>
      </c>
      <c r="AI58">
        <v>49</v>
      </c>
      <c r="AJ58" s="67" t="s">
        <v>314</v>
      </c>
      <c r="AK58" s="68">
        <v>64</v>
      </c>
      <c r="AL58" s="69">
        <v>44</v>
      </c>
      <c r="AM58" s="67" t="s">
        <v>314</v>
      </c>
      <c r="AN58" s="68">
        <v>59</v>
      </c>
      <c r="AO58" s="69">
        <v>18</v>
      </c>
      <c r="AP58" s="67" t="s">
        <v>314</v>
      </c>
      <c r="AQ58" s="68">
        <v>25</v>
      </c>
      <c r="AR58">
        <v>15</v>
      </c>
      <c r="AS58" s="67" t="s">
        <v>314</v>
      </c>
      <c r="AT58" s="68">
        <v>25</v>
      </c>
      <c r="AU58">
        <v>27</v>
      </c>
      <c r="AV58" s="67" t="s">
        <v>314</v>
      </c>
      <c r="AW58" s="68">
        <v>35</v>
      </c>
    </row>
    <row r="59" spans="1:49" x14ac:dyDescent="0.25">
      <c r="A59" s="66">
        <f t="shared" si="6"/>
        <v>42944</v>
      </c>
      <c r="B59">
        <f t="shared" si="1"/>
        <v>75</v>
      </c>
      <c r="C59" t="str">
        <f t="shared" si="2"/>
        <v>7-2017</v>
      </c>
      <c r="D59" s="19">
        <v>44228</v>
      </c>
      <c r="E59" s="84">
        <f t="shared" si="3"/>
        <v>44227</v>
      </c>
      <c r="F59" s="20">
        <f t="shared" si="0"/>
        <v>116.875</v>
      </c>
      <c r="G59" s="85">
        <f t="shared" si="4"/>
        <v>102.75</v>
      </c>
      <c r="H59">
        <v>20</v>
      </c>
      <c r="I59" s="67" t="s">
        <v>314</v>
      </c>
      <c r="J59" s="68">
        <v>27</v>
      </c>
      <c r="L59" s="67"/>
      <c r="M59" s="68"/>
      <c r="N59">
        <v>20</v>
      </c>
      <c r="O59" s="67" t="s">
        <v>314</v>
      </c>
      <c r="P59" s="68">
        <v>27</v>
      </c>
      <c r="Q59">
        <v>52</v>
      </c>
      <c r="R59" s="67" t="s">
        <v>314</v>
      </c>
      <c r="S59" s="68">
        <v>62</v>
      </c>
      <c r="U59" s="67"/>
      <c r="V59" s="68"/>
      <c r="W59">
        <v>70</v>
      </c>
      <c r="X59" s="67" t="s">
        <v>314</v>
      </c>
      <c r="Y59" s="68">
        <v>80</v>
      </c>
      <c r="Z59">
        <v>70</v>
      </c>
      <c r="AA59" s="67" t="s">
        <v>314</v>
      </c>
      <c r="AB59" s="68">
        <v>80</v>
      </c>
      <c r="AC59">
        <v>30</v>
      </c>
      <c r="AD59" s="67" t="s">
        <v>314</v>
      </c>
      <c r="AE59" s="68">
        <v>40</v>
      </c>
      <c r="AF59">
        <v>45</v>
      </c>
      <c r="AG59" s="67" t="s">
        <v>314</v>
      </c>
      <c r="AH59" s="68">
        <v>55</v>
      </c>
      <c r="AI59">
        <v>49</v>
      </c>
      <c r="AJ59" s="67" t="s">
        <v>314</v>
      </c>
      <c r="AK59" s="68">
        <v>64</v>
      </c>
      <c r="AL59" s="69">
        <v>44</v>
      </c>
      <c r="AM59" s="67" t="s">
        <v>314</v>
      </c>
      <c r="AN59" s="68">
        <v>59</v>
      </c>
      <c r="AO59" s="69">
        <v>18</v>
      </c>
      <c r="AP59" s="67" t="s">
        <v>314</v>
      </c>
      <c r="AQ59" s="68">
        <v>25</v>
      </c>
      <c r="AR59">
        <v>15</v>
      </c>
      <c r="AS59" s="67" t="s">
        <v>314</v>
      </c>
      <c r="AT59" s="68">
        <v>25</v>
      </c>
      <c r="AU59">
        <v>27</v>
      </c>
      <c r="AV59" s="67" t="s">
        <v>314</v>
      </c>
      <c r="AW59" s="68">
        <v>35</v>
      </c>
    </row>
    <row r="60" spans="1:49" x14ac:dyDescent="0.25">
      <c r="A60" s="66">
        <f t="shared" si="6"/>
        <v>42951</v>
      </c>
      <c r="B60">
        <f t="shared" si="1"/>
        <v>75</v>
      </c>
      <c r="C60" t="str">
        <f t="shared" si="2"/>
        <v>8-2017</v>
      </c>
      <c r="D60" s="19">
        <v>44256</v>
      </c>
      <c r="E60" s="84">
        <f t="shared" si="3"/>
        <v>44255</v>
      </c>
      <c r="F60" s="20">
        <f t="shared" si="0"/>
        <v>142.5</v>
      </c>
      <c r="G60" s="85">
        <f t="shared" si="4"/>
        <v>116.875</v>
      </c>
      <c r="H60">
        <v>20</v>
      </c>
      <c r="I60" s="67" t="s">
        <v>314</v>
      </c>
      <c r="J60" s="68">
        <v>27</v>
      </c>
      <c r="L60" s="67"/>
      <c r="M60" s="68"/>
      <c r="N60">
        <v>20</v>
      </c>
      <c r="O60" s="67" t="s">
        <v>314</v>
      </c>
      <c r="P60" s="68">
        <v>27</v>
      </c>
      <c r="Q60">
        <v>52</v>
      </c>
      <c r="R60" s="67" t="s">
        <v>314</v>
      </c>
      <c r="S60" s="68">
        <v>62</v>
      </c>
      <c r="U60" s="67"/>
      <c r="V60" s="68"/>
      <c r="W60">
        <v>70</v>
      </c>
      <c r="X60" s="67" t="s">
        <v>314</v>
      </c>
      <c r="Y60" s="68">
        <v>80</v>
      </c>
      <c r="Z60">
        <v>70</v>
      </c>
      <c r="AA60" s="67" t="s">
        <v>314</v>
      </c>
      <c r="AB60" s="68">
        <v>80</v>
      </c>
      <c r="AC60">
        <v>30</v>
      </c>
      <c r="AD60" s="67" t="s">
        <v>314</v>
      </c>
      <c r="AE60" s="68">
        <v>40</v>
      </c>
      <c r="AF60">
        <v>45</v>
      </c>
      <c r="AG60" s="67" t="s">
        <v>314</v>
      </c>
      <c r="AH60" s="68">
        <v>55</v>
      </c>
      <c r="AI60">
        <v>49</v>
      </c>
      <c r="AJ60" s="67" t="s">
        <v>314</v>
      </c>
      <c r="AK60" s="68">
        <v>64</v>
      </c>
      <c r="AL60" s="69">
        <v>44</v>
      </c>
      <c r="AM60" s="67" t="s">
        <v>314</v>
      </c>
      <c r="AN60" s="68">
        <v>59</v>
      </c>
      <c r="AO60" s="69">
        <v>18</v>
      </c>
      <c r="AP60" s="67" t="s">
        <v>314</v>
      </c>
      <c r="AQ60" s="68">
        <v>25</v>
      </c>
      <c r="AR60">
        <v>15</v>
      </c>
      <c r="AS60" s="67" t="s">
        <v>314</v>
      </c>
      <c r="AT60" s="68">
        <v>25</v>
      </c>
      <c r="AU60">
        <v>27</v>
      </c>
      <c r="AV60" s="67" t="s">
        <v>314</v>
      </c>
      <c r="AW60" s="68">
        <v>35</v>
      </c>
    </row>
    <row r="61" spans="1:49" x14ac:dyDescent="0.25">
      <c r="A61" s="66">
        <f t="shared" si="6"/>
        <v>42958</v>
      </c>
      <c r="B61">
        <f t="shared" si="1"/>
        <v>75</v>
      </c>
      <c r="C61" t="str">
        <f t="shared" si="2"/>
        <v>8-2017</v>
      </c>
      <c r="D61" s="19">
        <v>44287</v>
      </c>
      <c r="E61" s="84">
        <f t="shared" si="3"/>
        <v>44286</v>
      </c>
      <c r="F61" s="20">
        <f t="shared" si="0"/>
        <v>150</v>
      </c>
      <c r="G61" s="85">
        <f t="shared" si="4"/>
        <v>142.5</v>
      </c>
      <c r="H61">
        <v>25</v>
      </c>
      <c r="I61" s="67" t="s">
        <v>314</v>
      </c>
      <c r="J61" s="68">
        <v>35</v>
      </c>
      <c r="L61" s="67"/>
      <c r="M61" s="68"/>
      <c r="N61">
        <v>20</v>
      </c>
      <c r="O61" s="67" t="s">
        <v>314</v>
      </c>
      <c r="P61" s="68">
        <v>30</v>
      </c>
      <c r="Q61">
        <v>60</v>
      </c>
      <c r="R61" s="67" t="s">
        <v>314</v>
      </c>
      <c r="S61" s="68">
        <v>65</v>
      </c>
      <c r="U61" s="67"/>
      <c r="V61" s="68"/>
      <c r="W61">
        <v>70</v>
      </c>
      <c r="X61" s="67" t="s">
        <v>314</v>
      </c>
      <c r="Y61" s="68">
        <v>80</v>
      </c>
      <c r="Z61">
        <v>70</v>
      </c>
      <c r="AA61" s="67" t="s">
        <v>314</v>
      </c>
      <c r="AB61" s="68">
        <v>80</v>
      </c>
      <c r="AC61">
        <v>35</v>
      </c>
      <c r="AD61" s="67" t="s">
        <v>314</v>
      </c>
      <c r="AE61" s="68">
        <v>40</v>
      </c>
      <c r="AF61">
        <v>45</v>
      </c>
      <c r="AG61" s="67" t="s">
        <v>314</v>
      </c>
      <c r="AH61" s="68">
        <v>55</v>
      </c>
      <c r="AI61">
        <v>49</v>
      </c>
      <c r="AJ61" s="67" t="s">
        <v>314</v>
      </c>
      <c r="AK61" s="68">
        <v>64</v>
      </c>
      <c r="AL61" s="69">
        <v>44</v>
      </c>
      <c r="AM61" s="67" t="s">
        <v>314</v>
      </c>
      <c r="AN61" s="68">
        <v>59</v>
      </c>
      <c r="AO61" s="69">
        <v>18</v>
      </c>
      <c r="AP61" s="67" t="s">
        <v>314</v>
      </c>
      <c r="AQ61" s="68">
        <v>25</v>
      </c>
      <c r="AR61">
        <v>15</v>
      </c>
      <c r="AS61" s="67" t="s">
        <v>314</v>
      </c>
      <c r="AT61" s="68">
        <v>25</v>
      </c>
      <c r="AU61">
        <v>27</v>
      </c>
      <c r="AV61" s="67" t="s">
        <v>314</v>
      </c>
      <c r="AW61" s="68">
        <v>35</v>
      </c>
    </row>
    <row r="62" spans="1:49" x14ac:dyDescent="0.25">
      <c r="A62" s="66">
        <f t="shared" si="6"/>
        <v>42965</v>
      </c>
      <c r="B62">
        <f t="shared" si="1"/>
        <v>75</v>
      </c>
      <c r="C62" t="str">
        <f t="shared" si="2"/>
        <v>8-2017</v>
      </c>
      <c r="D62" s="19">
        <v>44317</v>
      </c>
      <c r="E62" s="84">
        <f t="shared" si="3"/>
        <v>44316</v>
      </c>
      <c r="F62" s="20">
        <f t="shared" si="0"/>
        <v>176.125</v>
      </c>
      <c r="G62" s="85">
        <f t="shared" si="4"/>
        <v>150</v>
      </c>
      <c r="H62">
        <v>25</v>
      </c>
      <c r="I62" s="67" t="s">
        <v>314</v>
      </c>
      <c r="J62" s="68">
        <v>35</v>
      </c>
      <c r="L62" s="67"/>
      <c r="M62" s="68"/>
      <c r="N62">
        <v>20</v>
      </c>
      <c r="O62" s="67" t="s">
        <v>314</v>
      </c>
      <c r="P62" s="68">
        <v>30</v>
      </c>
      <c r="Q62">
        <v>60</v>
      </c>
      <c r="R62" s="67" t="s">
        <v>314</v>
      </c>
      <c r="S62" s="68">
        <v>65</v>
      </c>
      <c r="U62" s="67"/>
      <c r="V62" s="68"/>
      <c r="W62">
        <v>70</v>
      </c>
      <c r="X62" s="67" t="s">
        <v>314</v>
      </c>
      <c r="Y62" s="68">
        <v>80</v>
      </c>
      <c r="Z62">
        <v>70</v>
      </c>
      <c r="AA62" s="67" t="s">
        <v>314</v>
      </c>
      <c r="AB62" s="68">
        <v>80</v>
      </c>
      <c r="AC62">
        <v>35</v>
      </c>
      <c r="AD62" s="67" t="s">
        <v>314</v>
      </c>
      <c r="AE62" s="68">
        <v>40</v>
      </c>
      <c r="AF62">
        <v>45</v>
      </c>
      <c r="AG62" s="67" t="s">
        <v>314</v>
      </c>
      <c r="AH62" s="68">
        <v>55</v>
      </c>
      <c r="AI62">
        <v>49</v>
      </c>
      <c r="AJ62" s="67" t="s">
        <v>314</v>
      </c>
      <c r="AK62" s="68">
        <v>64</v>
      </c>
      <c r="AL62" s="69">
        <v>44</v>
      </c>
      <c r="AM62" s="67" t="s">
        <v>314</v>
      </c>
      <c r="AN62" s="68">
        <v>59</v>
      </c>
      <c r="AO62" s="69">
        <v>18</v>
      </c>
      <c r="AP62" s="67" t="s">
        <v>314</v>
      </c>
      <c r="AQ62" s="68">
        <v>25</v>
      </c>
      <c r="AR62">
        <v>15</v>
      </c>
      <c r="AS62" s="67" t="s">
        <v>314</v>
      </c>
      <c r="AT62" s="68">
        <v>25</v>
      </c>
      <c r="AU62">
        <v>27</v>
      </c>
      <c r="AW62" s="68">
        <v>35</v>
      </c>
    </row>
    <row r="63" spans="1:49" x14ac:dyDescent="0.25">
      <c r="A63" s="66">
        <f t="shared" si="6"/>
        <v>42972</v>
      </c>
      <c r="B63">
        <f t="shared" si="1"/>
        <v>75</v>
      </c>
      <c r="C63" t="str">
        <f t="shared" si="2"/>
        <v>8-2017</v>
      </c>
      <c r="D63" s="19">
        <v>44348</v>
      </c>
      <c r="E63" s="84">
        <f t="shared" si="3"/>
        <v>44347</v>
      </c>
      <c r="F63" s="20">
        <f t="shared" si="0"/>
        <v>190</v>
      </c>
      <c r="G63" s="85">
        <f t="shared" si="4"/>
        <v>176.125</v>
      </c>
      <c r="H63">
        <v>25</v>
      </c>
      <c r="I63" s="67" t="s">
        <v>314</v>
      </c>
      <c r="J63" s="68">
        <v>35</v>
      </c>
      <c r="L63" s="67"/>
      <c r="M63" s="68"/>
      <c r="N63">
        <v>20</v>
      </c>
      <c r="O63" s="67" t="s">
        <v>314</v>
      </c>
      <c r="P63" s="68">
        <v>30</v>
      </c>
      <c r="Q63">
        <v>60</v>
      </c>
      <c r="R63" s="67" t="s">
        <v>314</v>
      </c>
      <c r="S63" s="68">
        <v>65</v>
      </c>
      <c r="U63" s="67"/>
      <c r="V63" s="68"/>
      <c r="W63">
        <v>70</v>
      </c>
      <c r="X63" s="67" t="s">
        <v>314</v>
      </c>
      <c r="Y63" s="68">
        <v>80</v>
      </c>
      <c r="Z63">
        <v>70</v>
      </c>
      <c r="AA63" s="67" t="s">
        <v>314</v>
      </c>
      <c r="AB63" s="68">
        <v>80</v>
      </c>
      <c r="AC63">
        <v>35</v>
      </c>
      <c r="AD63" s="67" t="s">
        <v>314</v>
      </c>
      <c r="AE63" s="68">
        <v>40</v>
      </c>
      <c r="AF63">
        <v>45</v>
      </c>
      <c r="AG63" s="67" t="s">
        <v>314</v>
      </c>
      <c r="AH63" s="68">
        <v>55</v>
      </c>
      <c r="AI63">
        <v>49</v>
      </c>
      <c r="AJ63" s="67" t="s">
        <v>314</v>
      </c>
      <c r="AK63" s="68">
        <v>64</v>
      </c>
      <c r="AL63" s="69">
        <v>44</v>
      </c>
      <c r="AM63" s="67" t="s">
        <v>314</v>
      </c>
      <c r="AN63" s="68">
        <v>59</v>
      </c>
      <c r="AO63" s="69">
        <v>18</v>
      </c>
      <c r="AP63" s="67" t="s">
        <v>314</v>
      </c>
      <c r="AQ63" s="68">
        <v>25</v>
      </c>
      <c r="AR63">
        <v>15</v>
      </c>
      <c r="AS63" s="67" t="s">
        <v>314</v>
      </c>
      <c r="AT63" s="68">
        <v>25</v>
      </c>
      <c r="AU63">
        <v>27</v>
      </c>
      <c r="AV63" s="67" t="s">
        <v>314</v>
      </c>
      <c r="AW63" s="68">
        <v>35</v>
      </c>
    </row>
    <row r="64" spans="1:49" x14ac:dyDescent="0.25">
      <c r="A64" s="66">
        <f t="shared" si="6"/>
        <v>42979</v>
      </c>
      <c r="B64">
        <f t="shared" si="1"/>
        <v>75</v>
      </c>
      <c r="C64" t="str">
        <f t="shared" si="2"/>
        <v>9-2017</v>
      </c>
      <c r="D64" s="19">
        <v>44378</v>
      </c>
      <c r="E64" s="84">
        <f t="shared" si="3"/>
        <v>44377</v>
      </c>
      <c r="F64" s="20">
        <f t="shared" si="0"/>
        <v>228</v>
      </c>
      <c r="G64" s="85">
        <f t="shared" si="4"/>
        <v>190</v>
      </c>
      <c r="H64">
        <v>25</v>
      </c>
      <c r="I64" s="67" t="s">
        <v>314</v>
      </c>
      <c r="J64" s="68">
        <v>35</v>
      </c>
      <c r="L64" s="67"/>
      <c r="M64" s="68"/>
      <c r="N64">
        <v>20</v>
      </c>
      <c r="O64" s="67" t="s">
        <v>314</v>
      </c>
      <c r="P64" s="68">
        <v>30</v>
      </c>
      <c r="Q64">
        <v>60</v>
      </c>
      <c r="R64" s="67" t="s">
        <v>314</v>
      </c>
      <c r="S64" s="68">
        <v>65</v>
      </c>
      <c r="U64" s="67"/>
      <c r="V64" s="68"/>
      <c r="W64">
        <v>70</v>
      </c>
      <c r="X64" s="67" t="s">
        <v>314</v>
      </c>
      <c r="Y64" s="68">
        <v>80</v>
      </c>
      <c r="Z64">
        <v>70</v>
      </c>
      <c r="AA64" s="67" t="s">
        <v>314</v>
      </c>
      <c r="AB64" s="68">
        <v>80</v>
      </c>
      <c r="AC64">
        <v>35</v>
      </c>
      <c r="AD64" s="67" t="s">
        <v>314</v>
      </c>
      <c r="AE64" s="68">
        <v>40</v>
      </c>
      <c r="AF64">
        <v>45</v>
      </c>
      <c r="AG64" s="67" t="s">
        <v>314</v>
      </c>
      <c r="AH64" s="68">
        <v>55</v>
      </c>
      <c r="AI64">
        <v>49</v>
      </c>
      <c r="AJ64" s="67" t="s">
        <v>314</v>
      </c>
      <c r="AK64" s="68">
        <v>64</v>
      </c>
      <c r="AL64" s="69">
        <v>44</v>
      </c>
      <c r="AM64" s="67" t="s">
        <v>314</v>
      </c>
      <c r="AN64" s="68">
        <v>59</v>
      </c>
      <c r="AO64" s="69">
        <v>18</v>
      </c>
      <c r="AP64" s="67" t="s">
        <v>314</v>
      </c>
      <c r="AQ64" s="68">
        <v>25</v>
      </c>
      <c r="AR64">
        <v>15</v>
      </c>
      <c r="AS64" s="67" t="s">
        <v>314</v>
      </c>
      <c r="AT64" s="68">
        <v>25</v>
      </c>
      <c r="AU64">
        <v>27</v>
      </c>
      <c r="AW64" s="68">
        <v>35</v>
      </c>
    </row>
    <row r="65" spans="1:49" x14ac:dyDescent="0.25">
      <c r="A65" s="66">
        <f t="shared" si="6"/>
        <v>42986</v>
      </c>
      <c r="B65">
        <f t="shared" si="1"/>
        <v>75</v>
      </c>
      <c r="C65" t="str">
        <f t="shared" si="2"/>
        <v>9-2017</v>
      </c>
      <c r="D65" s="19">
        <v>44409</v>
      </c>
      <c r="E65" s="84">
        <f t="shared" si="3"/>
        <v>44408</v>
      </c>
      <c r="F65" s="20">
        <f t="shared" si="0"/>
        <v>243.75</v>
      </c>
      <c r="G65" s="85">
        <f t="shared" si="4"/>
        <v>228</v>
      </c>
      <c r="H65">
        <v>25</v>
      </c>
      <c r="I65" s="67" t="s">
        <v>314</v>
      </c>
      <c r="J65" s="68">
        <v>35</v>
      </c>
      <c r="L65" s="67"/>
      <c r="M65" s="68"/>
      <c r="N65">
        <v>20</v>
      </c>
      <c r="O65" s="67" t="s">
        <v>314</v>
      </c>
      <c r="P65" s="68">
        <v>30</v>
      </c>
      <c r="Q65">
        <v>60</v>
      </c>
      <c r="R65" s="67" t="s">
        <v>314</v>
      </c>
      <c r="S65" s="68">
        <v>65</v>
      </c>
      <c r="U65" s="67"/>
      <c r="V65" s="68"/>
      <c r="W65">
        <v>70</v>
      </c>
      <c r="X65" s="67" t="s">
        <v>314</v>
      </c>
      <c r="Y65" s="68">
        <v>80</v>
      </c>
      <c r="Z65">
        <v>70</v>
      </c>
      <c r="AA65" s="67" t="s">
        <v>314</v>
      </c>
      <c r="AB65" s="68">
        <v>80</v>
      </c>
      <c r="AC65">
        <v>35</v>
      </c>
      <c r="AD65" s="67" t="s">
        <v>314</v>
      </c>
      <c r="AE65" s="68">
        <v>40</v>
      </c>
      <c r="AF65">
        <v>45</v>
      </c>
      <c r="AG65" s="67" t="s">
        <v>314</v>
      </c>
      <c r="AH65" s="68">
        <v>55</v>
      </c>
      <c r="AI65">
        <v>49</v>
      </c>
      <c r="AJ65" s="67" t="s">
        <v>314</v>
      </c>
      <c r="AK65" s="68">
        <v>64</v>
      </c>
      <c r="AL65" s="69">
        <v>44</v>
      </c>
      <c r="AM65" s="67" t="s">
        <v>314</v>
      </c>
      <c r="AN65" s="68">
        <v>59</v>
      </c>
      <c r="AO65" s="69">
        <v>18</v>
      </c>
      <c r="AP65" s="67" t="s">
        <v>314</v>
      </c>
      <c r="AQ65" s="68">
        <v>25</v>
      </c>
      <c r="AR65">
        <v>15</v>
      </c>
      <c r="AS65" s="67" t="s">
        <v>314</v>
      </c>
      <c r="AT65" s="68">
        <v>25</v>
      </c>
      <c r="AU65">
        <v>27</v>
      </c>
      <c r="AV65" s="67" t="s">
        <v>314</v>
      </c>
      <c r="AW65" s="68">
        <v>35</v>
      </c>
    </row>
    <row r="66" spans="1:49" x14ac:dyDescent="0.25">
      <c r="A66" s="66">
        <f t="shared" si="6"/>
        <v>42993</v>
      </c>
      <c r="B66">
        <f t="shared" si="1"/>
        <v>75</v>
      </c>
      <c r="C66" t="str">
        <f t="shared" si="2"/>
        <v>9-2017</v>
      </c>
      <c r="D66" s="19">
        <v>44440</v>
      </c>
      <c r="E66" s="84">
        <f t="shared" si="3"/>
        <v>44439</v>
      </c>
      <c r="F66" s="20">
        <f t="shared" si="0"/>
        <v>256.25</v>
      </c>
      <c r="G66" s="85">
        <f t="shared" si="4"/>
        <v>243.75</v>
      </c>
      <c r="H66">
        <v>25</v>
      </c>
      <c r="I66" s="67" t="s">
        <v>314</v>
      </c>
      <c r="J66" s="68">
        <v>35</v>
      </c>
      <c r="L66" s="67"/>
      <c r="M66" s="68"/>
      <c r="N66">
        <v>20</v>
      </c>
      <c r="O66" s="67" t="s">
        <v>314</v>
      </c>
      <c r="P66" s="68">
        <v>30</v>
      </c>
      <c r="Q66">
        <v>60</v>
      </c>
      <c r="R66" s="67" t="s">
        <v>314</v>
      </c>
      <c r="S66" s="68">
        <v>65</v>
      </c>
      <c r="U66" s="67"/>
      <c r="V66" s="68"/>
      <c r="W66">
        <v>70</v>
      </c>
      <c r="X66" s="67" t="s">
        <v>314</v>
      </c>
      <c r="Y66" s="68">
        <v>80</v>
      </c>
      <c r="Z66">
        <v>70</v>
      </c>
      <c r="AA66" s="67" t="s">
        <v>314</v>
      </c>
      <c r="AB66" s="68">
        <v>80</v>
      </c>
      <c r="AC66">
        <v>35</v>
      </c>
      <c r="AD66" s="67" t="s">
        <v>314</v>
      </c>
      <c r="AE66" s="68">
        <v>40</v>
      </c>
      <c r="AF66">
        <v>45</v>
      </c>
      <c r="AG66" s="67" t="s">
        <v>314</v>
      </c>
      <c r="AH66" s="68">
        <v>55</v>
      </c>
      <c r="AI66">
        <v>49</v>
      </c>
      <c r="AJ66" s="67" t="s">
        <v>314</v>
      </c>
      <c r="AK66" s="68">
        <v>64</v>
      </c>
      <c r="AL66" s="69">
        <v>44</v>
      </c>
      <c r="AM66" s="67" t="s">
        <v>314</v>
      </c>
      <c r="AN66" s="68">
        <v>59</v>
      </c>
      <c r="AO66" s="69">
        <v>18</v>
      </c>
      <c r="AP66" s="67" t="s">
        <v>314</v>
      </c>
      <c r="AQ66" s="68">
        <v>25</v>
      </c>
      <c r="AR66">
        <v>15</v>
      </c>
      <c r="AS66" s="67" t="s">
        <v>314</v>
      </c>
      <c r="AT66" s="68">
        <v>25</v>
      </c>
      <c r="AU66">
        <v>27</v>
      </c>
      <c r="AW66" s="68">
        <v>35</v>
      </c>
    </row>
    <row r="67" spans="1:49" x14ac:dyDescent="0.25">
      <c r="A67" s="66">
        <f t="shared" si="6"/>
        <v>43000</v>
      </c>
      <c r="B67">
        <f t="shared" si="1"/>
        <v>75</v>
      </c>
      <c r="C67" t="str">
        <f t="shared" si="2"/>
        <v>9-2017</v>
      </c>
      <c r="D67" s="19">
        <v>44470</v>
      </c>
      <c r="E67" s="84">
        <f t="shared" si="3"/>
        <v>44469</v>
      </c>
      <c r="F67" s="20">
        <f t="shared" ref="F67:F130" si="7">IFERROR(AVERAGEIF(C$3:C$1381,D67,B$3:B$1381),"")</f>
        <v>256</v>
      </c>
      <c r="G67" s="85">
        <f t="shared" si="4"/>
        <v>256.25</v>
      </c>
      <c r="H67">
        <v>25</v>
      </c>
      <c r="I67" s="67" t="s">
        <v>314</v>
      </c>
      <c r="J67" s="68">
        <v>35</v>
      </c>
      <c r="L67" s="67"/>
      <c r="M67" s="68"/>
      <c r="N67">
        <v>20</v>
      </c>
      <c r="O67" s="67" t="s">
        <v>314</v>
      </c>
      <c r="P67" s="68">
        <v>30</v>
      </c>
      <c r="Q67">
        <v>60</v>
      </c>
      <c r="R67" s="67" t="s">
        <v>314</v>
      </c>
      <c r="S67" s="68">
        <v>65</v>
      </c>
      <c r="U67" s="67"/>
      <c r="V67" s="68"/>
      <c r="W67">
        <v>70</v>
      </c>
      <c r="X67" s="67" t="s">
        <v>314</v>
      </c>
      <c r="Y67" s="68">
        <v>80</v>
      </c>
      <c r="Z67">
        <v>70</v>
      </c>
      <c r="AA67" s="67" t="s">
        <v>314</v>
      </c>
      <c r="AB67" s="68">
        <v>80</v>
      </c>
      <c r="AC67">
        <v>35</v>
      </c>
      <c r="AD67" s="67" t="s">
        <v>314</v>
      </c>
      <c r="AE67" s="68">
        <v>40</v>
      </c>
      <c r="AF67">
        <v>45</v>
      </c>
      <c r="AG67" s="67" t="s">
        <v>314</v>
      </c>
      <c r="AH67" s="68">
        <v>55</v>
      </c>
      <c r="AI67">
        <v>49</v>
      </c>
      <c r="AJ67" s="67" t="s">
        <v>314</v>
      </c>
      <c r="AK67" s="68">
        <v>64</v>
      </c>
      <c r="AL67" s="69">
        <v>44</v>
      </c>
      <c r="AM67" s="67" t="s">
        <v>314</v>
      </c>
      <c r="AN67" s="68">
        <v>59</v>
      </c>
      <c r="AO67" s="69">
        <v>18</v>
      </c>
      <c r="AP67" s="67" t="s">
        <v>314</v>
      </c>
      <c r="AQ67" s="68">
        <v>25</v>
      </c>
      <c r="AR67">
        <v>15</v>
      </c>
      <c r="AS67" s="67" t="s">
        <v>314</v>
      </c>
      <c r="AT67" s="68">
        <v>25</v>
      </c>
      <c r="AU67">
        <v>27</v>
      </c>
      <c r="AV67" s="67" t="s">
        <v>314</v>
      </c>
      <c r="AW67" s="68">
        <v>35</v>
      </c>
    </row>
    <row r="68" spans="1:49" x14ac:dyDescent="0.25">
      <c r="A68" s="66">
        <f t="shared" si="6"/>
        <v>43007</v>
      </c>
      <c r="B68">
        <f t="shared" ref="B68:B131" si="8">IFERROR(AVERAGE(Z68,AB68),"")</f>
        <v>75</v>
      </c>
      <c r="C68" t="str">
        <f t="shared" ref="C68:C131" si="9">(MONTH(A68)&amp;"-"&amp;YEAR(A68))</f>
        <v>9-2017</v>
      </c>
      <c r="D68" s="19">
        <v>44501</v>
      </c>
      <c r="E68" s="84">
        <f t="shared" ref="E68:E107" si="10">EOMONTH(D68,-1)</f>
        <v>44500</v>
      </c>
      <c r="F68" s="20">
        <f t="shared" si="7"/>
        <v>257.5</v>
      </c>
      <c r="G68" s="85">
        <f t="shared" ref="G68:G131" si="11">IFERROR(AVERAGEIF(C$3:C$1381,D67,B$3:B$1381),"")</f>
        <v>256</v>
      </c>
      <c r="H68">
        <v>25</v>
      </c>
      <c r="I68" s="67" t="s">
        <v>314</v>
      </c>
      <c r="J68" s="68">
        <v>35</v>
      </c>
      <c r="L68" s="67"/>
      <c r="M68" s="68"/>
      <c r="N68">
        <v>20</v>
      </c>
      <c r="O68" s="67" t="s">
        <v>314</v>
      </c>
      <c r="P68" s="68">
        <v>30</v>
      </c>
      <c r="Q68">
        <v>60</v>
      </c>
      <c r="R68" s="67" t="s">
        <v>314</v>
      </c>
      <c r="S68" s="68">
        <v>65</v>
      </c>
      <c r="U68" s="67"/>
      <c r="V68" s="68"/>
      <c r="W68">
        <v>70</v>
      </c>
      <c r="X68" s="67" t="s">
        <v>314</v>
      </c>
      <c r="Y68" s="68">
        <v>80</v>
      </c>
      <c r="Z68">
        <v>70</v>
      </c>
      <c r="AA68" s="67" t="s">
        <v>314</v>
      </c>
      <c r="AB68" s="68">
        <v>80</v>
      </c>
      <c r="AC68">
        <v>35</v>
      </c>
      <c r="AD68" s="67" t="s">
        <v>314</v>
      </c>
      <c r="AE68" s="68">
        <v>40</v>
      </c>
      <c r="AF68">
        <v>45</v>
      </c>
      <c r="AG68" s="67" t="s">
        <v>314</v>
      </c>
      <c r="AH68" s="68">
        <v>55</v>
      </c>
      <c r="AI68">
        <v>49</v>
      </c>
      <c r="AJ68" s="67" t="s">
        <v>314</v>
      </c>
      <c r="AK68" s="68">
        <v>64</v>
      </c>
      <c r="AL68" s="69">
        <v>44</v>
      </c>
      <c r="AM68" s="67" t="s">
        <v>314</v>
      </c>
      <c r="AN68" s="68">
        <v>59</v>
      </c>
      <c r="AO68" s="69">
        <v>18</v>
      </c>
      <c r="AP68" s="67" t="s">
        <v>314</v>
      </c>
      <c r="AQ68" s="68">
        <v>25</v>
      </c>
      <c r="AR68">
        <v>15</v>
      </c>
      <c r="AS68" s="67" t="s">
        <v>314</v>
      </c>
      <c r="AT68" s="68">
        <v>25</v>
      </c>
      <c r="AU68">
        <v>27</v>
      </c>
      <c r="AW68" s="68">
        <v>35</v>
      </c>
    </row>
    <row r="69" spans="1:49" x14ac:dyDescent="0.25">
      <c r="A69" s="66">
        <f t="shared" si="6"/>
        <v>43014</v>
      </c>
      <c r="B69">
        <f t="shared" si="8"/>
        <v>74.5</v>
      </c>
      <c r="C69" t="str">
        <f t="shared" si="9"/>
        <v>10-2017</v>
      </c>
      <c r="D69" s="19">
        <v>44531</v>
      </c>
      <c r="E69" s="84">
        <f t="shared" si="10"/>
        <v>44530</v>
      </c>
      <c r="F69" s="20">
        <f t="shared" si="7"/>
        <v>251.25</v>
      </c>
      <c r="G69" s="85">
        <f t="shared" si="11"/>
        <v>257.5</v>
      </c>
      <c r="H69">
        <v>25</v>
      </c>
      <c r="I69" s="67" t="s">
        <v>314</v>
      </c>
      <c r="J69" s="68">
        <v>35</v>
      </c>
      <c r="L69" s="67"/>
      <c r="M69" s="68"/>
      <c r="N69">
        <v>20</v>
      </c>
      <c r="O69" s="67" t="s">
        <v>314</v>
      </c>
      <c r="P69" s="68">
        <v>30</v>
      </c>
      <c r="Q69">
        <v>60</v>
      </c>
      <c r="R69" s="67" t="s">
        <v>314</v>
      </c>
      <c r="S69" s="68">
        <v>65</v>
      </c>
      <c r="U69" s="67"/>
      <c r="V69" s="68"/>
      <c r="W69">
        <v>65</v>
      </c>
      <c r="X69" s="67" t="s">
        <v>314</v>
      </c>
      <c r="Y69" s="68">
        <v>75</v>
      </c>
      <c r="Z69">
        <v>70</v>
      </c>
      <c r="AA69" s="67" t="s">
        <v>314</v>
      </c>
      <c r="AB69" s="68">
        <v>79</v>
      </c>
      <c r="AC69">
        <v>45</v>
      </c>
      <c r="AD69" s="67" t="s">
        <v>314</v>
      </c>
      <c r="AE69" s="68">
        <v>55</v>
      </c>
      <c r="AF69">
        <v>55</v>
      </c>
      <c r="AG69" s="67" t="s">
        <v>314</v>
      </c>
      <c r="AH69" s="68">
        <v>65</v>
      </c>
      <c r="AI69">
        <v>49</v>
      </c>
      <c r="AJ69" s="67" t="s">
        <v>314</v>
      </c>
      <c r="AK69" s="68">
        <v>64</v>
      </c>
      <c r="AL69" s="69">
        <v>44</v>
      </c>
      <c r="AM69" s="67" t="s">
        <v>314</v>
      </c>
      <c r="AN69" s="68">
        <v>59</v>
      </c>
      <c r="AO69" s="69">
        <v>18</v>
      </c>
      <c r="AP69" s="67" t="s">
        <v>314</v>
      </c>
      <c r="AQ69" s="68">
        <v>25</v>
      </c>
      <c r="AR69">
        <v>15</v>
      </c>
      <c r="AS69" s="67" t="s">
        <v>314</v>
      </c>
      <c r="AT69" s="68">
        <v>25</v>
      </c>
      <c r="AU69">
        <v>27</v>
      </c>
      <c r="AV69" s="67" t="s">
        <v>314</v>
      </c>
      <c r="AW69" s="68">
        <v>35</v>
      </c>
    </row>
    <row r="70" spans="1:49" x14ac:dyDescent="0.25">
      <c r="A70" s="66">
        <f t="shared" si="6"/>
        <v>43021</v>
      </c>
      <c r="B70">
        <f t="shared" si="8"/>
        <v>74.5</v>
      </c>
      <c r="C70" t="str">
        <f t="shared" si="9"/>
        <v>10-2017</v>
      </c>
      <c r="D70" s="19">
        <v>44562</v>
      </c>
      <c r="E70" s="84">
        <f t="shared" si="10"/>
        <v>44561</v>
      </c>
      <c r="F70" s="20">
        <f t="shared" si="7"/>
        <v>245</v>
      </c>
      <c r="G70" s="85">
        <f t="shared" si="11"/>
        <v>251.25</v>
      </c>
      <c r="H70">
        <v>25</v>
      </c>
      <c r="I70" s="67" t="s">
        <v>314</v>
      </c>
      <c r="J70" s="68">
        <v>35</v>
      </c>
      <c r="L70" s="67"/>
      <c r="M70" s="68"/>
      <c r="N70">
        <v>25</v>
      </c>
      <c r="O70" s="67" t="s">
        <v>314</v>
      </c>
      <c r="P70" s="68">
        <v>35</v>
      </c>
      <c r="Q70">
        <v>60</v>
      </c>
      <c r="R70" s="67" t="s">
        <v>314</v>
      </c>
      <c r="S70" s="68">
        <v>65</v>
      </c>
      <c r="U70" s="67"/>
      <c r="V70" s="68"/>
      <c r="W70">
        <v>65</v>
      </c>
      <c r="X70" s="67" t="s">
        <v>314</v>
      </c>
      <c r="Y70" s="68">
        <v>75</v>
      </c>
      <c r="Z70">
        <v>70</v>
      </c>
      <c r="AA70" s="67" t="s">
        <v>314</v>
      </c>
      <c r="AB70" s="68">
        <v>79</v>
      </c>
      <c r="AC70">
        <v>45</v>
      </c>
      <c r="AD70" s="67" t="s">
        <v>314</v>
      </c>
      <c r="AE70" s="68">
        <v>55</v>
      </c>
      <c r="AF70">
        <v>55</v>
      </c>
      <c r="AG70" s="67" t="s">
        <v>314</v>
      </c>
      <c r="AH70" s="68">
        <v>65</v>
      </c>
      <c r="AI70">
        <v>49</v>
      </c>
      <c r="AJ70" s="67" t="s">
        <v>314</v>
      </c>
      <c r="AK70" s="68">
        <v>64</v>
      </c>
      <c r="AL70" s="69">
        <v>44</v>
      </c>
      <c r="AM70" s="67" t="s">
        <v>314</v>
      </c>
      <c r="AN70" s="68">
        <v>59</v>
      </c>
      <c r="AO70" s="69">
        <v>18</v>
      </c>
      <c r="AP70" s="67" t="s">
        <v>314</v>
      </c>
      <c r="AQ70" s="68">
        <v>25</v>
      </c>
      <c r="AR70">
        <v>15</v>
      </c>
      <c r="AS70" s="67" t="s">
        <v>314</v>
      </c>
      <c r="AT70" s="68">
        <v>25</v>
      </c>
      <c r="AU70">
        <v>27</v>
      </c>
      <c r="AW70" s="68">
        <v>35</v>
      </c>
    </row>
    <row r="71" spans="1:49" x14ac:dyDescent="0.25">
      <c r="A71" s="66">
        <f t="shared" si="6"/>
        <v>43028</v>
      </c>
      <c r="B71">
        <f t="shared" si="8"/>
        <v>74.5</v>
      </c>
      <c r="C71" t="str">
        <f t="shared" si="9"/>
        <v>10-2017</v>
      </c>
      <c r="D71" s="19">
        <v>44593</v>
      </c>
      <c r="E71" s="84">
        <f t="shared" si="10"/>
        <v>44592</v>
      </c>
      <c r="F71" s="20">
        <f t="shared" si="7"/>
        <v>243.125</v>
      </c>
      <c r="G71" s="85">
        <f t="shared" si="11"/>
        <v>245</v>
      </c>
      <c r="H71">
        <v>25</v>
      </c>
      <c r="I71" s="67" t="s">
        <v>314</v>
      </c>
      <c r="J71" s="68">
        <v>35</v>
      </c>
      <c r="L71" s="67"/>
      <c r="M71" s="68"/>
      <c r="N71">
        <v>25</v>
      </c>
      <c r="O71" s="67" t="s">
        <v>314</v>
      </c>
      <c r="P71" s="68">
        <v>35</v>
      </c>
      <c r="Q71">
        <v>60</v>
      </c>
      <c r="R71" s="67" t="s">
        <v>314</v>
      </c>
      <c r="S71" s="68">
        <v>65</v>
      </c>
      <c r="U71" s="67"/>
      <c r="V71" s="68"/>
      <c r="W71">
        <v>65</v>
      </c>
      <c r="X71" s="67" t="s">
        <v>314</v>
      </c>
      <c r="Y71" s="68">
        <v>75</v>
      </c>
      <c r="Z71">
        <v>70</v>
      </c>
      <c r="AA71" s="67" t="s">
        <v>314</v>
      </c>
      <c r="AB71" s="68">
        <v>79</v>
      </c>
      <c r="AC71">
        <v>45</v>
      </c>
      <c r="AD71" s="67" t="s">
        <v>314</v>
      </c>
      <c r="AE71" s="68">
        <v>55</v>
      </c>
      <c r="AF71">
        <v>55</v>
      </c>
      <c r="AG71" s="67" t="s">
        <v>314</v>
      </c>
      <c r="AH71" s="68">
        <v>65</v>
      </c>
      <c r="AI71">
        <v>50</v>
      </c>
      <c r="AJ71" s="67" t="s">
        <v>314</v>
      </c>
      <c r="AK71" s="68">
        <v>65</v>
      </c>
      <c r="AL71" s="69">
        <v>45</v>
      </c>
      <c r="AM71" s="67" t="s">
        <v>314</v>
      </c>
      <c r="AN71" s="68">
        <v>60</v>
      </c>
      <c r="AO71" s="69">
        <v>18</v>
      </c>
      <c r="AP71" s="67" t="s">
        <v>314</v>
      </c>
      <c r="AQ71" s="68">
        <v>25</v>
      </c>
      <c r="AR71">
        <v>15</v>
      </c>
      <c r="AS71" s="67" t="s">
        <v>314</v>
      </c>
      <c r="AT71" s="68">
        <v>25</v>
      </c>
      <c r="AU71">
        <v>27</v>
      </c>
      <c r="AV71" s="67" t="s">
        <v>314</v>
      </c>
      <c r="AW71" s="68">
        <v>35</v>
      </c>
    </row>
    <row r="72" spans="1:49" x14ac:dyDescent="0.25">
      <c r="A72" s="66">
        <f t="shared" si="6"/>
        <v>43035</v>
      </c>
      <c r="B72">
        <f t="shared" si="8"/>
        <v>74.5</v>
      </c>
      <c r="C72" t="str">
        <f t="shared" si="9"/>
        <v>10-2017</v>
      </c>
      <c r="D72" s="19">
        <v>44621</v>
      </c>
      <c r="E72" s="84">
        <f t="shared" si="10"/>
        <v>44620</v>
      </c>
      <c r="F72" s="20">
        <f t="shared" si="7"/>
        <v>241.25</v>
      </c>
      <c r="G72" s="85">
        <f t="shared" si="11"/>
        <v>243.125</v>
      </c>
      <c r="H72">
        <v>25</v>
      </c>
      <c r="I72" s="67" t="s">
        <v>314</v>
      </c>
      <c r="J72" s="68">
        <v>35</v>
      </c>
      <c r="L72" s="67"/>
      <c r="M72" s="68"/>
      <c r="N72">
        <v>25</v>
      </c>
      <c r="O72" s="67" t="s">
        <v>314</v>
      </c>
      <c r="P72" s="68">
        <v>35</v>
      </c>
      <c r="Q72">
        <v>60</v>
      </c>
      <c r="R72" s="67" t="s">
        <v>314</v>
      </c>
      <c r="S72" s="68">
        <v>65</v>
      </c>
      <c r="U72" s="67"/>
      <c r="V72" s="68"/>
      <c r="W72">
        <v>65</v>
      </c>
      <c r="X72" s="67" t="s">
        <v>314</v>
      </c>
      <c r="Y72" s="68">
        <v>75</v>
      </c>
      <c r="Z72">
        <v>70</v>
      </c>
      <c r="AA72" s="67" t="s">
        <v>314</v>
      </c>
      <c r="AB72" s="68">
        <v>79</v>
      </c>
      <c r="AC72">
        <v>45</v>
      </c>
      <c r="AD72" s="67" t="s">
        <v>314</v>
      </c>
      <c r="AE72" s="68">
        <v>55</v>
      </c>
      <c r="AF72">
        <v>55</v>
      </c>
      <c r="AG72" s="67" t="s">
        <v>314</v>
      </c>
      <c r="AH72" s="68">
        <v>65</v>
      </c>
      <c r="AI72">
        <v>50</v>
      </c>
      <c r="AJ72" s="67" t="s">
        <v>314</v>
      </c>
      <c r="AK72" s="68">
        <v>65</v>
      </c>
      <c r="AL72" s="69">
        <v>45</v>
      </c>
      <c r="AM72" s="67" t="s">
        <v>314</v>
      </c>
      <c r="AN72" s="68">
        <v>60</v>
      </c>
      <c r="AO72" s="69">
        <v>18</v>
      </c>
      <c r="AP72" s="67" t="s">
        <v>314</v>
      </c>
      <c r="AQ72" s="68">
        <v>25</v>
      </c>
      <c r="AR72">
        <v>15</v>
      </c>
      <c r="AS72" s="67" t="s">
        <v>314</v>
      </c>
      <c r="AT72" s="68">
        <v>25</v>
      </c>
      <c r="AU72">
        <v>27</v>
      </c>
      <c r="AW72" s="68">
        <v>35</v>
      </c>
    </row>
    <row r="73" spans="1:49" x14ac:dyDescent="0.25">
      <c r="A73" s="66">
        <f t="shared" si="6"/>
        <v>43042</v>
      </c>
      <c r="B73">
        <f t="shared" si="8"/>
        <v>74.5</v>
      </c>
      <c r="C73" t="str">
        <f t="shared" si="9"/>
        <v>11-2017</v>
      </c>
      <c r="D73" s="19">
        <v>44652</v>
      </c>
      <c r="E73" s="84">
        <f t="shared" si="10"/>
        <v>44651</v>
      </c>
      <c r="F73" s="20">
        <f t="shared" si="7"/>
        <v>269</v>
      </c>
      <c r="G73" s="85">
        <f t="shared" si="11"/>
        <v>241.25</v>
      </c>
      <c r="H73">
        <v>12</v>
      </c>
      <c r="I73" s="67" t="s">
        <v>314</v>
      </c>
      <c r="J73" s="68">
        <v>22</v>
      </c>
      <c r="L73" s="67"/>
      <c r="M73" s="68"/>
      <c r="N73">
        <v>20</v>
      </c>
      <c r="O73" s="67" t="s">
        <v>314</v>
      </c>
      <c r="P73" s="68">
        <v>30</v>
      </c>
      <c r="Q73">
        <v>38</v>
      </c>
      <c r="R73" s="67" t="s">
        <v>314</v>
      </c>
      <c r="S73" s="68">
        <v>48</v>
      </c>
      <c r="U73" s="67"/>
      <c r="V73" s="68"/>
      <c r="W73">
        <v>60</v>
      </c>
      <c r="X73" s="67" t="s">
        <v>314</v>
      </c>
      <c r="Y73" s="68">
        <v>70</v>
      </c>
      <c r="Z73">
        <v>70</v>
      </c>
      <c r="AA73" s="67" t="s">
        <v>314</v>
      </c>
      <c r="AB73" s="68">
        <v>79</v>
      </c>
      <c r="AC73">
        <v>45</v>
      </c>
      <c r="AD73" s="67" t="s">
        <v>314</v>
      </c>
      <c r="AE73" s="68">
        <v>55</v>
      </c>
      <c r="AF73">
        <v>55</v>
      </c>
      <c r="AG73" s="67" t="s">
        <v>314</v>
      </c>
      <c r="AH73" s="68">
        <v>65</v>
      </c>
      <c r="AI73">
        <v>50</v>
      </c>
      <c r="AJ73" s="67" t="s">
        <v>314</v>
      </c>
      <c r="AK73" s="68">
        <v>65</v>
      </c>
      <c r="AL73" s="69">
        <v>45</v>
      </c>
      <c r="AM73" s="67" t="s">
        <v>314</v>
      </c>
      <c r="AN73" s="68">
        <v>60</v>
      </c>
      <c r="AO73" s="69">
        <v>18</v>
      </c>
      <c r="AP73" s="67" t="s">
        <v>314</v>
      </c>
      <c r="AQ73" s="68">
        <v>25</v>
      </c>
      <c r="AR73">
        <v>15</v>
      </c>
      <c r="AS73" s="67" t="s">
        <v>314</v>
      </c>
      <c r="AT73" s="68">
        <v>25</v>
      </c>
      <c r="AU73">
        <v>27</v>
      </c>
      <c r="AV73" s="67" t="s">
        <v>314</v>
      </c>
      <c r="AW73" s="68">
        <v>35</v>
      </c>
    </row>
    <row r="74" spans="1:49" x14ac:dyDescent="0.25">
      <c r="A74" s="66">
        <f t="shared" si="6"/>
        <v>43049</v>
      </c>
      <c r="B74">
        <f t="shared" si="8"/>
        <v>74.5</v>
      </c>
      <c r="C74" t="str">
        <f t="shared" si="9"/>
        <v>11-2017</v>
      </c>
      <c r="D74" s="19">
        <v>44682</v>
      </c>
      <c r="E74" s="84">
        <f t="shared" si="10"/>
        <v>44681</v>
      </c>
      <c r="F74" s="20">
        <f t="shared" si="7"/>
        <v>280.625</v>
      </c>
      <c r="G74" s="85">
        <f t="shared" si="11"/>
        <v>269</v>
      </c>
      <c r="H74">
        <v>12</v>
      </c>
      <c r="I74" s="67" t="s">
        <v>314</v>
      </c>
      <c r="J74" s="68">
        <v>22</v>
      </c>
      <c r="L74" s="67"/>
      <c r="M74" s="68"/>
      <c r="N74">
        <v>20</v>
      </c>
      <c r="O74" s="67" t="s">
        <v>314</v>
      </c>
      <c r="P74" s="68">
        <v>30</v>
      </c>
      <c r="Q74">
        <v>38</v>
      </c>
      <c r="R74" s="67" t="s">
        <v>314</v>
      </c>
      <c r="S74" s="68">
        <v>48</v>
      </c>
      <c r="U74" s="67"/>
      <c r="V74" s="68"/>
      <c r="W74">
        <v>60</v>
      </c>
      <c r="X74" s="67" t="s">
        <v>314</v>
      </c>
      <c r="Y74" s="68">
        <v>70</v>
      </c>
      <c r="Z74">
        <v>70</v>
      </c>
      <c r="AA74" s="67" t="s">
        <v>314</v>
      </c>
      <c r="AB74" s="68">
        <v>79</v>
      </c>
      <c r="AC74">
        <v>45</v>
      </c>
      <c r="AD74" s="67" t="s">
        <v>314</v>
      </c>
      <c r="AE74" s="68">
        <v>55</v>
      </c>
      <c r="AF74">
        <v>55</v>
      </c>
      <c r="AG74" s="67" t="s">
        <v>314</v>
      </c>
      <c r="AH74" s="68">
        <v>65</v>
      </c>
      <c r="AI74">
        <v>50</v>
      </c>
      <c r="AJ74" s="67" t="s">
        <v>314</v>
      </c>
      <c r="AK74" s="68">
        <v>65</v>
      </c>
      <c r="AL74" s="69">
        <v>45</v>
      </c>
      <c r="AM74" s="67" t="s">
        <v>314</v>
      </c>
      <c r="AN74" s="68">
        <v>60</v>
      </c>
      <c r="AO74" s="69">
        <v>18</v>
      </c>
      <c r="AP74" s="67" t="s">
        <v>314</v>
      </c>
      <c r="AQ74" s="68">
        <v>25</v>
      </c>
      <c r="AR74">
        <v>15</v>
      </c>
      <c r="AS74" s="67" t="s">
        <v>314</v>
      </c>
      <c r="AT74" s="68">
        <v>25</v>
      </c>
      <c r="AU74">
        <v>27</v>
      </c>
      <c r="AW74" s="68">
        <v>35</v>
      </c>
    </row>
    <row r="75" spans="1:49" x14ac:dyDescent="0.25">
      <c r="A75" s="66">
        <f t="shared" si="6"/>
        <v>43056</v>
      </c>
      <c r="B75">
        <f t="shared" si="8"/>
        <v>74.5</v>
      </c>
      <c r="C75" t="str">
        <f t="shared" si="9"/>
        <v>11-2017</v>
      </c>
      <c r="D75" s="19">
        <v>44713</v>
      </c>
      <c r="E75" s="84">
        <f t="shared" si="10"/>
        <v>44712</v>
      </c>
      <c r="F75" s="20">
        <f t="shared" si="7"/>
        <v>280.625</v>
      </c>
      <c r="G75" s="85">
        <f t="shared" si="11"/>
        <v>280.625</v>
      </c>
      <c r="H75">
        <v>12</v>
      </c>
      <c r="I75" s="67" t="s">
        <v>314</v>
      </c>
      <c r="J75" s="68">
        <v>22</v>
      </c>
      <c r="L75" s="67"/>
      <c r="M75" s="68"/>
      <c r="N75">
        <v>20</v>
      </c>
      <c r="O75" s="67" t="s">
        <v>314</v>
      </c>
      <c r="P75" s="68">
        <v>30</v>
      </c>
      <c r="Q75">
        <v>38</v>
      </c>
      <c r="R75" s="67" t="s">
        <v>314</v>
      </c>
      <c r="S75" s="68">
        <v>48</v>
      </c>
      <c r="U75" s="67"/>
      <c r="V75" s="68"/>
      <c r="W75">
        <v>60</v>
      </c>
      <c r="X75" s="67" t="s">
        <v>314</v>
      </c>
      <c r="Y75" s="68">
        <v>70</v>
      </c>
      <c r="Z75">
        <v>70</v>
      </c>
      <c r="AA75" s="67" t="s">
        <v>314</v>
      </c>
      <c r="AB75" s="68">
        <v>79</v>
      </c>
      <c r="AC75">
        <v>45</v>
      </c>
      <c r="AD75" s="67" t="s">
        <v>314</v>
      </c>
      <c r="AE75" s="68">
        <v>55</v>
      </c>
      <c r="AF75">
        <v>55</v>
      </c>
      <c r="AG75" s="67" t="s">
        <v>314</v>
      </c>
      <c r="AH75" s="68">
        <v>65</v>
      </c>
      <c r="AI75">
        <v>50</v>
      </c>
      <c r="AJ75" s="67" t="s">
        <v>314</v>
      </c>
      <c r="AK75" s="68">
        <v>65</v>
      </c>
      <c r="AL75" s="69">
        <v>45</v>
      </c>
      <c r="AM75" s="67" t="s">
        <v>314</v>
      </c>
      <c r="AN75" s="68">
        <v>60</v>
      </c>
      <c r="AO75" s="69">
        <v>18</v>
      </c>
      <c r="AP75" s="67" t="s">
        <v>314</v>
      </c>
      <c r="AQ75" s="68">
        <v>25</v>
      </c>
      <c r="AR75">
        <v>15</v>
      </c>
      <c r="AS75" s="67" t="s">
        <v>314</v>
      </c>
      <c r="AT75" s="68">
        <v>25</v>
      </c>
      <c r="AU75">
        <v>27</v>
      </c>
      <c r="AV75" s="67" t="s">
        <v>314</v>
      </c>
      <c r="AW75" s="68">
        <v>35</v>
      </c>
    </row>
    <row r="76" spans="1:49" x14ac:dyDescent="0.25">
      <c r="A76" s="66">
        <f t="shared" si="6"/>
        <v>43063</v>
      </c>
      <c r="B76">
        <f t="shared" si="8"/>
        <v>74.5</v>
      </c>
      <c r="C76" t="str">
        <f t="shared" si="9"/>
        <v>11-2017</v>
      </c>
      <c r="D76" s="19">
        <v>44743</v>
      </c>
      <c r="E76" s="84">
        <f t="shared" si="10"/>
        <v>44742</v>
      </c>
      <c r="F76" s="20">
        <f t="shared" si="7"/>
        <v>259.7</v>
      </c>
      <c r="G76" s="85">
        <f t="shared" si="11"/>
        <v>280.625</v>
      </c>
      <c r="H76">
        <v>17</v>
      </c>
      <c r="I76" s="67" t="s">
        <v>314</v>
      </c>
      <c r="J76" s="68">
        <v>25</v>
      </c>
      <c r="L76" s="67"/>
      <c r="M76" s="68"/>
      <c r="N76">
        <v>20</v>
      </c>
      <c r="O76" s="67" t="s">
        <v>314</v>
      </c>
      <c r="P76" s="68">
        <v>30</v>
      </c>
      <c r="Q76">
        <v>40</v>
      </c>
      <c r="R76" s="67" t="s">
        <v>314</v>
      </c>
      <c r="S76" s="68">
        <v>50</v>
      </c>
      <c r="U76" s="67"/>
      <c r="V76" s="68"/>
      <c r="W76">
        <v>55</v>
      </c>
      <c r="X76" s="67" t="s">
        <v>314</v>
      </c>
      <c r="Y76" s="68">
        <v>65</v>
      </c>
      <c r="Z76">
        <v>70</v>
      </c>
      <c r="AA76" s="67" t="s">
        <v>314</v>
      </c>
      <c r="AB76" s="68">
        <v>79</v>
      </c>
      <c r="AC76">
        <v>45</v>
      </c>
      <c r="AD76" s="67" t="s">
        <v>314</v>
      </c>
      <c r="AE76" s="68">
        <v>55</v>
      </c>
      <c r="AF76">
        <v>55</v>
      </c>
      <c r="AG76" s="67" t="s">
        <v>314</v>
      </c>
      <c r="AH76" s="68">
        <v>65</v>
      </c>
      <c r="AI76">
        <v>50</v>
      </c>
      <c r="AJ76" s="67" t="s">
        <v>314</v>
      </c>
      <c r="AK76" s="68">
        <v>65</v>
      </c>
      <c r="AL76" s="69">
        <v>45</v>
      </c>
      <c r="AM76" s="67" t="s">
        <v>314</v>
      </c>
      <c r="AN76" s="68">
        <v>60</v>
      </c>
      <c r="AO76" s="69">
        <v>18</v>
      </c>
      <c r="AP76" s="67" t="s">
        <v>314</v>
      </c>
      <c r="AQ76" s="68">
        <v>25</v>
      </c>
      <c r="AR76">
        <v>15</v>
      </c>
      <c r="AS76" s="67" t="s">
        <v>314</v>
      </c>
      <c r="AT76" s="68">
        <v>25</v>
      </c>
      <c r="AU76">
        <v>27</v>
      </c>
      <c r="AW76" s="68">
        <v>35</v>
      </c>
    </row>
    <row r="77" spans="1:49" x14ac:dyDescent="0.25">
      <c r="A77" s="66">
        <f t="shared" si="6"/>
        <v>43070</v>
      </c>
      <c r="B77">
        <f t="shared" si="8"/>
        <v>74.5</v>
      </c>
      <c r="C77" t="str">
        <f t="shared" si="9"/>
        <v>12-2017</v>
      </c>
      <c r="D77" s="19">
        <v>44774</v>
      </c>
      <c r="E77" s="84">
        <f t="shared" si="10"/>
        <v>44773</v>
      </c>
      <c r="F77" s="20">
        <f t="shared" si="7"/>
        <v>210</v>
      </c>
      <c r="G77" s="85">
        <f t="shared" si="11"/>
        <v>259.7</v>
      </c>
      <c r="H77">
        <v>17</v>
      </c>
      <c r="I77" s="67" t="s">
        <v>314</v>
      </c>
      <c r="J77" s="68">
        <v>25</v>
      </c>
      <c r="L77" s="67"/>
      <c r="M77" s="68"/>
      <c r="N77">
        <v>20</v>
      </c>
      <c r="O77" s="67" t="s">
        <v>314</v>
      </c>
      <c r="P77" s="68">
        <v>30</v>
      </c>
      <c r="Q77">
        <v>40</v>
      </c>
      <c r="R77" s="67" t="s">
        <v>314</v>
      </c>
      <c r="S77" s="68">
        <v>50</v>
      </c>
      <c r="U77" s="67"/>
      <c r="V77" s="68"/>
      <c r="W77">
        <v>55</v>
      </c>
      <c r="X77" s="67" t="s">
        <v>314</v>
      </c>
      <c r="Y77" s="68">
        <v>65</v>
      </c>
      <c r="Z77">
        <v>70</v>
      </c>
      <c r="AA77" s="67" t="s">
        <v>314</v>
      </c>
      <c r="AB77" s="68">
        <v>79</v>
      </c>
      <c r="AC77">
        <v>45</v>
      </c>
      <c r="AD77" s="67" t="s">
        <v>314</v>
      </c>
      <c r="AE77" s="68">
        <v>60</v>
      </c>
      <c r="AF77">
        <v>55</v>
      </c>
      <c r="AG77" s="67" t="s">
        <v>314</v>
      </c>
      <c r="AH77" s="68">
        <v>65</v>
      </c>
      <c r="AI77">
        <v>50</v>
      </c>
      <c r="AJ77" s="67" t="s">
        <v>314</v>
      </c>
      <c r="AK77" s="68">
        <v>65</v>
      </c>
      <c r="AL77" s="69">
        <v>45</v>
      </c>
      <c r="AM77" s="67" t="s">
        <v>314</v>
      </c>
      <c r="AN77" s="68">
        <v>60</v>
      </c>
      <c r="AO77" s="69">
        <v>18</v>
      </c>
      <c r="AP77" s="67" t="s">
        <v>314</v>
      </c>
      <c r="AQ77" s="68">
        <v>25</v>
      </c>
      <c r="AR77">
        <v>15</v>
      </c>
      <c r="AS77" s="67" t="s">
        <v>314</v>
      </c>
      <c r="AT77" s="68">
        <v>25</v>
      </c>
      <c r="AU77">
        <v>27</v>
      </c>
      <c r="AV77" s="67" t="s">
        <v>314</v>
      </c>
      <c r="AW77" s="68">
        <v>35</v>
      </c>
    </row>
    <row r="78" spans="1:49" x14ac:dyDescent="0.25">
      <c r="A78" s="66">
        <f t="shared" si="6"/>
        <v>43077</v>
      </c>
      <c r="B78">
        <f t="shared" si="8"/>
        <v>74.5</v>
      </c>
      <c r="C78" t="str">
        <f t="shared" si="9"/>
        <v>12-2017</v>
      </c>
      <c r="D78" s="19">
        <v>44805</v>
      </c>
      <c r="E78" s="84">
        <f t="shared" si="10"/>
        <v>44804</v>
      </c>
      <c r="F78" s="20">
        <f t="shared" si="7"/>
        <v>124.7</v>
      </c>
      <c r="G78" s="85">
        <f t="shared" si="11"/>
        <v>210</v>
      </c>
      <c r="H78">
        <v>17</v>
      </c>
      <c r="I78" s="67" t="s">
        <v>314</v>
      </c>
      <c r="J78" s="68">
        <v>25</v>
      </c>
      <c r="L78" s="67"/>
      <c r="M78" s="68"/>
      <c r="N78">
        <v>20</v>
      </c>
      <c r="O78" s="67" t="s">
        <v>314</v>
      </c>
      <c r="P78" s="68">
        <v>30</v>
      </c>
      <c r="Q78">
        <v>40</v>
      </c>
      <c r="R78" s="67" t="s">
        <v>314</v>
      </c>
      <c r="S78" s="68">
        <v>50</v>
      </c>
      <c r="U78" s="67"/>
      <c r="V78" s="68"/>
      <c r="W78">
        <v>55</v>
      </c>
      <c r="X78" s="67" t="s">
        <v>314</v>
      </c>
      <c r="Y78" s="68">
        <v>65</v>
      </c>
      <c r="Z78">
        <v>70</v>
      </c>
      <c r="AA78" s="67" t="s">
        <v>314</v>
      </c>
      <c r="AB78" s="68">
        <v>79</v>
      </c>
      <c r="AC78">
        <v>45</v>
      </c>
      <c r="AD78" s="67" t="s">
        <v>314</v>
      </c>
      <c r="AE78" s="68">
        <v>60</v>
      </c>
      <c r="AF78">
        <v>55</v>
      </c>
      <c r="AG78" s="67" t="s">
        <v>314</v>
      </c>
      <c r="AH78" s="68">
        <v>65</v>
      </c>
      <c r="AI78">
        <v>50</v>
      </c>
      <c r="AJ78" s="67" t="s">
        <v>314</v>
      </c>
      <c r="AK78" s="68">
        <v>65</v>
      </c>
      <c r="AL78" s="69">
        <v>45</v>
      </c>
      <c r="AM78" s="67" t="s">
        <v>314</v>
      </c>
      <c r="AN78" s="68">
        <v>60</v>
      </c>
      <c r="AO78" s="69">
        <v>18</v>
      </c>
      <c r="AP78" s="67" t="s">
        <v>314</v>
      </c>
      <c r="AQ78" s="68">
        <v>25</v>
      </c>
      <c r="AR78">
        <v>15</v>
      </c>
      <c r="AS78" s="67" t="s">
        <v>314</v>
      </c>
      <c r="AT78" s="68">
        <v>25</v>
      </c>
      <c r="AU78">
        <v>27</v>
      </c>
      <c r="AW78" s="68">
        <v>35</v>
      </c>
    </row>
    <row r="79" spans="1:49" x14ac:dyDescent="0.25">
      <c r="A79" s="66">
        <f t="shared" si="6"/>
        <v>43084</v>
      </c>
      <c r="B79">
        <f t="shared" si="8"/>
        <v>85</v>
      </c>
      <c r="C79" t="str">
        <f t="shared" si="9"/>
        <v>12-2017</v>
      </c>
      <c r="D79" s="19">
        <v>44835</v>
      </c>
      <c r="E79" s="84">
        <f t="shared" si="10"/>
        <v>44834</v>
      </c>
      <c r="F79" s="20">
        <f t="shared" si="7"/>
        <v>117.5</v>
      </c>
      <c r="G79" s="85">
        <f t="shared" si="11"/>
        <v>124.7</v>
      </c>
      <c r="H79">
        <v>20</v>
      </c>
      <c r="I79" s="67" t="s">
        <v>314</v>
      </c>
      <c r="J79" s="68">
        <v>28</v>
      </c>
      <c r="L79" s="67"/>
      <c r="M79" s="68"/>
      <c r="N79">
        <v>25</v>
      </c>
      <c r="O79" s="67" t="s">
        <v>314</v>
      </c>
      <c r="P79" s="68">
        <v>35</v>
      </c>
      <c r="Q79">
        <v>40</v>
      </c>
      <c r="R79" s="67" t="s">
        <v>314</v>
      </c>
      <c r="S79" s="68">
        <v>50</v>
      </c>
      <c r="U79" s="67"/>
      <c r="V79" s="68"/>
      <c r="W79">
        <v>55</v>
      </c>
      <c r="X79" s="67" t="s">
        <v>314</v>
      </c>
      <c r="Y79" s="68">
        <v>65</v>
      </c>
      <c r="Z79">
        <v>80</v>
      </c>
      <c r="AA79" s="67" t="s">
        <v>314</v>
      </c>
      <c r="AB79" s="68">
        <v>90</v>
      </c>
      <c r="AC79">
        <v>45</v>
      </c>
      <c r="AD79" s="67" t="s">
        <v>314</v>
      </c>
      <c r="AE79" s="68">
        <v>60</v>
      </c>
      <c r="AF79">
        <v>55</v>
      </c>
      <c r="AG79" s="67" t="s">
        <v>314</v>
      </c>
      <c r="AH79" s="68">
        <v>65</v>
      </c>
      <c r="AI79">
        <v>50</v>
      </c>
      <c r="AJ79" s="67" t="s">
        <v>314</v>
      </c>
      <c r="AK79" s="68">
        <v>65</v>
      </c>
      <c r="AL79" s="69">
        <v>45</v>
      </c>
      <c r="AM79" s="67" t="s">
        <v>314</v>
      </c>
      <c r="AN79" s="68">
        <v>60</v>
      </c>
      <c r="AO79" s="69">
        <v>18</v>
      </c>
      <c r="AP79" s="67" t="s">
        <v>314</v>
      </c>
      <c r="AQ79" s="68">
        <v>25</v>
      </c>
      <c r="AR79">
        <v>15</v>
      </c>
      <c r="AS79" s="67" t="s">
        <v>314</v>
      </c>
      <c r="AT79" s="68">
        <v>25</v>
      </c>
      <c r="AU79">
        <v>27</v>
      </c>
      <c r="AV79" s="67" t="s">
        <v>314</v>
      </c>
      <c r="AW79" s="68">
        <v>35</v>
      </c>
    </row>
    <row r="80" spans="1:49" s="71" customFormat="1" x14ac:dyDescent="0.25">
      <c r="A80" s="70">
        <f t="shared" si="6"/>
        <v>43091</v>
      </c>
      <c r="B80">
        <f t="shared" si="8"/>
        <v>85</v>
      </c>
      <c r="C80" t="str">
        <f t="shared" si="9"/>
        <v>12-2017</v>
      </c>
      <c r="D80" s="19">
        <v>44866</v>
      </c>
      <c r="E80" s="84">
        <f t="shared" si="10"/>
        <v>44865</v>
      </c>
      <c r="F80" s="20">
        <f t="shared" si="7"/>
        <v>128.75</v>
      </c>
      <c r="G80" s="85">
        <f t="shared" si="11"/>
        <v>117.5</v>
      </c>
      <c r="H80" s="71">
        <v>20</v>
      </c>
      <c r="I80" s="72" t="s">
        <v>314</v>
      </c>
      <c r="J80" s="73">
        <v>28</v>
      </c>
      <c r="L80" s="72"/>
      <c r="M80" s="73"/>
      <c r="N80" s="71">
        <v>25</v>
      </c>
      <c r="O80" s="72" t="s">
        <v>314</v>
      </c>
      <c r="P80" s="73">
        <v>35</v>
      </c>
      <c r="Q80" s="71">
        <v>40</v>
      </c>
      <c r="R80" s="72" t="s">
        <v>314</v>
      </c>
      <c r="S80" s="73">
        <v>50</v>
      </c>
      <c r="U80" s="72"/>
      <c r="V80" s="73"/>
      <c r="W80" s="71">
        <v>60</v>
      </c>
      <c r="X80" s="72" t="s">
        <v>314</v>
      </c>
      <c r="Y80" s="73">
        <v>70</v>
      </c>
      <c r="Z80" s="71">
        <v>80</v>
      </c>
      <c r="AA80" s="72" t="s">
        <v>314</v>
      </c>
      <c r="AB80" s="73">
        <v>90</v>
      </c>
      <c r="AC80" s="71">
        <v>45</v>
      </c>
      <c r="AD80" s="72" t="s">
        <v>314</v>
      </c>
      <c r="AE80" s="73">
        <v>60</v>
      </c>
      <c r="AF80" s="71">
        <v>55</v>
      </c>
      <c r="AG80" s="72" t="s">
        <v>314</v>
      </c>
      <c r="AH80" s="73">
        <v>65</v>
      </c>
      <c r="AI80" s="71">
        <v>50</v>
      </c>
      <c r="AJ80" s="72" t="s">
        <v>314</v>
      </c>
      <c r="AK80" s="73">
        <v>65</v>
      </c>
      <c r="AL80" s="75">
        <v>45</v>
      </c>
      <c r="AM80" s="72" t="s">
        <v>314</v>
      </c>
      <c r="AN80" s="73">
        <v>60</v>
      </c>
      <c r="AO80" s="75">
        <v>18</v>
      </c>
      <c r="AP80" s="72" t="s">
        <v>314</v>
      </c>
      <c r="AQ80" s="73">
        <v>25</v>
      </c>
      <c r="AR80" s="71">
        <v>15</v>
      </c>
      <c r="AS80" s="72" t="s">
        <v>314</v>
      </c>
      <c r="AT80" s="73">
        <v>25</v>
      </c>
      <c r="AU80" s="71">
        <v>27</v>
      </c>
      <c r="AW80" s="73">
        <v>35</v>
      </c>
    </row>
    <row r="81" spans="1:49" x14ac:dyDescent="0.25">
      <c r="A81" s="66">
        <f>A80+14</f>
        <v>43105</v>
      </c>
      <c r="B81">
        <f t="shared" si="8"/>
        <v>85</v>
      </c>
      <c r="C81" t="str">
        <f t="shared" si="9"/>
        <v>1-2018</v>
      </c>
      <c r="D81" s="19">
        <v>44896</v>
      </c>
      <c r="E81" s="84">
        <f t="shared" si="10"/>
        <v>44895</v>
      </c>
      <c r="F81" s="20">
        <f t="shared" si="7"/>
        <v>132.5</v>
      </c>
      <c r="G81" s="85">
        <f t="shared" si="11"/>
        <v>128.75</v>
      </c>
      <c r="H81">
        <v>25</v>
      </c>
      <c r="I81" s="67" t="s">
        <v>314</v>
      </c>
      <c r="J81" s="68">
        <v>30</v>
      </c>
      <c r="L81" s="67"/>
      <c r="M81" s="68"/>
      <c r="N81">
        <v>30</v>
      </c>
      <c r="O81" s="67" t="s">
        <v>314</v>
      </c>
      <c r="P81" s="68">
        <v>40</v>
      </c>
      <c r="Q81">
        <v>40</v>
      </c>
      <c r="R81" s="67" t="s">
        <v>314</v>
      </c>
      <c r="S81" s="68">
        <v>50</v>
      </c>
      <c r="U81" s="67"/>
      <c r="V81" s="68"/>
      <c r="W81">
        <v>60</v>
      </c>
      <c r="X81" s="67" t="s">
        <v>314</v>
      </c>
      <c r="Y81" s="68">
        <v>70</v>
      </c>
      <c r="Z81">
        <v>80</v>
      </c>
      <c r="AA81" s="67" t="s">
        <v>314</v>
      </c>
      <c r="AB81" s="68">
        <v>90</v>
      </c>
      <c r="AC81">
        <v>45</v>
      </c>
      <c r="AD81" s="67" t="s">
        <v>314</v>
      </c>
      <c r="AE81" s="68">
        <v>60</v>
      </c>
      <c r="AF81">
        <v>55</v>
      </c>
      <c r="AG81" s="67" t="s">
        <v>314</v>
      </c>
      <c r="AH81" s="68">
        <v>65</v>
      </c>
      <c r="AI81">
        <v>50</v>
      </c>
      <c r="AJ81" s="67" t="s">
        <v>314</v>
      </c>
      <c r="AK81" s="68">
        <v>65</v>
      </c>
      <c r="AL81" s="69">
        <v>45</v>
      </c>
      <c r="AM81" s="67" t="s">
        <v>314</v>
      </c>
      <c r="AN81" s="68">
        <v>60</v>
      </c>
      <c r="AO81" s="69">
        <v>18</v>
      </c>
      <c r="AP81" s="67" t="s">
        <v>314</v>
      </c>
      <c r="AQ81" s="68">
        <v>25</v>
      </c>
      <c r="AR81">
        <v>15</v>
      </c>
      <c r="AS81" s="67" t="s">
        <v>314</v>
      </c>
      <c r="AT81" s="68">
        <v>25</v>
      </c>
      <c r="AU81">
        <v>65</v>
      </c>
      <c r="AV81" t="s">
        <v>314</v>
      </c>
      <c r="AW81" s="68">
        <v>72</v>
      </c>
    </row>
    <row r="82" spans="1:49" x14ac:dyDescent="0.25">
      <c r="A82" s="66">
        <f t="shared" ref="A82:A130" si="12">A81+7</f>
        <v>43112</v>
      </c>
      <c r="B82">
        <f t="shared" si="8"/>
        <v>90</v>
      </c>
      <c r="C82" t="str">
        <f t="shared" si="9"/>
        <v>1-2018</v>
      </c>
      <c r="D82" s="19">
        <v>44927</v>
      </c>
      <c r="E82" s="84">
        <f t="shared" si="10"/>
        <v>44926</v>
      </c>
      <c r="F82" s="20">
        <f t="shared" si="7"/>
        <v>132.5</v>
      </c>
      <c r="G82" s="85">
        <f t="shared" si="11"/>
        <v>132.5</v>
      </c>
      <c r="H82">
        <v>25</v>
      </c>
      <c r="I82" s="67" t="s">
        <v>314</v>
      </c>
      <c r="J82" s="68">
        <v>30</v>
      </c>
      <c r="L82" s="67"/>
      <c r="M82" s="68"/>
      <c r="N82">
        <v>30</v>
      </c>
      <c r="O82" s="67" t="s">
        <v>314</v>
      </c>
      <c r="P82" s="68">
        <v>40</v>
      </c>
      <c r="Q82">
        <v>45</v>
      </c>
      <c r="R82" s="67" t="s">
        <v>314</v>
      </c>
      <c r="S82" s="68">
        <v>55</v>
      </c>
      <c r="U82" s="67"/>
      <c r="V82" s="68"/>
      <c r="W82">
        <v>60</v>
      </c>
      <c r="X82" s="67" t="s">
        <v>314</v>
      </c>
      <c r="Y82" s="68">
        <v>70</v>
      </c>
      <c r="Z82">
        <v>85</v>
      </c>
      <c r="AA82" s="67" t="s">
        <v>314</v>
      </c>
      <c r="AB82" s="68">
        <v>95</v>
      </c>
      <c r="AC82">
        <v>50</v>
      </c>
      <c r="AD82" s="67" t="s">
        <v>314</v>
      </c>
      <c r="AE82" s="68">
        <v>75</v>
      </c>
      <c r="AF82">
        <v>55</v>
      </c>
      <c r="AG82" s="67" t="s">
        <v>314</v>
      </c>
      <c r="AH82" s="68">
        <v>65</v>
      </c>
      <c r="AI82">
        <v>55</v>
      </c>
      <c r="AJ82" s="67" t="s">
        <v>314</v>
      </c>
      <c r="AK82" s="68">
        <v>70</v>
      </c>
      <c r="AL82" s="69">
        <v>50</v>
      </c>
      <c r="AM82" s="67" t="s">
        <v>314</v>
      </c>
      <c r="AN82" s="68">
        <v>65</v>
      </c>
      <c r="AO82" s="69">
        <v>18</v>
      </c>
      <c r="AP82" s="67" t="s">
        <v>314</v>
      </c>
      <c r="AQ82" s="68">
        <v>25</v>
      </c>
      <c r="AR82">
        <v>15</v>
      </c>
      <c r="AS82" s="67" t="s">
        <v>314</v>
      </c>
      <c r="AT82" s="68">
        <v>25</v>
      </c>
      <c r="AU82">
        <v>65</v>
      </c>
      <c r="AV82" t="s">
        <v>314</v>
      </c>
      <c r="AW82" s="68">
        <v>72</v>
      </c>
    </row>
    <row r="83" spans="1:49" x14ac:dyDescent="0.25">
      <c r="A83" s="66">
        <f t="shared" si="12"/>
        <v>43119</v>
      </c>
      <c r="B83">
        <f t="shared" si="8"/>
        <v>90</v>
      </c>
      <c r="C83" t="str">
        <f t="shared" si="9"/>
        <v>1-2018</v>
      </c>
      <c r="D83" s="19">
        <v>44958</v>
      </c>
      <c r="E83" s="84">
        <f t="shared" si="10"/>
        <v>44957</v>
      </c>
      <c r="F83" s="20">
        <f t="shared" si="7"/>
        <v>121.25</v>
      </c>
      <c r="G83" s="85">
        <f t="shared" si="11"/>
        <v>132.5</v>
      </c>
      <c r="H83">
        <v>28</v>
      </c>
      <c r="I83" s="67" t="s">
        <v>314</v>
      </c>
      <c r="J83" s="68">
        <v>33</v>
      </c>
      <c r="L83" s="67"/>
      <c r="M83" s="68"/>
      <c r="N83">
        <v>35</v>
      </c>
      <c r="O83" s="67" t="s">
        <v>314</v>
      </c>
      <c r="P83" s="68">
        <v>45</v>
      </c>
      <c r="Q83">
        <v>50</v>
      </c>
      <c r="R83" s="67" t="s">
        <v>314</v>
      </c>
      <c r="S83" s="68">
        <v>55</v>
      </c>
      <c r="U83" s="67"/>
      <c r="V83" s="68"/>
      <c r="W83">
        <v>70</v>
      </c>
      <c r="X83" s="67" t="s">
        <v>314</v>
      </c>
      <c r="Y83" s="68">
        <v>79</v>
      </c>
      <c r="Z83">
        <v>85</v>
      </c>
      <c r="AA83" s="67" t="s">
        <v>314</v>
      </c>
      <c r="AB83" s="68">
        <v>95</v>
      </c>
      <c r="AC83">
        <v>50</v>
      </c>
      <c r="AD83" s="67" t="s">
        <v>314</v>
      </c>
      <c r="AE83" s="68">
        <v>75</v>
      </c>
      <c r="AF83">
        <v>65</v>
      </c>
      <c r="AG83" s="67" t="s">
        <v>314</v>
      </c>
      <c r="AH83" s="68">
        <v>75</v>
      </c>
      <c r="AI83">
        <v>55</v>
      </c>
      <c r="AJ83" s="67" t="s">
        <v>314</v>
      </c>
      <c r="AK83" s="68">
        <v>70</v>
      </c>
      <c r="AL83" s="69">
        <v>50</v>
      </c>
      <c r="AM83" s="67" t="s">
        <v>314</v>
      </c>
      <c r="AN83" s="68">
        <v>65</v>
      </c>
      <c r="AO83" s="69">
        <v>28</v>
      </c>
      <c r="AP83" s="67" t="s">
        <v>314</v>
      </c>
      <c r="AQ83" s="68">
        <v>35</v>
      </c>
      <c r="AR83">
        <v>15</v>
      </c>
      <c r="AS83" s="67" t="s">
        <v>314</v>
      </c>
      <c r="AT83" s="68">
        <v>25</v>
      </c>
      <c r="AU83">
        <v>65</v>
      </c>
      <c r="AV83" t="s">
        <v>314</v>
      </c>
      <c r="AW83" s="68">
        <v>72</v>
      </c>
    </row>
    <row r="84" spans="1:49" x14ac:dyDescent="0.25">
      <c r="A84" s="66">
        <f t="shared" si="12"/>
        <v>43126</v>
      </c>
      <c r="B84">
        <f t="shared" si="8"/>
        <v>90</v>
      </c>
      <c r="C84" t="str">
        <f t="shared" si="9"/>
        <v>1-2018</v>
      </c>
      <c r="D84" s="19">
        <v>44986</v>
      </c>
      <c r="E84" s="84">
        <f t="shared" si="10"/>
        <v>44985</v>
      </c>
      <c r="F84" s="20">
        <f t="shared" si="7"/>
        <v>113.5</v>
      </c>
      <c r="G84" s="85">
        <f t="shared" si="11"/>
        <v>121.25</v>
      </c>
      <c r="H84">
        <v>28</v>
      </c>
      <c r="I84" s="67" t="s">
        <v>314</v>
      </c>
      <c r="J84" s="68">
        <v>33</v>
      </c>
      <c r="L84" s="67"/>
      <c r="M84" s="68"/>
      <c r="N84">
        <v>35</v>
      </c>
      <c r="O84" s="67" t="s">
        <v>314</v>
      </c>
      <c r="P84" s="68">
        <v>45</v>
      </c>
      <c r="Q84">
        <v>50</v>
      </c>
      <c r="R84" s="67" t="s">
        <v>314</v>
      </c>
      <c r="S84" s="68">
        <v>55</v>
      </c>
      <c r="U84" s="67"/>
      <c r="V84" s="68"/>
      <c r="W84">
        <v>70</v>
      </c>
      <c r="X84" s="67" t="s">
        <v>314</v>
      </c>
      <c r="Y84" s="68">
        <v>79</v>
      </c>
      <c r="Z84">
        <v>85</v>
      </c>
      <c r="AA84" s="67" t="s">
        <v>314</v>
      </c>
      <c r="AB84" s="68">
        <v>95</v>
      </c>
      <c r="AC84">
        <v>50</v>
      </c>
      <c r="AD84" s="67" t="s">
        <v>314</v>
      </c>
      <c r="AE84" s="68">
        <v>75</v>
      </c>
      <c r="AF84">
        <v>65</v>
      </c>
      <c r="AG84" s="67" t="s">
        <v>314</v>
      </c>
      <c r="AH84" s="68">
        <v>75</v>
      </c>
      <c r="AI84">
        <v>55</v>
      </c>
      <c r="AJ84" s="67" t="s">
        <v>314</v>
      </c>
      <c r="AK84" s="68">
        <v>70</v>
      </c>
      <c r="AL84" s="69">
        <v>50</v>
      </c>
      <c r="AM84" s="67" t="s">
        <v>314</v>
      </c>
      <c r="AN84" s="68">
        <v>65</v>
      </c>
      <c r="AO84" s="69">
        <v>28</v>
      </c>
      <c r="AP84" s="67" t="s">
        <v>314</v>
      </c>
      <c r="AQ84" s="68">
        <v>35</v>
      </c>
      <c r="AR84">
        <v>15</v>
      </c>
      <c r="AS84" s="67" t="s">
        <v>314</v>
      </c>
      <c r="AT84" s="68">
        <v>25</v>
      </c>
      <c r="AU84">
        <v>65</v>
      </c>
      <c r="AV84" t="s">
        <v>314</v>
      </c>
      <c r="AW84" s="68">
        <v>72</v>
      </c>
    </row>
    <row r="85" spans="1:49" x14ac:dyDescent="0.25">
      <c r="A85" s="66">
        <f t="shared" si="12"/>
        <v>43133</v>
      </c>
      <c r="B85">
        <f t="shared" si="8"/>
        <v>90</v>
      </c>
      <c r="C85" t="str">
        <f t="shared" si="9"/>
        <v>2-2018</v>
      </c>
      <c r="D85" s="19">
        <v>45017</v>
      </c>
      <c r="E85" s="84">
        <f t="shared" si="10"/>
        <v>45016</v>
      </c>
      <c r="F85" s="20">
        <f t="shared" si="7"/>
        <v>100</v>
      </c>
      <c r="G85" s="85">
        <f t="shared" si="11"/>
        <v>113.5</v>
      </c>
      <c r="H85">
        <v>28</v>
      </c>
      <c r="I85" s="67" t="s">
        <v>314</v>
      </c>
      <c r="J85" s="68">
        <v>33</v>
      </c>
      <c r="L85" s="67"/>
      <c r="M85" s="68"/>
      <c r="N85">
        <v>35</v>
      </c>
      <c r="O85" s="67" t="s">
        <v>314</v>
      </c>
      <c r="P85" s="68">
        <v>45</v>
      </c>
      <c r="Q85">
        <v>52</v>
      </c>
      <c r="R85" s="67" t="s">
        <v>314</v>
      </c>
      <c r="S85" s="68">
        <v>62</v>
      </c>
      <c r="U85" s="67"/>
      <c r="V85" s="68"/>
      <c r="W85">
        <v>70</v>
      </c>
      <c r="X85" s="67" t="s">
        <v>314</v>
      </c>
      <c r="Y85" s="68">
        <v>79</v>
      </c>
      <c r="Z85">
        <v>85</v>
      </c>
      <c r="AA85" s="67" t="s">
        <v>314</v>
      </c>
      <c r="AB85" s="68">
        <v>95</v>
      </c>
      <c r="AC85">
        <v>50</v>
      </c>
      <c r="AD85" s="67" t="s">
        <v>314</v>
      </c>
      <c r="AE85" s="68">
        <v>75</v>
      </c>
      <c r="AF85">
        <v>65</v>
      </c>
      <c r="AG85" s="67" t="s">
        <v>314</v>
      </c>
      <c r="AH85" s="68">
        <v>75</v>
      </c>
      <c r="AI85">
        <v>55</v>
      </c>
      <c r="AJ85" s="67" t="s">
        <v>314</v>
      </c>
      <c r="AK85" s="68">
        <v>70</v>
      </c>
      <c r="AL85" s="69">
        <v>50</v>
      </c>
      <c r="AM85" s="67" t="s">
        <v>314</v>
      </c>
      <c r="AN85" s="68">
        <v>65</v>
      </c>
      <c r="AO85" s="69">
        <v>28</v>
      </c>
      <c r="AP85" s="67" t="s">
        <v>314</v>
      </c>
      <c r="AQ85" s="68">
        <v>35</v>
      </c>
      <c r="AR85">
        <v>15</v>
      </c>
      <c r="AS85" s="67" t="s">
        <v>314</v>
      </c>
      <c r="AT85" s="68">
        <v>25</v>
      </c>
      <c r="AU85">
        <v>65</v>
      </c>
      <c r="AV85" t="s">
        <v>314</v>
      </c>
      <c r="AW85" s="68">
        <v>72</v>
      </c>
    </row>
    <row r="86" spans="1:49" x14ac:dyDescent="0.25">
      <c r="A86" s="66">
        <f t="shared" si="12"/>
        <v>43140</v>
      </c>
      <c r="B86">
        <f t="shared" si="8"/>
        <v>90</v>
      </c>
      <c r="C86" t="str">
        <f t="shared" si="9"/>
        <v>2-2018</v>
      </c>
      <c r="D86" s="19">
        <v>45047</v>
      </c>
      <c r="E86" s="84">
        <f t="shared" si="10"/>
        <v>45046</v>
      </c>
      <c r="F86" s="20">
        <f t="shared" si="7"/>
        <v>100</v>
      </c>
      <c r="G86" s="85">
        <f t="shared" si="11"/>
        <v>100</v>
      </c>
      <c r="H86">
        <v>28</v>
      </c>
      <c r="I86" s="67" t="s">
        <v>314</v>
      </c>
      <c r="J86" s="68">
        <v>33</v>
      </c>
      <c r="L86" s="67"/>
      <c r="M86" s="68"/>
      <c r="N86">
        <v>35</v>
      </c>
      <c r="O86" s="67" t="s">
        <v>314</v>
      </c>
      <c r="P86" s="68">
        <v>45</v>
      </c>
      <c r="Q86">
        <v>52</v>
      </c>
      <c r="R86" s="67" t="s">
        <v>314</v>
      </c>
      <c r="S86" s="68">
        <v>62</v>
      </c>
      <c r="U86" s="67"/>
      <c r="V86" s="68"/>
      <c r="W86">
        <v>70</v>
      </c>
      <c r="X86" s="67" t="s">
        <v>314</v>
      </c>
      <c r="Y86" s="68">
        <v>79</v>
      </c>
      <c r="Z86">
        <v>85</v>
      </c>
      <c r="AA86" s="67" t="s">
        <v>314</v>
      </c>
      <c r="AB86" s="68">
        <v>95</v>
      </c>
      <c r="AC86">
        <v>50</v>
      </c>
      <c r="AD86" s="67" t="s">
        <v>314</v>
      </c>
      <c r="AE86" s="68">
        <v>75</v>
      </c>
      <c r="AF86">
        <v>65</v>
      </c>
      <c r="AG86" s="67" t="s">
        <v>314</v>
      </c>
      <c r="AH86" s="68">
        <v>75</v>
      </c>
      <c r="AI86">
        <v>55</v>
      </c>
      <c r="AJ86" s="67" t="s">
        <v>314</v>
      </c>
      <c r="AK86" s="68">
        <v>70</v>
      </c>
      <c r="AL86" s="69">
        <v>50</v>
      </c>
      <c r="AM86" s="67" t="s">
        <v>314</v>
      </c>
      <c r="AN86" s="68">
        <v>65</v>
      </c>
      <c r="AO86" s="69">
        <v>28</v>
      </c>
      <c r="AP86" s="67" t="s">
        <v>314</v>
      </c>
      <c r="AQ86" s="68">
        <v>35</v>
      </c>
      <c r="AR86">
        <v>15</v>
      </c>
      <c r="AS86" s="67" t="s">
        <v>314</v>
      </c>
      <c r="AT86" s="68">
        <v>25</v>
      </c>
      <c r="AU86">
        <v>65</v>
      </c>
      <c r="AV86" t="s">
        <v>314</v>
      </c>
      <c r="AW86" s="68">
        <v>72</v>
      </c>
    </row>
    <row r="87" spans="1:49" x14ac:dyDescent="0.25">
      <c r="A87" s="66">
        <f t="shared" si="12"/>
        <v>43147</v>
      </c>
      <c r="B87">
        <f t="shared" si="8"/>
        <v>90</v>
      </c>
      <c r="C87" t="str">
        <f t="shared" si="9"/>
        <v>2-2018</v>
      </c>
      <c r="D87" s="19">
        <v>45078</v>
      </c>
      <c r="E87" s="84">
        <f t="shared" si="10"/>
        <v>45077</v>
      </c>
      <c r="F87" s="20">
        <f t="shared" si="7"/>
        <v>98</v>
      </c>
      <c r="G87" s="85">
        <f t="shared" si="11"/>
        <v>100</v>
      </c>
      <c r="H87">
        <v>28</v>
      </c>
      <c r="I87" s="67" t="s">
        <v>314</v>
      </c>
      <c r="J87" s="68">
        <v>33</v>
      </c>
      <c r="L87" s="67"/>
      <c r="M87" s="68"/>
      <c r="N87">
        <v>35</v>
      </c>
      <c r="O87" s="67" t="s">
        <v>314</v>
      </c>
      <c r="P87" s="68">
        <v>45</v>
      </c>
      <c r="Q87">
        <v>52</v>
      </c>
      <c r="R87" s="67" t="s">
        <v>314</v>
      </c>
      <c r="S87" s="68">
        <v>62</v>
      </c>
      <c r="U87" s="67"/>
      <c r="V87" s="68"/>
      <c r="W87">
        <v>89</v>
      </c>
      <c r="X87" s="67" t="s">
        <v>314</v>
      </c>
      <c r="Y87" s="68">
        <v>100</v>
      </c>
      <c r="Z87">
        <v>85</v>
      </c>
      <c r="AA87" s="67" t="s">
        <v>314</v>
      </c>
      <c r="AB87" s="68">
        <v>95</v>
      </c>
      <c r="AC87">
        <v>50</v>
      </c>
      <c r="AD87" s="67" t="s">
        <v>314</v>
      </c>
      <c r="AE87" s="68">
        <v>75</v>
      </c>
      <c r="AF87">
        <v>65</v>
      </c>
      <c r="AG87" s="67" t="s">
        <v>314</v>
      </c>
      <c r="AH87" s="68">
        <v>75</v>
      </c>
      <c r="AI87">
        <v>55</v>
      </c>
      <c r="AJ87" s="67" t="s">
        <v>314</v>
      </c>
      <c r="AK87" s="68">
        <v>70</v>
      </c>
      <c r="AL87" s="69">
        <v>50</v>
      </c>
      <c r="AM87" s="67" t="s">
        <v>314</v>
      </c>
      <c r="AN87" s="68">
        <v>65</v>
      </c>
      <c r="AO87" s="69">
        <v>28</v>
      </c>
      <c r="AP87" s="67" t="s">
        <v>314</v>
      </c>
      <c r="AQ87" s="68">
        <v>35</v>
      </c>
      <c r="AR87">
        <v>15</v>
      </c>
      <c r="AS87" s="67" t="s">
        <v>314</v>
      </c>
      <c r="AT87" s="68">
        <v>25</v>
      </c>
      <c r="AU87">
        <v>65</v>
      </c>
      <c r="AV87" t="s">
        <v>314</v>
      </c>
      <c r="AW87" s="68">
        <v>72</v>
      </c>
    </row>
    <row r="88" spans="1:49" x14ac:dyDescent="0.25">
      <c r="A88" s="66">
        <f t="shared" si="12"/>
        <v>43154</v>
      </c>
      <c r="B88">
        <f t="shared" si="8"/>
        <v>85</v>
      </c>
      <c r="C88" t="str">
        <f t="shared" si="9"/>
        <v>2-2018</v>
      </c>
      <c r="D88" s="19">
        <v>45108</v>
      </c>
      <c r="E88" s="84">
        <f t="shared" si="10"/>
        <v>45107</v>
      </c>
      <c r="F88" s="20">
        <f t="shared" si="7"/>
        <v>90</v>
      </c>
      <c r="G88" s="85">
        <f t="shared" si="11"/>
        <v>98</v>
      </c>
      <c r="H88">
        <v>28</v>
      </c>
      <c r="I88" s="67" t="s">
        <v>314</v>
      </c>
      <c r="J88" s="68">
        <v>33</v>
      </c>
      <c r="L88" s="67"/>
      <c r="M88" s="68"/>
      <c r="N88">
        <v>35</v>
      </c>
      <c r="O88" s="67" t="s">
        <v>314</v>
      </c>
      <c r="P88" s="68">
        <v>45</v>
      </c>
      <c r="Q88">
        <v>52</v>
      </c>
      <c r="R88" s="67" t="s">
        <v>314</v>
      </c>
      <c r="S88" s="68">
        <v>62</v>
      </c>
      <c r="U88" s="67"/>
      <c r="V88" s="68"/>
      <c r="W88">
        <v>89</v>
      </c>
      <c r="X88" s="67" t="s">
        <v>314</v>
      </c>
      <c r="Y88" s="68">
        <v>100</v>
      </c>
      <c r="Z88">
        <v>80</v>
      </c>
      <c r="AA88" s="67" t="s">
        <v>314</v>
      </c>
      <c r="AB88" s="68">
        <v>90</v>
      </c>
      <c r="AC88">
        <v>50</v>
      </c>
      <c r="AD88" s="67" t="s">
        <v>314</v>
      </c>
      <c r="AE88" s="68">
        <v>75</v>
      </c>
      <c r="AF88">
        <v>65</v>
      </c>
      <c r="AG88" s="67" t="s">
        <v>314</v>
      </c>
      <c r="AH88" s="68">
        <v>75</v>
      </c>
      <c r="AI88">
        <v>55</v>
      </c>
      <c r="AJ88" s="67" t="s">
        <v>314</v>
      </c>
      <c r="AK88" s="68">
        <v>70</v>
      </c>
      <c r="AL88" s="69">
        <v>50</v>
      </c>
      <c r="AM88" s="67" t="s">
        <v>314</v>
      </c>
      <c r="AN88" s="68">
        <v>65</v>
      </c>
      <c r="AO88" s="69">
        <v>28</v>
      </c>
      <c r="AP88" s="67" t="s">
        <v>314</v>
      </c>
      <c r="AQ88" s="68">
        <v>35</v>
      </c>
      <c r="AR88">
        <v>15</v>
      </c>
      <c r="AS88" s="67" t="s">
        <v>314</v>
      </c>
      <c r="AT88" s="68">
        <v>25</v>
      </c>
      <c r="AU88">
        <v>65</v>
      </c>
      <c r="AV88" t="s">
        <v>314</v>
      </c>
      <c r="AW88" s="68">
        <v>72</v>
      </c>
    </row>
    <row r="89" spans="1:49" x14ac:dyDescent="0.25">
      <c r="A89" s="66">
        <f t="shared" si="12"/>
        <v>43161</v>
      </c>
      <c r="B89">
        <f t="shared" si="8"/>
        <v>85</v>
      </c>
      <c r="C89" t="str">
        <f t="shared" si="9"/>
        <v>3-2018</v>
      </c>
      <c r="D89" s="19">
        <v>45139</v>
      </c>
      <c r="E89" s="84">
        <f t="shared" si="10"/>
        <v>45138</v>
      </c>
      <c r="F89" s="20">
        <f t="shared" si="7"/>
        <v>103.4</v>
      </c>
      <c r="G89" s="85">
        <f t="shared" si="11"/>
        <v>90</v>
      </c>
      <c r="H89">
        <v>28</v>
      </c>
      <c r="I89" s="67" t="s">
        <v>314</v>
      </c>
      <c r="J89" s="68">
        <v>33</v>
      </c>
      <c r="L89" s="67"/>
      <c r="M89" s="68"/>
      <c r="N89">
        <v>35</v>
      </c>
      <c r="O89" s="67" t="s">
        <v>314</v>
      </c>
      <c r="P89" s="68">
        <v>45</v>
      </c>
      <c r="Q89">
        <v>52</v>
      </c>
      <c r="R89" s="67" t="s">
        <v>314</v>
      </c>
      <c r="S89" s="68">
        <v>62</v>
      </c>
      <c r="U89" s="67"/>
      <c r="V89" s="68"/>
      <c r="W89">
        <v>89</v>
      </c>
      <c r="X89" s="67" t="s">
        <v>314</v>
      </c>
      <c r="Y89" s="68">
        <v>100</v>
      </c>
      <c r="Z89">
        <v>80</v>
      </c>
      <c r="AA89" s="67" t="s">
        <v>314</v>
      </c>
      <c r="AB89" s="68">
        <v>90</v>
      </c>
      <c r="AC89">
        <v>50</v>
      </c>
      <c r="AD89" s="67" t="s">
        <v>314</v>
      </c>
      <c r="AE89" s="68">
        <v>75</v>
      </c>
      <c r="AF89">
        <v>65</v>
      </c>
      <c r="AG89" s="67" t="s">
        <v>314</v>
      </c>
      <c r="AH89" s="68">
        <v>75</v>
      </c>
      <c r="AI89">
        <v>55</v>
      </c>
      <c r="AJ89" s="67" t="s">
        <v>314</v>
      </c>
      <c r="AK89" s="68">
        <v>70</v>
      </c>
      <c r="AL89" s="69">
        <v>50</v>
      </c>
      <c r="AM89" s="67" t="s">
        <v>314</v>
      </c>
      <c r="AN89" s="68">
        <v>65</v>
      </c>
      <c r="AO89" s="69">
        <v>28</v>
      </c>
      <c r="AP89" s="67" t="s">
        <v>314</v>
      </c>
      <c r="AQ89" s="68">
        <v>35</v>
      </c>
      <c r="AR89">
        <v>15</v>
      </c>
      <c r="AS89" s="67" t="s">
        <v>314</v>
      </c>
      <c r="AT89" s="68">
        <v>25</v>
      </c>
      <c r="AU89">
        <v>65</v>
      </c>
      <c r="AV89" t="s">
        <v>314</v>
      </c>
      <c r="AW89" s="68">
        <v>72</v>
      </c>
    </row>
    <row r="90" spans="1:49" x14ac:dyDescent="0.25">
      <c r="A90" s="66">
        <f t="shared" si="12"/>
        <v>43168</v>
      </c>
      <c r="B90">
        <f t="shared" si="8"/>
        <v>85</v>
      </c>
      <c r="C90" t="str">
        <f t="shared" si="9"/>
        <v>3-2018</v>
      </c>
      <c r="D90" s="19">
        <v>45170</v>
      </c>
      <c r="E90" s="84">
        <f t="shared" si="10"/>
        <v>45169</v>
      </c>
      <c r="F90" s="20">
        <f t="shared" si="7"/>
        <v>129.625</v>
      </c>
      <c r="G90" s="85">
        <f t="shared" si="11"/>
        <v>103.4</v>
      </c>
      <c r="H90">
        <v>25</v>
      </c>
      <c r="I90" s="67" t="s">
        <v>314</v>
      </c>
      <c r="J90" s="68">
        <v>35</v>
      </c>
      <c r="L90" s="67"/>
      <c r="M90" s="68"/>
      <c r="N90">
        <v>35</v>
      </c>
      <c r="O90" s="67" t="s">
        <v>314</v>
      </c>
      <c r="P90" s="68">
        <v>45</v>
      </c>
      <c r="Q90">
        <v>52</v>
      </c>
      <c r="R90" s="67" t="s">
        <v>314</v>
      </c>
      <c r="S90" s="68">
        <v>62</v>
      </c>
      <c r="U90" s="67"/>
      <c r="V90" s="68"/>
      <c r="W90">
        <v>89</v>
      </c>
      <c r="X90" s="67" t="s">
        <v>314</v>
      </c>
      <c r="Y90" s="68">
        <v>100</v>
      </c>
      <c r="Z90">
        <v>80</v>
      </c>
      <c r="AA90" s="67" t="s">
        <v>314</v>
      </c>
      <c r="AB90" s="68">
        <v>90</v>
      </c>
      <c r="AC90">
        <v>50</v>
      </c>
      <c r="AD90" s="67" t="s">
        <v>314</v>
      </c>
      <c r="AE90" s="68">
        <v>75</v>
      </c>
      <c r="AF90">
        <v>80</v>
      </c>
      <c r="AG90" s="67" t="s">
        <v>314</v>
      </c>
      <c r="AH90" s="68">
        <v>90</v>
      </c>
      <c r="AI90">
        <v>55</v>
      </c>
      <c r="AJ90" s="67" t="s">
        <v>314</v>
      </c>
      <c r="AK90" s="68">
        <v>70</v>
      </c>
      <c r="AL90" s="69">
        <v>50</v>
      </c>
      <c r="AM90" s="67" t="s">
        <v>314</v>
      </c>
      <c r="AN90" s="68">
        <v>65</v>
      </c>
      <c r="AO90" s="69">
        <v>28</v>
      </c>
      <c r="AP90" s="67" t="s">
        <v>314</v>
      </c>
      <c r="AQ90" s="68">
        <v>35</v>
      </c>
      <c r="AR90">
        <v>15</v>
      </c>
      <c r="AS90" s="67" t="s">
        <v>314</v>
      </c>
      <c r="AT90" s="68">
        <v>25</v>
      </c>
      <c r="AU90">
        <v>65</v>
      </c>
      <c r="AV90" t="s">
        <v>314</v>
      </c>
      <c r="AW90" s="68">
        <v>72</v>
      </c>
    </row>
    <row r="91" spans="1:49" x14ac:dyDescent="0.25">
      <c r="A91" s="66">
        <f t="shared" si="12"/>
        <v>43175</v>
      </c>
      <c r="B91">
        <f t="shared" si="8"/>
        <v>85</v>
      </c>
      <c r="C91" t="str">
        <f t="shared" si="9"/>
        <v>3-2018</v>
      </c>
      <c r="D91" s="19">
        <v>45200</v>
      </c>
      <c r="E91" s="84">
        <f t="shared" si="10"/>
        <v>45199</v>
      </c>
      <c r="F91" s="20">
        <f t="shared" si="7"/>
        <v>152.5</v>
      </c>
      <c r="G91" s="85">
        <f t="shared" si="11"/>
        <v>129.625</v>
      </c>
      <c r="H91">
        <v>25</v>
      </c>
      <c r="I91" s="67" t="s">
        <v>314</v>
      </c>
      <c r="J91" s="68">
        <v>35</v>
      </c>
      <c r="L91" s="67"/>
      <c r="M91" s="68"/>
      <c r="N91">
        <v>35</v>
      </c>
      <c r="O91" s="67" t="s">
        <v>314</v>
      </c>
      <c r="P91" s="68">
        <v>45</v>
      </c>
      <c r="Q91">
        <v>52</v>
      </c>
      <c r="R91" s="67" t="s">
        <v>314</v>
      </c>
      <c r="S91" s="68">
        <v>62</v>
      </c>
      <c r="U91" s="67"/>
      <c r="V91" s="68"/>
      <c r="W91">
        <v>89</v>
      </c>
      <c r="X91" s="67" t="s">
        <v>314</v>
      </c>
      <c r="Y91" s="68">
        <v>100</v>
      </c>
      <c r="Z91">
        <v>80</v>
      </c>
      <c r="AA91" s="67" t="s">
        <v>314</v>
      </c>
      <c r="AB91" s="68">
        <v>90</v>
      </c>
      <c r="AC91">
        <v>50</v>
      </c>
      <c r="AD91" s="67" t="s">
        <v>314</v>
      </c>
      <c r="AE91" s="68">
        <v>75</v>
      </c>
      <c r="AF91">
        <v>80</v>
      </c>
      <c r="AG91" s="67" t="s">
        <v>314</v>
      </c>
      <c r="AH91" s="68">
        <v>90</v>
      </c>
      <c r="AI91">
        <v>55</v>
      </c>
      <c r="AJ91" s="67" t="s">
        <v>314</v>
      </c>
      <c r="AK91" s="68">
        <v>70</v>
      </c>
      <c r="AL91" s="69">
        <v>50</v>
      </c>
      <c r="AM91" s="67" t="s">
        <v>314</v>
      </c>
      <c r="AN91" s="68">
        <v>65</v>
      </c>
      <c r="AO91" s="69">
        <v>28</v>
      </c>
      <c r="AP91" s="67" t="s">
        <v>314</v>
      </c>
      <c r="AQ91" s="68">
        <v>35</v>
      </c>
      <c r="AR91">
        <v>15</v>
      </c>
      <c r="AS91" s="67" t="s">
        <v>314</v>
      </c>
      <c r="AT91" s="68">
        <v>25</v>
      </c>
      <c r="AU91">
        <v>65</v>
      </c>
      <c r="AV91" t="s">
        <v>314</v>
      </c>
      <c r="AW91" s="68">
        <v>72</v>
      </c>
    </row>
    <row r="92" spans="1:49" x14ac:dyDescent="0.25">
      <c r="A92" s="66">
        <f t="shared" si="12"/>
        <v>43182</v>
      </c>
      <c r="B92">
        <f t="shared" si="8"/>
        <v>85</v>
      </c>
      <c r="C92" t="str">
        <f t="shared" si="9"/>
        <v>3-2018</v>
      </c>
      <c r="D92" s="19">
        <v>45231</v>
      </c>
      <c r="E92" s="84">
        <f t="shared" si="10"/>
        <v>45230</v>
      </c>
      <c r="F92" s="20">
        <f t="shared" si="7"/>
        <v>144.6</v>
      </c>
      <c r="G92" s="85">
        <f t="shared" si="11"/>
        <v>152.5</v>
      </c>
      <c r="H92">
        <v>25</v>
      </c>
      <c r="I92" s="67" t="s">
        <v>314</v>
      </c>
      <c r="J92" s="68">
        <v>35</v>
      </c>
      <c r="L92" s="67"/>
      <c r="M92" s="68"/>
      <c r="N92">
        <v>45</v>
      </c>
      <c r="O92" s="67" t="s">
        <v>314</v>
      </c>
      <c r="P92" s="68">
        <v>55</v>
      </c>
      <c r="Q92">
        <v>52</v>
      </c>
      <c r="R92" s="67" t="s">
        <v>314</v>
      </c>
      <c r="S92" s="68">
        <v>62</v>
      </c>
      <c r="U92" s="67"/>
      <c r="V92" s="68"/>
      <c r="W92">
        <v>89</v>
      </c>
      <c r="X92" s="67" t="s">
        <v>314</v>
      </c>
      <c r="Y92" s="68">
        <v>100</v>
      </c>
      <c r="Z92">
        <v>80</v>
      </c>
      <c r="AA92" s="67" t="s">
        <v>314</v>
      </c>
      <c r="AB92" s="68">
        <v>90</v>
      </c>
      <c r="AC92">
        <v>50</v>
      </c>
      <c r="AD92" s="67" t="s">
        <v>314</v>
      </c>
      <c r="AE92" s="68">
        <v>75</v>
      </c>
      <c r="AF92">
        <v>80</v>
      </c>
      <c r="AG92" s="67" t="s">
        <v>314</v>
      </c>
      <c r="AH92" s="68">
        <v>90</v>
      </c>
      <c r="AI92">
        <v>55</v>
      </c>
      <c r="AJ92" s="67" t="s">
        <v>314</v>
      </c>
      <c r="AK92" s="68">
        <v>70</v>
      </c>
      <c r="AL92" s="69">
        <v>50</v>
      </c>
      <c r="AM92" s="67" t="s">
        <v>314</v>
      </c>
      <c r="AN92" s="68">
        <v>65</v>
      </c>
      <c r="AO92" s="69">
        <v>28</v>
      </c>
      <c r="AP92" s="67" t="s">
        <v>314</v>
      </c>
      <c r="AQ92" s="68">
        <v>35</v>
      </c>
      <c r="AR92">
        <v>15</v>
      </c>
      <c r="AS92" s="67" t="s">
        <v>314</v>
      </c>
      <c r="AT92" s="68">
        <v>25</v>
      </c>
      <c r="AU92">
        <v>65</v>
      </c>
      <c r="AV92" t="s">
        <v>314</v>
      </c>
      <c r="AW92" s="68">
        <v>72</v>
      </c>
    </row>
    <row r="93" spans="1:49" x14ac:dyDescent="0.25">
      <c r="A93" s="66">
        <f t="shared" si="12"/>
        <v>43189</v>
      </c>
      <c r="B93">
        <f t="shared" si="8"/>
        <v>85</v>
      </c>
      <c r="C93" t="str">
        <f t="shared" si="9"/>
        <v>3-2018</v>
      </c>
      <c r="D93" s="19">
        <v>45261</v>
      </c>
      <c r="E93" s="84">
        <f t="shared" si="10"/>
        <v>45260</v>
      </c>
      <c r="F93" s="20">
        <f t="shared" si="7"/>
        <v>139</v>
      </c>
      <c r="G93" s="85">
        <f t="shared" si="11"/>
        <v>144.6</v>
      </c>
      <c r="H93">
        <v>25</v>
      </c>
      <c r="I93" s="67" t="s">
        <v>314</v>
      </c>
      <c r="J93" s="68">
        <v>35</v>
      </c>
      <c r="L93" s="67"/>
      <c r="M93" s="68"/>
      <c r="N93">
        <v>45</v>
      </c>
      <c r="O93" s="67" t="s">
        <v>314</v>
      </c>
      <c r="P93" s="68">
        <v>55</v>
      </c>
      <c r="Q93">
        <v>52</v>
      </c>
      <c r="R93" s="67" t="s">
        <v>314</v>
      </c>
      <c r="S93" s="68">
        <v>62</v>
      </c>
      <c r="U93" s="67"/>
      <c r="V93" s="68"/>
      <c r="W93">
        <v>89</v>
      </c>
      <c r="X93" s="67" t="s">
        <v>314</v>
      </c>
      <c r="Y93" s="68">
        <v>100</v>
      </c>
      <c r="Z93">
        <v>80</v>
      </c>
      <c r="AA93" s="67" t="s">
        <v>314</v>
      </c>
      <c r="AB93" s="68">
        <v>90</v>
      </c>
      <c r="AC93">
        <v>50</v>
      </c>
      <c r="AD93" s="67" t="s">
        <v>314</v>
      </c>
      <c r="AE93" s="68">
        <v>75</v>
      </c>
      <c r="AF93">
        <v>95</v>
      </c>
      <c r="AG93" s="67" t="s">
        <v>314</v>
      </c>
      <c r="AH93" s="68">
        <v>105</v>
      </c>
      <c r="AI93">
        <v>55</v>
      </c>
      <c r="AJ93" s="67" t="s">
        <v>314</v>
      </c>
      <c r="AK93" s="68">
        <v>70</v>
      </c>
      <c r="AL93" s="69">
        <v>50</v>
      </c>
      <c r="AM93" s="67" t="s">
        <v>314</v>
      </c>
      <c r="AN93" s="68">
        <v>65</v>
      </c>
      <c r="AO93" s="69">
        <v>28</v>
      </c>
      <c r="AP93" s="67" t="s">
        <v>314</v>
      </c>
      <c r="AQ93" s="68">
        <v>35</v>
      </c>
      <c r="AR93">
        <v>15</v>
      </c>
      <c r="AS93" s="67" t="s">
        <v>314</v>
      </c>
      <c r="AT93" s="68">
        <v>25</v>
      </c>
      <c r="AU93">
        <v>65</v>
      </c>
      <c r="AV93" t="s">
        <v>314</v>
      </c>
      <c r="AW93" s="68">
        <v>72</v>
      </c>
    </row>
    <row r="94" spans="1:49" x14ac:dyDescent="0.25">
      <c r="A94" s="66">
        <f t="shared" si="12"/>
        <v>43196</v>
      </c>
      <c r="B94">
        <f t="shared" si="8"/>
        <v>85</v>
      </c>
      <c r="C94" t="str">
        <f t="shared" si="9"/>
        <v>4-2018</v>
      </c>
      <c r="D94" s="19">
        <v>45292</v>
      </c>
      <c r="E94" s="84">
        <f t="shared" si="10"/>
        <v>45291</v>
      </c>
      <c r="F94" s="20">
        <f t="shared" si="7"/>
        <v>134.5</v>
      </c>
      <c r="G94" s="85">
        <f t="shared" si="11"/>
        <v>139</v>
      </c>
      <c r="H94">
        <v>25</v>
      </c>
      <c r="I94" s="67" t="s">
        <v>314</v>
      </c>
      <c r="J94" s="68">
        <v>35</v>
      </c>
      <c r="L94" s="67"/>
      <c r="M94" s="68"/>
      <c r="N94">
        <v>45</v>
      </c>
      <c r="O94" s="67" t="s">
        <v>314</v>
      </c>
      <c r="P94" s="68">
        <v>55</v>
      </c>
      <c r="Q94">
        <v>52</v>
      </c>
      <c r="R94" s="67" t="s">
        <v>314</v>
      </c>
      <c r="S94" s="68">
        <v>62</v>
      </c>
      <c r="U94" s="67"/>
      <c r="V94" s="68"/>
      <c r="W94">
        <v>89</v>
      </c>
      <c r="X94" s="67" t="s">
        <v>314</v>
      </c>
      <c r="Y94" s="68">
        <v>100</v>
      </c>
      <c r="Z94">
        <v>80</v>
      </c>
      <c r="AA94" s="67" t="s">
        <v>314</v>
      </c>
      <c r="AB94" s="68">
        <v>90</v>
      </c>
      <c r="AC94">
        <v>50</v>
      </c>
      <c r="AD94" s="67" t="s">
        <v>314</v>
      </c>
      <c r="AE94" s="68">
        <v>75</v>
      </c>
      <c r="AF94">
        <v>95</v>
      </c>
      <c r="AG94" s="67" t="s">
        <v>314</v>
      </c>
      <c r="AH94" s="68">
        <v>105</v>
      </c>
      <c r="AI94">
        <v>55</v>
      </c>
      <c r="AJ94" s="67" t="s">
        <v>314</v>
      </c>
      <c r="AK94" s="68">
        <v>70</v>
      </c>
      <c r="AL94" s="69">
        <v>50</v>
      </c>
      <c r="AM94" s="67" t="s">
        <v>314</v>
      </c>
      <c r="AN94" s="68">
        <v>65</v>
      </c>
      <c r="AO94" s="69">
        <v>28</v>
      </c>
      <c r="AP94" s="67" t="s">
        <v>314</v>
      </c>
      <c r="AQ94" s="68">
        <v>35</v>
      </c>
      <c r="AR94">
        <v>15</v>
      </c>
      <c r="AS94" s="67" t="s">
        <v>314</v>
      </c>
      <c r="AT94" s="68">
        <v>25</v>
      </c>
      <c r="AU94">
        <v>65</v>
      </c>
      <c r="AV94" t="s">
        <v>314</v>
      </c>
      <c r="AW94" s="68">
        <v>72</v>
      </c>
    </row>
    <row r="95" spans="1:49" x14ac:dyDescent="0.25">
      <c r="A95" s="66">
        <f t="shared" si="12"/>
        <v>43203</v>
      </c>
      <c r="B95">
        <f t="shared" si="8"/>
        <v>85</v>
      </c>
      <c r="C95" t="str">
        <f t="shared" si="9"/>
        <v>4-2018</v>
      </c>
      <c r="D95" s="19">
        <v>45323</v>
      </c>
      <c r="E95" s="84">
        <f t="shared" si="10"/>
        <v>45322</v>
      </c>
      <c r="F95" s="20">
        <f t="shared" si="7"/>
        <v>127.3</v>
      </c>
      <c r="G95" s="85">
        <f t="shared" si="11"/>
        <v>134.5</v>
      </c>
      <c r="H95">
        <v>25</v>
      </c>
      <c r="I95" s="67" t="s">
        <v>314</v>
      </c>
      <c r="J95" s="68">
        <v>35</v>
      </c>
      <c r="L95" s="67"/>
      <c r="M95" s="68"/>
      <c r="N95">
        <v>45</v>
      </c>
      <c r="O95" s="67" t="s">
        <v>314</v>
      </c>
      <c r="P95" s="68">
        <v>55</v>
      </c>
      <c r="Q95">
        <v>52</v>
      </c>
      <c r="R95" s="67" t="s">
        <v>314</v>
      </c>
      <c r="S95" s="68">
        <v>62</v>
      </c>
      <c r="U95" s="67"/>
      <c r="V95" s="68"/>
      <c r="W95">
        <v>89</v>
      </c>
      <c r="X95" s="67" t="s">
        <v>314</v>
      </c>
      <c r="Y95" s="68">
        <v>100</v>
      </c>
      <c r="Z95">
        <v>80</v>
      </c>
      <c r="AA95" s="67" t="s">
        <v>314</v>
      </c>
      <c r="AB95" s="68">
        <v>90</v>
      </c>
      <c r="AC95">
        <v>50</v>
      </c>
      <c r="AD95" s="67" t="s">
        <v>314</v>
      </c>
      <c r="AE95" s="68">
        <v>75</v>
      </c>
      <c r="AF95">
        <v>95</v>
      </c>
      <c r="AG95" s="67" t="s">
        <v>314</v>
      </c>
      <c r="AH95" s="68">
        <v>105</v>
      </c>
      <c r="AI95">
        <v>55</v>
      </c>
      <c r="AJ95" s="67" t="s">
        <v>314</v>
      </c>
      <c r="AK95" s="68">
        <v>70</v>
      </c>
      <c r="AL95" s="69">
        <v>50</v>
      </c>
      <c r="AM95" s="67" t="s">
        <v>314</v>
      </c>
      <c r="AN95" s="68">
        <v>65</v>
      </c>
      <c r="AO95" s="69">
        <v>28</v>
      </c>
      <c r="AP95" s="67" t="s">
        <v>314</v>
      </c>
      <c r="AQ95" s="68">
        <v>35</v>
      </c>
      <c r="AR95">
        <v>15</v>
      </c>
      <c r="AS95" s="67" t="s">
        <v>314</v>
      </c>
      <c r="AT95" s="68">
        <v>25</v>
      </c>
      <c r="AU95">
        <v>65</v>
      </c>
      <c r="AV95" t="s">
        <v>314</v>
      </c>
      <c r="AW95" s="68">
        <v>72</v>
      </c>
    </row>
    <row r="96" spans="1:49" x14ac:dyDescent="0.25">
      <c r="A96" s="66">
        <f t="shared" si="12"/>
        <v>43210</v>
      </c>
      <c r="B96">
        <f t="shared" si="8"/>
        <v>85</v>
      </c>
      <c r="C96" t="str">
        <f t="shared" si="9"/>
        <v>4-2018</v>
      </c>
      <c r="D96" s="19">
        <v>45352</v>
      </c>
      <c r="E96" s="84">
        <f t="shared" si="10"/>
        <v>45351</v>
      </c>
      <c r="F96" s="20">
        <f t="shared" si="7"/>
        <v>125.75</v>
      </c>
      <c r="G96" s="85">
        <f t="shared" si="11"/>
        <v>127.3</v>
      </c>
      <c r="H96">
        <v>25</v>
      </c>
      <c r="I96" s="67" t="s">
        <v>314</v>
      </c>
      <c r="J96" s="68">
        <v>35</v>
      </c>
      <c r="L96" s="67"/>
      <c r="M96" s="68"/>
      <c r="N96">
        <v>45</v>
      </c>
      <c r="O96" s="67" t="s">
        <v>314</v>
      </c>
      <c r="P96" s="68">
        <v>55</v>
      </c>
      <c r="Q96">
        <v>52</v>
      </c>
      <c r="R96" s="67" t="s">
        <v>314</v>
      </c>
      <c r="S96" s="68">
        <v>62</v>
      </c>
      <c r="U96" s="67"/>
      <c r="V96" s="68"/>
      <c r="W96">
        <v>89</v>
      </c>
      <c r="X96" s="67" t="s">
        <v>314</v>
      </c>
      <c r="Y96" s="68">
        <v>100</v>
      </c>
      <c r="Z96">
        <v>80</v>
      </c>
      <c r="AA96" s="67" t="s">
        <v>314</v>
      </c>
      <c r="AB96" s="68">
        <v>90</v>
      </c>
      <c r="AC96">
        <v>50</v>
      </c>
      <c r="AD96" s="67" t="s">
        <v>314</v>
      </c>
      <c r="AE96" s="68">
        <v>75</v>
      </c>
      <c r="AF96">
        <v>95</v>
      </c>
      <c r="AG96" s="67" t="s">
        <v>314</v>
      </c>
      <c r="AH96" s="68">
        <v>105</v>
      </c>
      <c r="AI96">
        <v>55</v>
      </c>
      <c r="AJ96" s="67" t="s">
        <v>314</v>
      </c>
      <c r="AK96" s="68">
        <v>70</v>
      </c>
      <c r="AL96" s="69">
        <v>50</v>
      </c>
      <c r="AM96" s="67" t="s">
        <v>314</v>
      </c>
      <c r="AN96" s="68">
        <v>65</v>
      </c>
      <c r="AO96" s="69">
        <v>22</v>
      </c>
      <c r="AP96" s="67" t="s">
        <v>314</v>
      </c>
      <c r="AQ96" s="68">
        <v>28</v>
      </c>
      <c r="AR96">
        <v>38</v>
      </c>
      <c r="AS96" s="67" t="s">
        <v>314</v>
      </c>
      <c r="AT96" s="68">
        <v>52</v>
      </c>
      <c r="AU96">
        <v>65</v>
      </c>
      <c r="AV96" t="s">
        <v>314</v>
      </c>
      <c r="AW96" s="68">
        <v>72</v>
      </c>
    </row>
    <row r="97" spans="1:49" x14ac:dyDescent="0.25">
      <c r="A97" s="66">
        <f t="shared" si="12"/>
        <v>43217</v>
      </c>
      <c r="B97">
        <f t="shared" si="8"/>
        <v>85</v>
      </c>
      <c r="C97" t="str">
        <f t="shared" si="9"/>
        <v>4-2018</v>
      </c>
      <c r="D97" s="19">
        <v>45383</v>
      </c>
      <c r="E97" s="84">
        <f t="shared" si="10"/>
        <v>45382</v>
      </c>
      <c r="F97" s="20">
        <f t="shared" si="7"/>
        <v>125.625</v>
      </c>
      <c r="G97" s="85">
        <f t="shared" si="11"/>
        <v>125.75</v>
      </c>
      <c r="H97">
        <v>30</v>
      </c>
      <c r="I97" s="67" t="s">
        <v>314</v>
      </c>
      <c r="J97" s="68">
        <v>40</v>
      </c>
      <c r="L97" s="67"/>
      <c r="M97" s="68"/>
      <c r="N97">
        <v>45</v>
      </c>
      <c r="O97" s="67" t="s">
        <v>314</v>
      </c>
      <c r="P97" s="68">
        <v>55</v>
      </c>
      <c r="Q97">
        <v>55</v>
      </c>
      <c r="R97" s="67" t="s">
        <v>314</v>
      </c>
      <c r="S97" s="68">
        <v>65</v>
      </c>
      <c r="U97" s="67"/>
      <c r="V97" s="68"/>
      <c r="W97">
        <v>89</v>
      </c>
      <c r="X97" s="67" t="s">
        <v>314</v>
      </c>
      <c r="Y97" s="68">
        <v>100</v>
      </c>
      <c r="Z97">
        <v>80</v>
      </c>
      <c r="AA97" s="67" t="s">
        <v>314</v>
      </c>
      <c r="AB97" s="68">
        <v>90</v>
      </c>
      <c r="AC97">
        <v>55</v>
      </c>
      <c r="AD97" s="67" t="s">
        <v>314</v>
      </c>
      <c r="AE97" s="68">
        <v>80</v>
      </c>
      <c r="AF97">
        <v>95</v>
      </c>
      <c r="AG97" s="67" t="s">
        <v>314</v>
      </c>
      <c r="AH97" s="68">
        <v>105</v>
      </c>
      <c r="AI97">
        <v>58</v>
      </c>
      <c r="AJ97" s="67" t="s">
        <v>314</v>
      </c>
      <c r="AK97" s="68">
        <v>73</v>
      </c>
      <c r="AL97" s="69">
        <v>53</v>
      </c>
      <c r="AM97" s="67" t="s">
        <v>314</v>
      </c>
      <c r="AN97" s="68">
        <v>68</v>
      </c>
      <c r="AO97" s="69">
        <v>22</v>
      </c>
      <c r="AP97" s="67" t="s">
        <v>314</v>
      </c>
      <c r="AQ97" s="68">
        <v>28</v>
      </c>
      <c r="AR97">
        <v>38</v>
      </c>
      <c r="AS97" s="67" t="s">
        <v>314</v>
      </c>
      <c r="AT97" s="68">
        <v>52</v>
      </c>
      <c r="AU97">
        <v>65</v>
      </c>
      <c r="AV97" t="s">
        <v>314</v>
      </c>
      <c r="AW97" s="68">
        <v>72</v>
      </c>
    </row>
    <row r="98" spans="1:49" x14ac:dyDescent="0.25">
      <c r="A98" s="66">
        <f t="shared" si="12"/>
        <v>43224</v>
      </c>
      <c r="B98">
        <f t="shared" si="8"/>
        <v>85</v>
      </c>
      <c r="C98" t="str">
        <f t="shared" si="9"/>
        <v>5-2018</v>
      </c>
      <c r="D98" s="19">
        <v>45413</v>
      </c>
      <c r="E98" s="84">
        <f t="shared" si="10"/>
        <v>45412</v>
      </c>
      <c r="F98" s="20">
        <f t="shared" si="7"/>
        <v>127.5</v>
      </c>
      <c r="G98" s="85">
        <f t="shared" si="11"/>
        <v>125.625</v>
      </c>
      <c r="H98">
        <v>30</v>
      </c>
      <c r="I98" s="67" t="s">
        <v>314</v>
      </c>
      <c r="J98" s="68">
        <v>40</v>
      </c>
      <c r="L98" s="67"/>
      <c r="M98" s="68"/>
      <c r="N98">
        <v>45</v>
      </c>
      <c r="O98" s="67" t="s">
        <v>314</v>
      </c>
      <c r="P98" s="68">
        <v>55</v>
      </c>
      <c r="Q98">
        <v>55</v>
      </c>
      <c r="R98" s="67" t="s">
        <v>314</v>
      </c>
      <c r="S98" s="68">
        <v>65</v>
      </c>
      <c r="U98" s="67"/>
      <c r="V98" s="68"/>
      <c r="W98">
        <v>95</v>
      </c>
      <c r="X98" s="67" t="s">
        <v>314</v>
      </c>
      <c r="Y98" s="68">
        <v>105</v>
      </c>
      <c r="Z98">
        <v>80</v>
      </c>
      <c r="AA98" s="67" t="s">
        <v>314</v>
      </c>
      <c r="AB98" s="68">
        <v>90</v>
      </c>
      <c r="AC98">
        <v>55</v>
      </c>
      <c r="AD98" s="67" t="s">
        <v>314</v>
      </c>
      <c r="AE98" s="68">
        <v>80</v>
      </c>
      <c r="AF98">
        <v>95</v>
      </c>
      <c r="AG98" s="67" t="s">
        <v>314</v>
      </c>
      <c r="AH98" s="68">
        <v>105</v>
      </c>
      <c r="AI98">
        <v>58</v>
      </c>
      <c r="AJ98" s="67" t="s">
        <v>314</v>
      </c>
      <c r="AK98" s="68">
        <v>73</v>
      </c>
      <c r="AL98" s="69">
        <v>53</v>
      </c>
      <c r="AM98" s="67" t="s">
        <v>314</v>
      </c>
      <c r="AN98" s="68">
        <v>68</v>
      </c>
      <c r="AO98" s="69">
        <v>22</v>
      </c>
      <c r="AP98" s="67" t="s">
        <v>314</v>
      </c>
      <c r="AQ98" s="68">
        <v>28</v>
      </c>
      <c r="AR98">
        <v>38</v>
      </c>
      <c r="AS98" s="67" t="s">
        <v>314</v>
      </c>
      <c r="AT98" s="68">
        <v>52</v>
      </c>
      <c r="AU98">
        <v>65</v>
      </c>
      <c r="AV98" t="s">
        <v>314</v>
      </c>
      <c r="AW98" s="68">
        <v>72</v>
      </c>
    </row>
    <row r="99" spans="1:49" x14ac:dyDescent="0.25">
      <c r="A99" s="66">
        <f t="shared" si="12"/>
        <v>43231</v>
      </c>
      <c r="B99">
        <f t="shared" si="8"/>
        <v>85</v>
      </c>
      <c r="C99" t="str">
        <f t="shared" si="9"/>
        <v>5-2018</v>
      </c>
      <c r="D99" s="19">
        <v>45444</v>
      </c>
      <c r="E99" s="84">
        <f t="shared" si="10"/>
        <v>45443</v>
      </c>
      <c r="F99" s="20">
        <f t="shared" si="7"/>
        <v>145</v>
      </c>
      <c r="G99" s="85">
        <f t="shared" si="11"/>
        <v>127.5</v>
      </c>
      <c r="H99">
        <v>30</v>
      </c>
      <c r="I99" s="67" t="s">
        <v>314</v>
      </c>
      <c r="J99" s="68">
        <v>40</v>
      </c>
      <c r="L99" s="67"/>
      <c r="M99" s="68"/>
      <c r="N99">
        <v>45</v>
      </c>
      <c r="O99" s="67" t="s">
        <v>314</v>
      </c>
      <c r="P99" s="68">
        <v>55</v>
      </c>
      <c r="Q99">
        <v>55</v>
      </c>
      <c r="R99" s="67" t="s">
        <v>314</v>
      </c>
      <c r="S99" s="68">
        <v>65</v>
      </c>
      <c r="U99" s="67"/>
      <c r="V99" s="68"/>
      <c r="W99">
        <v>95</v>
      </c>
      <c r="X99" s="67" t="s">
        <v>314</v>
      </c>
      <c r="Y99" s="68">
        <v>105</v>
      </c>
      <c r="Z99">
        <v>80</v>
      </c>
      <c r="AA99" s="67" t="s">
        <v>314</v>
      </c>
      <c r="AB99" s="68">
        <v>90</v>
      </c>
      <c r="AC99">
        <v>55</v>
      </c>
      <c r="AD99" s="67" t="s">
        <v>314</v>
      </c>
      <c r="AE99" s="68">
        <v>85</v>
      </c>
      <c r="AF99">
        <v>95</v>
      </c>
      <c r="AG99" s="67" t="s">
        <v>314</v>
      </c>
      <c r="AH99" s="68">
        <v>105</v>
      </c>
      <c r="AI99">
        <v>58</v>
      </c>
      <c r="AJ99" s="67" t="s">
        <v>314</v>
      </c>
      <c r="AK99" s="68">
        <v>73</v>
      </c>
      <c r="AL99" s="69">
        <v>53</v>
      </c>
      <c r="AM99" s="67" t="s">
        <v>314</v>
      </c>
      <c r="AN99" s="68">
        <v>68</v>
      </c>
      <c r="AO99" s="69">
        <v>22</v>
      </c>
      <c r="AP99" s="67" t="s">
        <v>314</v>
      </c>
      <c r="AQ99" s="68">
        <v>28</v>
      </c>
      <c r="AR99">
        <v>38</v>
      </c>
      <c r="AS99" s="67" t="s">
        <v>314</v>
      </c>
      <c r="AT99" s="68">
        <v>52</v>
      </c>
      <c r="AU99">
        <v>65</v>
      </c>
      <c r="AV99" t="s">
        <v>314</v>
      </c>
      <c r="AW99" s="68">
        <v>72</v>
      </c>
    </row>
    <row r="100" spans="1:49" x14ac:dyDescent="0.25">
      <c r="A100" s="66">
        <f t="shared" si="12"/>
        <v>43238</v>
      </c>
      <c r="B100">
        <f t="shared" si="8"/>
        <v>85</v>
      </c>
      <c r="C100" t="str">
        <f t="shared" si="9"/>
        <v>5-2018</v>
      </c>
      <c r="D100" s="19">
        <v>45474</v>
      </c>
      <c r="E100" s="84">
        <f t="shared" si="10"/>
        <v>45473</v>
      </c>
      <c r="F100" s="20">
        <f t="shared" si="7"/>
        <v>155.75</v>
      </c>
      <c r="G100" s="85">
        <f t="shared" si="11"/>
        <v>145</v>
      </c>
      <c r="H100">
        <v>30</v>
      </c>
      <c r="I100" s="67" t="s">
        <v>314</v>
      </c>
      <c r="J100" s="68">
        <v>40</v>
      </c>
      <c r="L100" s="67"/>
      <c r="M100" s="68"/>
      <c r="N100">
        <v>45</v>
      </c>
      <c r="O100" s="67" t="s">
        <v>314</v>
      </c>
      <c r="P100" s="68">
        <v>55</v>
      </c>
      <c r="Q100">
        <v>70</v>
      </c>
      <c r="R100" s="67" t="s">
        <v>314</v>
      </c>
      <c r="S100" s="68">
        <v>80</v>
      </c>
      <c r="U100" s="67"/>
      <c r="V100" s="68"/>
      <c r="W100">
        <v>95</v>
      </c>
      <c r="X100" s="67" t="s">
        <v>314</v>
      </c>
      <c r="Y100" s="68">
        <v>105</v>
      </c>
      <c r="Z100">
        <v>80</v>
      </c>
      <c r="AA100" s="67" t="s">
        <v>314</v>
      </c>
      <c r="AB100" s="68">
        <v>90</v>
      </c>
      <c r="AC100">
        <v>55</v>
      </c>
      <c r="AD100" s="67" t="s">
        <v>314</v>
      </c>
      <c r="AE100" s="68">
        <v>85</v>
      </c>
      <c r="AF100">
        <v>95</v>
      </c>
      <c r="AG100" s="67" t="s">
        <v>314</v>
      </c>
      <c r="AH100" s="68">
        <v>105</v>
      </c>
      <c r="AI100">
        <v>58</v>
      </c>
      <c r="AJ100" s="67" t="s">
        <v>314</v>
      </c>
      <c r="AK100" s="68">
        <v>73</v>
      </c>
      <c r="AL100" s="69">
        <v>53</v>
      </c>
      <c r="AM100" s="67" t="s">
        <v>314</v>
      </c>
      <c r="AN100" s="68">
        <v>68</v>
      </c>
      <c r="AO100" s="69">
        <v>22</v>
      </c>
      <c r="AP100" s="67" t="s">
        <v>314</v>
      </c>
      <c r="AQ100" s="68">
        <v>28</v>
      </c>
      <c r="AR100">
        <v>38</v>
      </c>
      <c r="AS100" s="67" t="s">
        <v>314</v>
      </c>
      <c r="AT100" s="68">
        <v>52</v>
      </c>
      <c r="AU100">
        <v>65</v>
      </c>
      <c r="AV100" t="s">
        <v>314</v>
      </c>
      <c r="AW100" s="68">
        <v>72</v>
      </c>
    </row>
    <row r="101" spans="1:49" x14ac:dyDescent="0.25">
      <c r="A101" s="66">
        <f t="shared" si="12"/>
        <v>43245</v>
      </c>
      <c r="B101">
        <f t="shared" si="8"/>
        <v>85</v>
      </c>
      <c r="C101" t="str">
        <f t="shared" si="9"/>
        <v>5-2018</v>
      </c>
      <c r="D101" s="19">
        <v>45505</v>
      </c>
      <c r="E101" s="84">
        <f t="shared" si="10"/>
        <v>45504</v>
      </c>
      <c r="F101" s="20">
        <f t="shared" si="7"/>
        <v>164.4</v>
      </c>
      <c r="G101" s="85">
        <f t="shared" si="11"/>
        <v>155.75</v>
      </c>
      <c r="H101">
        <v>30</v>
      </c>
      <c r="I101" s="67" t="s">
        <v>314</v>
      </c>
      <c r="J101" s="68">
        <v>40</v>
      </c>
      <c r="L101" s="67"/>
      <c r="M101" s="68"/>
      <c r="N101">
        <v>45</v>
      </c>
      <c r="O101" s="67" t="s">
        <v>314</v>
      </c>
      <c r="P101" s="68">
        <v>55</v>
      </c>
      <c r="Q101">
        <v>70</v>
      </c>
      <c r="R101" s="67" t="s">
        <v>314</v>
      </c>
      <c r="S101" s="68">
        <v>80</v>
      </c>
      <c r="U101" s="67"/>
      <c r="V101" s="68"/>
      <c r="W101">
        <v>95</v>
      </c>
      <c r="X101" s="67" t="s">
        <v>314</v>
      </c>
      <c r="Y101" s="68">
        <v>105</v>
      </c>
      <c r="Z101">
        <v>80</v>
      </c>
      <c r="AA101" s="67" t="s">
        <v>314</v>
      </c>
      <c r="AB101" s="68">
        <v>90</v>
      </c>
      <c r="AC101">
        <v>55</v>
      </c>
      <c r="AD101" s="67" t="s">
        <v>314</v>
      </c>
      <c r="AE101" s="68">
        <v>85</v>
      </c>
      <c r="AF101">
        <v>95</v>
      </c>
      <c r="AG101" s="67" t="s">
        <v>314</v>
      </c>
      <c r="AH101" s="68">
        <v>105</v>
      </c>
      <c r="AI101">
        <v>58</v>
      </c>
      <c r="AJ101" s="67" t="s">
        <v>314</v>
      </c>
      <c r="AK101" s="68">
        <v>73</v>
      </c>
      <c r="AL101" s="69">
        <v>53</v>
      </c>
      <c r="AM101" s="67" t="s">
        <v>314</v>
      </c>
      <c r="AN101" s="68">
        <v>68</v>
      </c>
      <c r="AO101" s="69">
        <v>22</v>
      </c>
      <c r="AP101" s="67" t="s">
        <v>314</v>
      </c>
      <c r="AQ101" s="68">
        <v>28</v>
      </c>
      <c r="AR101">
        <v>38</v>
      </c>
      <c r="AS101" s="67" t="s">
        <v>314</v>
      </c>
      <c r="AT101" s="68">
        <v>52</v>
      </c>
      <c r="AU101">
        <v>65</v>
      </c>
      <c r="AV101" t="s">
        <v>314</v>
      </c>
      <c r="AW101" s="68">
        <v>72</v>
      </c>
    </row>
    <row r="102" spans="1:49" x14ac:dyDescent="0.25">
      <c r="A102" s="66">
        <f t="shared" si="12"/>
        <v>43252</v>
      </c>
      <c r="B102">
        <f t="shared" si="8"/>
        <v>85</v>
      </c>
      <c r="C102" t="str">
        <f t="shared" si="9"/>
        <v>6-2018</v>
      </c>
      <c r="D102" s="19">
        <v>45536</v>
      </c>
      <c r="E102" s="84">
        <f t="shared" si="10"/>
        <v>45535</v>
      </c>
      <c r="F102" s="20">
        <f t="shared" si="7"/>
        <v>167</v>
      </c>
      <c r="G102" s="85">
        <f t="shared" si="11"/>
        <v>164.4</v>
      </c>
      <c r="H102">
        <v>30</v>
      </c>
      <c r="I102" s="67" t="s">
        <v>314</v>
      </c>
      <c r="J102" s="68">
        <v>40</v>
      </c>
      <c r="L102" s="67"/>
      <c r="M102" s="68"/>
      <c r="N102">
        <v>45</v>
      </c>
      <c r="O102" s="67" t="s">
        <v>314</v>
      </c>
      <c r="P102" s="68">
        <v>55</v>
      </c>
      <c r="Q102">
        <v>75</v>
      </c>
      <c r="R102" s="67" t="s">
        <v>314</v>
      </c>
      <c r="S102" s="68">
        <v>85</v>
      </c>
      <c r="U102" s="67"/>
      <c r="V102" s="68"/>
      <c r="W102">
        <v>95</v>
      </c>
      <c r="X102" s="67" t="s">
        <v>314</v>
      </c>
      <c r="Y102" s="68">
        <v>105</v>
      </c>
      <c r="Z102">
        <v>80</v>
      </c>
      <c r="AA102" s="67" t="s">
        <v>314</v>
      </c>
      <c r="AB102" s="68">
        <v>90</v>
      </c>
      <c r="AC102">
        <v>68</v>
      </c>
      <c r="AD102" s="67" t="s">
        <v>314</v>
      </c>
      <c r="AE102" s="68">
        <v>90</v>
      </c>
      <c r="AF102">
        <v>100</v>
      </c>
      <c r="AG102" s="67" t="s">
        <v>314</v>
      </c>
      <c r="AH102" s="68">
        <v>110</v>
      </c>
      <c r="AI102">
        <v>58</v>
      </c>
      <c r="AJ102" s="67" t="s">
        <v>314</v>
      </c>
      <c r="AK102" s="68">
        <v>73</v>
      </c>
      <c r="AL102" s="69">
        <v>53</v>
      </c>
      <c r="AM102" s="67" t="s">
        <v>314</v>
      </c>
      <c r="AN102" s="68">
        <v>68</v>
      </c>
      <c r="AO102" s="69">
        <v>22</v>
      </c>
      <c r="AP102" s="67" t="s">
        <v>314</v>
      </c>
      <c r="AQ102" s="68">
        <v>28</v>
      </c>
      <c r="AR102">
        <v>38</v>
      </c>
      <c r="AS102" s="67" t="s">
        <v>314</v>
      </c>
      <c r="AT102" s="68">
        <v>52</v>
      </c>
      <c r="AU102">
        <v>65</v>
      </c>
      <c r="AV102" t="s">
        <v>314</v>
      </c>
      <c r="AW102" s="68">
        <v>72</v>
      </c>
    </row>
    <row r="103" spans="1:49" x14ac:dyDescent="0.25">
      <c r="A103" s="66">
        <f t="shared" si="12"/>
        <v>43259</v>
      </c>
      <c r="B103">
        <f t="shared" si="8"/>
        <v>85</v>
      </c>
      <c r="C103" t="str">
        <f t="shared" si="9"/>
        <v>6-2018</v>
      </c>
      <c r="D103" s="19">
        <v>45566</v>
      </c>
      <c r="E103" s="84">
        <f t="shared" si="10"/>
        <v>45565</v>
      </c>
      <c r="F103" s="20">
        <f t="shared" si="7"/>
        <v>168.2</v>
      </c>
      <c r="G103" s="85">
        <f t="shared" si="11"/>
        <v>167</v>
      </c>
      <c r="H103">
        <v>30</v>
      </c>
      <c r="I103" s="67" t="s">
        <v>314</v>
      </c>
      <c r="J103" s="68">
        <v>40</v>
      </c>
      <c r="L103" s="67"/>
      <c r="M103" s="68"/>
      <c r="N103">
        <v>45</v>
      </c>
      <c r="O103" s="67" t="s">
        <v>314</v>
      </c>
      <c r="P103" s="68">
        <v>55</v>
      </c>
      <c r="Q103">
        <v>75</v>
      </c>
      <c r="R103" s="67" t="s">
        <v>314</v>
      </c>
      <c r="S103" s="68">
        <v>85</v>
      </c>
      <c r="U103" s="67"/>
      <c r="V103" s="68"/>
      <c r="W103">
        <v>95</v>
      </c>
      <c r="X103" s="67" t="s">
        <v>314</v>
      </c>
      <c r="Y103" s="68">
        <v>105</v>
      </c>
      <c r="Z103">
        <v>80</v>
      </c>
      <c r="AA103" s="67" t="s">
        <v>314</v>
      </c>
      <c r="AB103" s="68">
        <v>90</v>
      </c>
      <c r="AC103">
        <v>68</v>
      </c>
      <c r="AD103" s="67" t="s">
        <v>314</v>
      </c>
      <c r="AE103" s="68">
        <v>90</v>
      </c>
      <c r="AF103">
        <v>100</v>
      </c>
      <c r="AG103" s="67" t="s">
        <v>314</v>
      </c>
      <c r="AH103" s="68">
        <v>110</v>
      </c>
      <c r="AI103">
        <v>58</v>
      </c>
      <c r="AJ103" s="67" t="s">
        <v>314</v>
      </c>
      <c r="AK103" s="68">
        <v>73</v>
      </c>
      <c r="AL103" s="69">
        <v>53</v>
      </c>
      <c r="AM103" s="67" t="s">
        <v>314</v>
      </c>
      <c r="AN103" s="68">
        <v>68</v>
      </c>
      <c r="AO103" s="69">
        <v>22</v>
      </c>
      <c r="AP103" s="67" t="s">
        <v>314</v>
      </c>
      <c r="AQ103" s="68">
        <v>28</v>
      </c>
      <c r="AR103">
        <v>38</v>
      </c>
      <c r="AS103" s="67" t="s">
        <v>314</v>
      </c>
      <c r="AT103" s="68">
        <v>52</v>
      </c>
      <c r="AU103">
        <v>65</v>
      </c>
      <c r="AV103" t="s">
        <v>314</v>
      </c>
      <c r="AW103" s="68">
        <v>72</v>
      </c>
    </row>
    <row r="104" spans="1:49" x14ac:dyDescent="0.25">
      <c r="A104" s="66">
        <f t="shared" si="12"/>
        <v>43266</v>
      </c>
      <c r="B104">
        <f t="shared" si="8"/>
        <v>85</v>
      </c>
      <c r="C104" t="str">
        <f t="shared" si="9"/>
        <v>6-2018</v>
      </c>
      <c r="D104" s="19">
        <v>45597</v>
      </c>
      <c r="E104" s="84">
        <f t="shared" si="10"/>
        <v>45596</v>
      </c>
      <c r="F104" s="20">
        <f t="shared" si="7"/>
        <v>164.25</v>
      </c>
      <c r="G104" s="85">
        <f t="shared" si="11"/>
        <v>168.2</v>
      </c>
      <c r="H104">
        <v>40</v>
      </c>
      <c r="I104" s="67" t="s">
        <v>314</v>
      </c>
      <c r="J104" s="68">
        <v>45</v>
      </c>
      <c r="L104" s="67"/>
      <c r="M104" s="68"/>
      <c r="N104">
        <v>45</v>
      </c>
      <c r="O104" s="67" t="s">
        <v>314</v>
      </c>
      <c r="P104" s="68">
        <v>55</v>
      </c>
      <c r="Q104">
        <v>75</v>
      </c>
      <c r="R104" s="67" t="s">
        <v>314</v>
      </c>
      <c r="S104" s="68">
        <v>85</v>
      </c>
      <c r="U104" s="67"/>
      <c r="V104" s="68"/>
      <c r="W104">
        <v>95</v>
      </c>
      <c r="X104" s="67" t="s">
        <v>314</v>
      </c>
      <c r="Y104" s="68">
        <v>105</v>
      </c>
      <c r="Z104">
        <v>80</v>
      </c>
      <c r="AA104" s="67" t="s">
        <v>314</v>
      </c>
      <c r="AB104" s="68">
        <v>90</v>
      </c>
      <c r="AC104">
        <v>68</v>
      </c>
      <c r="AD104" s="67" t="s">
        <v>314</v>
      </c>
      <c r="AE104" s="68">
        <v>90</v>
      </c>
      <c r="AF104">
        <v>100</v>
      </c>
      <c r="AG104" s="67" t="s">
        <v>314</v>
      </c>
      <c r="AH104" s="68">
        <v>110</v>
      </c>
      <c r="AI104">
        <v>58</v>
      </c>
      <c r="AJ104" s="67" t="s">
        <v>314</v>
      </c>
      <c r="AK104" s="68">
        <v>73</v>
      </c>
      <c r="AL104" s="69">
        <v>53</v>
      </c>
      <c r="AM104" s="67" t="s">
        <v>314</v>
      </c>
      <c r="AN104" s="68">
        <v>68</v>
      </c>
      <c r="AO104" s="69">
        <v>22</v>
      </c>
      <c r="AP104" s="67" t="s">
        <v>314</v>
      </c>
      <c r="AQ104" s="68">
        <v>28</v>
      </c>
      <c r="AR104">
        <v>38</v>
      </c>
      <c r="AS104" s="67" t="s">
        <v>314</v>
      </c>
      <c r="AT104" s="68">
        <v>52</v>
      </c>
      <c r="AU104">
        <v>65</v>
      </c>
      <c r="AV104" t="s">
        <v>314</v>
      </c>
      <c r="AW104" s="68">
        <v>72</v>
      </c>
    </row>
    <row r="105" spans="1:49" x14ac:dyDescent="0.25">
      <c r="A105" s="66">
        <f t="shared" si="12"/>
        <v>43273</v>
      </c>
      <c r="B105">
        <f t="shared" si="8"/>
        <v>92.5</v>
      </c>
      <c r="C105" t="str">
        <f t="shared" si="9"/>
        <v>6-2018</v>
      </c>
      <c r="D105" s="19">
        <v>45627</v>
      </c>
      <c r="E105" s="84">
        <f t="shared" si="10"/>
        <v>45626</v>
      </c>
      <c r="F105" s="20">
        <f t="shared" si="7"/>
        <v>152.5</v>
      </c>
      <c r="G105" s="85">
        <f t="shared" si="11"/>
        <v>164.25</v>
      </c>
      <c r="H105">
        <v>45</v>
      </c>
      <c r="I105" s="67" t="s">
        <v>314</v>
      </c>
      <c r="J105" s="68">
        <v>55</v>
      </c>
      <c r="L105" s="67"/>
      <c r="M105" s="68"/>
      <c r="N105">
        <v>45</v>
      </c>
      <c r="O105" s="67" t="s">
        <v>314</v>
      </c>
      <c r="P105" s="68">
        <v>55</v>
      </c>
      <c r="Q105">
        <v>75</v>
      </c>
      <c r="R105" s="67" t="s">
        <v>314</v>
      </c>
      <c r="S105" s="68">
        <v>85</v>
      </c>
      <c r="U105" s="67"/>
      <c r="V105" s="68"/>
      <c r="W105">
        <v>95</v>
      </c>
      <c r="X105" s="67" t="s">
        <v>314</v>
      </c>
      <c r="Y105" s="68">
        <v>105</v>
      </c>
      <c r="Z105">
        <v>90</v>
      </c>
      <c r="AA105" s="67" t="s">
        <v>314</v>
      </c>
      <c r="AB105" s="68">
        <v>95</v>
      </c>
      <c r="AC105">
        <v>68</v>
      </c>
      <c r="AD105" s="67" t="s">
        <v>314</v>
      </c>
      <c r="AE105" s="68">
        <v>90</v>
      </c>
      <c r="AF105">
        <v>100</v>
      </c>
      <c r="AG105" s="67" t="s">
        <v>314</v>
      </c>
      <c r="AH105" s="68">
        <v>110</v>
      </c>
      <c r="AI105">
        <v>58</v>
      </c>
      <c r="AJ105" s="67" t="s">
        <v>314</v>
      </c>
      <c r="AK105" s="68">
        <v>73</v>
      </c>
      <c r="AL105" s="69">
        <v>53</v>
      </c>
      <c r="AM105" s="67" t="s">
        <v>314</v>
      </c>
      <c r="AN105" s="68">
        <v>68</v>
      </c>
      <c r="AO105" s="69">
        <v>22</v>
      </c>
      <c r="AP105" s="67" t="s">
        <v>314</v>
      </c>
      <c r="AQ105" s="68">
        <v>28</v>
      </c>
      <c r="AR105">
        <v>38</v>
      </c>
      <c r="AS105" s="67" t="s">
        <v>314</v>
      </c>
      <c r="AT105" s="68">
        <v>52</v>
      </c>
      <c r="AU105">
        <v>65</v>
      </c>
      <c r="AV105" t="s">
        <v>314</v>
      </c>
      <c r="AW105" s="68">
        <v>72</v>
      </c>
    </row>
    <row r="106" spans="1:49" x14ac:dyDescent="0.25">
      <c r="A106" s="66">
        <f t="shared" si="12"/>
        <v>43280</v>
      </c>
      <c r="B106">
        <f t="shared" si="8"/>
        <v>95</v>
      </c>
      <c r="C106" t="str">
        <f t="shared" si="9"/>
        <v>6-2018</v>
      </c>
      <c r="D106" s="19">
        <v>45658</v>
      </c>
      <c r="E106" s="84">
        <f t="shared" si="10"/>
        <v>45657</v>
      </c>
      <c r="F106" s="20" t="str">
        <f t="shared" si="7"/>
        <v/>
      </c>
      <c r="G106" s="85">
        <f t="shared" si="11"/>
        <v>152.5</v>
      </c>
      <c r="H106">
        <v>45</v>
      </c>
      <c r="I106" s="67" t="s">
        <v>314</v>
      </c>
      <c r="J106" s="68">
        <v>55</v>
      </c>
      <c r="L106" s="67"/>
      <c r="M106" s="68"/>
      <c r="N106">
        <v>50</v>
      </c>
      <c r="O106" s="67" t="s">
        <v>314</v>
      </c>
      <c r="P106" s="68">
        <v>60</v>
      </c>
      <c r="Q106">
        <v>75</v>
      </c>
      <c r="R106" s="67" t="s">
        <v>314</v>
      </c>
      <c r="S106" s="68">
        <v>85</v>
      </c>
      <c r="U106" s="67"/>
      <c r="V106" s="68"/>
      <c r="W106">
        <v>95</v>
      </c>
      <c r="X106" s="67" t="s">
        <v>314</v>
      </c>
      <c r="Y106" s="68">
        <v>110</v>
      </c>
      <c r="Z106">
        <v>90</v>
      </c>
      <c r="AA106" s="67" t="s">
        <v>314</v>
      </c>
      <c r="AB106" s="68">
        <v>100</v>
      </c>
      <c r="AC106">
        <v>70</v>
      </c>
      <c r="AD106" s="67" t="s">
        <v>314</v>
      </c>
      <c r="AE106" s="68">
        <v>90</v>
      </c>
      <c r="AF106">
        <v>100</v>
      </c>
      <c r="AG106" s="67" t="s">
        <v>314</v>
      </c>
      <c r="AH106" s="68">
        <v>110</v>
      </c>
      <c r="AI106">
        <v>58</v>
      </c>
      <c r="AJ106" s="67" t="s">
        <v>314</v>
      </c>
      <c r="AK106" s="68">
        <v>73</v>
      </c>
      <c r="AL106" s="69">
        <v>53</v>
      </c>
      <c r="AM106" s="67" t="s">
        <v>314</v>
      </c>
      <c r="AN106" s="68">
        <v>68</v>
      </c>
      <c r="AO106" s="69">
        <v>22</v>
      </c>
      <c r="AP106" s="67" t="s">
        <v>314</v>
      </c>
      <c r="AQ106" s="68">
        <v>28</v>
      </c>
      <c r="AR106">
        <v>38</v>
      </c>
      <c r="AS106" s="67" t="s">
        <v>314</v>
      </c>
      <c r="AT106" s="68">
        <v>52</v>
      </c>
      <c r="AU106">
        <v>65</v>
      </c>
      <c r="AV106" t="s">
        <v>314</v>
      </c>
      <c r="AW106" s="68">
        <v>72</v>
      </c>
    </row>
    <row r="107" spans="1:49" x14ac:dyDescent="0.25">
      <c r="A107" s="66">
        <f t="shared" si="12"/>
        <v>43287</v>
      </c>
      <c r="B107">
        <f t="shared" si="8"/>
        <v>95</v>
      </c>
      <c r="C107" t="str">
        <f t="shared" si="9"/>
        <v>7-2018</v>
      </c>
      <c r="D107" s="19">
        <v>45689</v>
      </c>
      <c r="E107" s="84">
        <f t="shared" si="10"/>
        <v>45688</v>
      </c>
      <c r="F107" s="20" t="str">
        <f t="shared" si="7"/>
        <v/>
      </c>
      <c r="G107" s="85" t="str">
        <f t="shared" si="11"/>
        <v/>
      </c>
      <c r="H107">
        <v>45</v>
      </c>
      <c r="I107" s="67" t="s">
        <v>314</v>
      </c>
      <c r="J107" s="68">
        <v>55</v>
      </c>
      <c r="L107" s="67"/>
      <c r="M107" s="68"/>
      <c r="N107">
        <v>50</v>
      </c>
      <c r="O107" s="67" t="s">
        <v>314</v>
      </c>
      <c r="P107" s="68">
        <v>60</v>
      </c>
      <c r="Q107">
        <v>75</v>
      </c>
      <c r="R107" s="67" t="s">
        <v>314</v>
      </c>
      <c r="S107" s="68">
        <v>85</v>
      </c>
      <c r="U107" s="67"/>
      <c r="V107" s="68"/>
      <c r="W107">
        <v>95</v>
      </c>
      <c r="X107" s="67" t="s">
        <v>314</v>
      </c>
      <c r="Y107" s="68">
        <v>110</v>
      </c>
      <c r="Z107">
        <v>90</v>
      </c>
      <c r="AA107" s="67" t="s">
        <v>314</v>
      </c>
      <c r="AB107" s="68">
        <v>100</v>
      </c>
      <c r="AC107">
        <v>70</v>
      </c>
      <c r="AD107" s="67" t="s">
        <v>314</v>
      </c>
      <c r="AE107" s="68">
        <v>100</v>
      </c>
      <c r="AF107">
        <v>100</v>
      </c>
      <c r="AG107" s="67" t="s">
        <v>314</v>
      </c>
      <c r="AH107" s="68">
        <v>110</v>
      </c>
      <c r="AI107">
        <v>58</v>
      </c>
      <c r="AJ107" s="67" t="s">
        <v>314</v>
      </c>
      <c r="AK107" s="68">
        <v>73</v>
      </c>
      <c r="AL107" s="69">
        <v>53</v>
      </c>
      <c r="AM107" s="67" t="s">
        <v>314</v>
      </c>
      <c r="AN107" s="68">
        <v>68</v>
      </c>
      <c r="AO107" s="69">
        <v>22</v>
      </c>
      <c r="AP107" s="67" t="s">
        <v>314</v>
      </c>
      <c r="AQ107" s="68">
        <v>28</v>
      </c>
      <c r="AR107">
        <v>38</v>
      </c>
      <c r="AS107" s="67" t="s">
        <v>314</v>
      </c>
      <c r="AT107" s="68">
        <v>52</v>
      </c>
      <c r="AU107">
        <v>65</v>
      </c>
      <c r="AV107" t="s">
        <v>314</v>
      </c>
      <c r="AW107" s="68">
        <v>72</v>
      </c>
    </row>
    <row r="108" spans="1:49" x14ac:dyDescent="0.25">
      <c r="A108" s="66">
        <f t="shared" si="12"/>
        <v>43294</v>
      </c>
      <c r="B108">
        <f t="shared" si="8"/>
        <v>100</v>
      </c>
      <c r="C108" t="str">
        <f t="shared" si="9"/>
        <v>7-2018</v>
      </c>
      <c r="D108" s="93"/>
      <c r="E108" s="93"/>
      <c r="F108" s="20" t="str">
        <f t="shared" si="7"/>
        <v/>
      </c>
      <c r="G108" s="85" t="str">
        <f t="shared" si="11"/>
        <v/>
      </c>
      <c r="H108">
        <v>45</v>
      </c>
      <c r="I108" s="67" t="s">
        <v>314</v>
      </c>
      <c r="J108" s="68">
        <v>55</v>
      </c>
      <c r="L108" s="67"/>
      <c r="M108" s="68"/>
      <c r="N108">
        <v>55</v>
      </c>
      <c r="O108" s="67" t="s">
        <v>314</v>
      </c>
      <c r="P108" s="68">
        <v>65</v>
      </c>
      <c r="Q108">
        <v>75</v>
      </c>
      <c r="R108" s="67" t="s">
        <v>314</v>
      </c>
      <c r="S108" s="68">
        <v>85</v>
      </c>
      <c r="U108" s="67"/>
      <c r="V108" s="68"/>
      <c r="W108">
        <v>105</v>
      </c>
      <c r="X108" s="67" t="s">
        <v>314</v>
      </c>
      <c r="Y108" s="68">
        <v>115</v>
      </c>
      <c r="Z108">
        <v>95</v>
      </c>
      <c r="AA108" s="67" t="s">
        <v>314</v>
      </c>
      <c r="AB108" s="68">
        <v>105</v>
      </c>
      <c r="AC108">
        <v>70</v>
      </c>
      <c r="AD108" s="67" t="s">
        <v>314</v>
      </c>
      <c r="AE108" s="68">
        <v>100</v>
      </c>
      <c r="AF108">
        <v>100</v>
      </c>
      <c r="AG108" s="67" t="s">
        <v>314</v>
      </c>
      <c r="AH108" s="68">
        <v>110</v>
      </c>
      <c r="AI108">
        <v>63</v>
      </c>
      <c r="AJ108" s="67" t="s">
        <v>314</v>
      </c>
      <c r="AK108" s="68">
        <v>78</v>
      </c>
      <c r="AL108" s="69">
        <v>58</v>
      </c>
      <c r="AM108" s="67" t="s">
        <v>314</v>
      </c>
      <c r="AN108" s="68">
        <v>73</v>
      </c>
      <c r="AO108" s="69">
        <v>22</v>
      </c>
      <c r="AP108" s="67" t="s">
        <v>314</v>
      </c>
      <c r="AQ108" s="68">
        <v>28</v>
      </c>
      <c r="AR108">
        <v>38</v>
      </c>
      <c r="AS108" s="67" t="s">
        <v>314</v>
      </c>
      <c r="AT108" s="68">
        <v>52</v>
      </c>
      <c r="AU108">
        <v>65</v>
      </c>
      <c r="AV108" t="s">
        <v>314</v>
      </c>
      <c r="AW108" s="68">
        <v>72</v>
      </c>
    </row>
    <row r="109" spans="1:49" x14ac:dyDescent="0.25">
      <c r="A109" s="66">
        <f t="shared" si="12"/>
        <v>43301</v>
      </c>
      <c r="B109">
        <f t="shared" si="8"/>
        <v>105</v>
      </c>
      <c r="C109" t="str">
        <f t="shared" si="9"/>
        <v>7-2018</v>
      </c>
      <c r="D109" s="93"/>
      <c r="E109" s="93"/>
      <c r="F109" s="20" t="str">
        <f t="shared" si="7"/>
        <v/>
      </c>
      <c r="G109" s="85" t="str">
        <f t="shared" si="11"/>
        <v/>
      </c>
      <c r="H109">
        <v>45</v>
      </c>
      <c r="I109" s="67" t="s">
        <v>314</v>
      </c>
      <c r="J109" s="68">
        <v>55</v>
      </c>
      <c r="L109" s="67"/>
      <c r="M109" s="68"/>
      <c r="N109">
        <v>60</v>
      </c>
      <c r="O109" s="67" t="s">
        <v>314</v>
      </c>
      <c r="P109" s="68">
        <v>70</v>
      </c>
      <c r="Q109">
        <v>75</v>
      </c>
      <c r="R109" s="67" t="s">
        <v>314</v>
      </c>
      <c r="S109" s="68">
        <v>85</v>
      </c>
      <c r="U109" s="67"/>
      <c r="V109" s="68"/>
      <c r="W109">
        <v>105</v>
      </c>
      <c r="X109" s="67" t="s">
        <v>314</v>
      </c>
      <c r="Y109" s="68">
        <v>115</v>
      </c>
      <c r="Z109">
        <v>100</v>
      </c>
      <c r="AA109" s="67" t="s">
        <v>314</v>
      </c>
      <c r="AB109" s="68">
        <v>110</v>
      </c>
      <c r="AC109">
        <v>70</v>
      </c>
      <c r="AD109" s="67" t="s">
        <v>314</v>
      </c>
      <c r="AE109" s="68">
        <v>100</v>
      </c>
      <c r="AF109">
        <v>100</v>
      </c>
      <c r="AG109" s="67" t="s">
        <v>314</v>
      </c>
      <c r="AH109" s="68">
        <v>110</v>
      </c>
      <c r="AI109">
        <v>63</v>
      </c>
      <c r="AJ109" s="67" t="s">
        <v>314</v>
      </c>
      <c r="AK109" s="68">
        <v>78</v>
      </c>
      <c r="AL109" s="69">
        <v>58</v>
      </c>
      <c r="AM109" s="67" t="s">
        <v>314</v>
      </c>
      <c r="AN109" s="68">
        <v>73</v>
      </c>
      <c r="AO109" s="69">
        <v>22</v>
      </c>
      <c r="AP109" s="67" t="s">
        <v>314</v>
      </c>
      <c r="AQ109" s="68">
        <v>28</v>
      </c>
      <c r="AR109">
        <v>38</v>
      </c>
      <c r="AS109" s="67" t="s">
        <v>314</v>
      </c>
      <c r="AT109" s="68">
        <v>52</v>
      </c>
      <c r="AU109">
        <v>65</v>
      </c>
      <c r="AV109" t="s">
        <v>314</v>
      </c>
      <c r="AW109" s="68">
        <v>72</v>
      </c>
    </row>
    <row r="110" spans="1:49" x14ac:dyDescent="0.25">
      <c r="A110" s="66">
        <f t="shared" si="12"/>
        <v>43308</v>
      </c>
      <c r="B110">
        <f t="shared" si="8"/>
        <v>105</v>
      </c>
      <c r="C110" t="str">
        <f t="shared" si="9"/>
        <v>7-2018</v>
      </c>
      <c r="D110" s="93"/>
      <c r="E110" s="93"/>
      <c r="F110" s="20" t="str">
        <f t="shared" si="7"/>
        <v/>
      </c>
      <c r="G110" s="85" t="str">
        <f t="shared" si="11"/>
        <v/>
      </c>
      <c r="H110">
        <v>45</v>
      </c>
      <c r="I110" s="67" t="s">
        <v>314</v>
      </c>
      <c r="J110" s="68">
        <v>55</v>
      </c>
      <c r="L110" s="67"/>
      <c r="M110" s="68"/>
      <c r="N110">
        <v>60</v>
      </c>
      <c r="O110" s="67" t="s">
        <v>314</v>
      </c>
      <c r="P110" s="68">
        <v>70</v>
      </c>
      <c r="Q110">
        <v>75</v>
      </c>
      <c r="R110" s="67" t="s">
        <v>314</v>
      </c>
      <c r="S110" s="68">
        <v>85</v>
      </c>
      <c r="U110" s="67"/>
      <c r="V110" s="68"/>
      <c r="W110">
        <v>105</v>
      </c>
      <c r="X110" s="67" t="s">
        <v>314</v>
      </c>
      <c r="Y110" s="68">
        <v>115</v>
      </c>
      <c r="Z110">
        <v>100</v>
      </c>
      <c r="AA110" s="67" t="s">
        <v>314</v>
      </c>
      <c r="AB110" s="68">
        <v>110</v>
      </c>
      <c r="AC110">
        <v>70</v>
      </c>
      <c r="AD110" s="67" t="s">
        <v>314</v>
      </c>
      <c r="AE110" s="68">
        <v>100</v>
      </c>
      <c r="AF110">
        <v>100</v>
      </c>
      <c r="AG110" s="67" t="s">
        <v>314</v>
      </c>
      <c r="AH110" s="68">
        <v>110</v>
      </c>
      <c r="AI110">
        <v>63</v>
      </c>
      <c r="AJ110" s="67" t="s">
        <v>314</v>
      </c>
      <c r="AK110" s="68">
        <v>78</v>
      </c>
      <c r="AL110" s="69">
        <v>58</v>
      </c>
      <c r="AM110" s="67" t="s">
        <v>314</v>
      </c>
      <c r="AN110" s="68">
        <v>73</v>
      </c>
      <c r="AO110" s="69">
        <v>22</v>
      </c>
      <c r="AP110" s="67" t="s">
        <v>314</v>
      </c>
      <c r="AQ110" s="68">
        <v>28</v>
      </c>
      <c r="AR110">
        <v>38</v>
      </c>
      <c r="AS110" s="67" t="s">
        <v>314</v>
      </c>
      <c r="AT110" s="68">
        <v>52</v>
      </c>
      <c r="AU110">
        <v>65</v>
      </c>
      <c r="AV110" t="s">
        <v>314</v>
      </c>
      <c r="AW110" s="68">
        <v>72</v>
      </c>
    </row>
    <row r="111" spans="1:49" x14ac:dyDescent="0.25">
      <c r="A111" s="66">
        <f t="shared" si="12"/>
        <v>43315</v>
      </c>
      <c r="B111">
        <f t="shared" si="8"/>
        <v>105</v>
      </c>
      <c r="C111" t="str">
        <f t="shared" si="9"/>
        <v>8-2018</v>
      </c>
      <c r="D111" s="93"/>
      <c r="E111" s="93"/>
      <c r="F111" s="20" t="str">
        <f t="shared" si="7"/>
        <v/>
      </c>
      <c r="G111" s="85" t="str">
        <f t="shared" si="11"/>
        <v/>
      </c>
      <c r="H111">
        <v>45</v>
      </c>
      <c r="I111" s="67" t="s">
        <v>314</v>
      </c>
      <c r="J111" s="68">
        <v>55</v>
      </c>
      <c r="L111" s="67"/>
      <c r="M111" s="68"/>
      <c r="N111">
        <v>60</v>
      </c>
      <c r="O111" s="67" t="s">
        <v>314</v>
      </c>
      <c r="P111" s="68">
        <v>70</v>
      </c>
      <c r="Q111">
        <v>75</v>
      </c>
      <c r="R111" s="67" t="s">
        <v>314</v>
      </c>
      <c r="S111" s="68">
        <v>85</v>
      </c>
      <c r="U111" s="67"/>
      <c r="V111" s="68"/>
      <c r="W111">
        <v>105</v>
      </c>
      <c r="X111" s="67" t="s">
        <v>314</v>
      </c>
      <c r="Y111" s="68">
        <v>115</v>
      </c>
      <c r="Z111">
        <v>100</v>
      </c>
      <c r="AA111" s="67" t="s">
        <v>314</v>
      </c>
      <c r="AB111" s="68">
        <v>110</v>
      </c>
      <c r="AC111">
        <v>70</v>
      </c>
      <c r="AD111" s="67" t="s">
        <v>314</v>
      </c>
      <c r="AE111" s="68">
        <v>100</v>
      </c>
      <c r="AF111">
        <v>100</v>
      </c>
      <c r="AG111" s="67" t="s">
        <v>314</v>
      </c>
      <c r="AH111" s="68">
        <v>110</v>
      </c>
      <c r="AI111">
        <v>63</v>
      </c>
      <c r="AJ111" s="67" t="s">
        <v>314</v>
      </c>
      <c r="AK111" s="68">
        <v>78</v>
      </c>
      <c r="AL111" s="69">
        <v>58</v>
      </c>
      <c r="AM111" s="67" t="s">
        <v>314</v>
      </c>
      <c r="AN111" s="68">
        <v>73</v>
      </c>
      <c r="AO111" s="69">
        <v>22</v>
      </c>
      <c r="AP111" s="67" t="s">
        <v>314</v>
      </c>
      <c r="AQ111" s="68">
        <v>28</v>
      </c>
      <c r="AR111">
        <v>38</v>
      </c>
      <c r="AS111" s="67" t="s">
        <v>314</v>
      </c>
      <c r="AT111" s="68">
        <v>52</v>
      </c>
      <c r="AU111">
        <v>65</v>
      </c>
      <c r="AV111" t="s">
        <v>314</v>
      </c>
      <c r="AW111" s="68">
        <v>72</v>
      </c>
    </row>
    <row r="112" spans="1:49" x14ac:dyDescent="0.25">
      <c r="A112" s="66">
        <f t="shared" si="12"/>
        <v>43322</v>
      </c>
      <c r="B112">
        <f t="shared" si="8"/>
        <v>106.5</v>
      </c>
      <c r="C112" t="str">
        <f t="shared" si="9"/>
        <v>8-2018</v>
      </c>
      <c r="D112" s="93"/>
      <c r="E112" s="93"/>
      <c r="F112" s="20" t="str">
        <f t="shared" si="7"/>
        <v/>
      </c>
      <c r="G112" s="85" t="str">
        <f t="shared" si="11"/>
        <v/>
      </c>
      <c r="H112">
        <v>50</v>
      </c>
      <c r="I112" s="67" t="s">
        <v>314</v>
      </c>
      <c r="J112" s="68">
        <v>55</v>
      </c>
      <c r="L112" s="67"/>
      <c r="M112" s="68"/>
      <c r="N112">
        <v>60</v>
      </c>
      <c r="O112" s="67" t="s">
        <v>314</v>
      </c>
      <c r="P112" s="68">
        <v>70</v>
      </c>
      <c r="Q112">
        <v>75</v>
      </c>
      <c r="R112" s="67" t="s">
        <v>314</v>
      </c>
      <c r="S112" s="68">
        <v>85</v>
      </c>
      <c r="U112" s="67"/>
      <c r="V112" s="68"/>
      <c r="W112">
        <v>105</v>
      </c>
      <c r="X112" s="67" t="s">
        <v>314</v>
      </c>
      <c r="Y112" s="68">
        <v>115</v>
      </c>
      <c r="Z112">
        <v>103</v>
      </c>
      <c r="AA112" s="67" t="s">
        <v>314</v>
      </c>
      <c r="AB112" s="68">
        <v>110</v>
      </c>
      <c r="AC112">
        <v>75</v>
      </c>
      <c r="AD112" s="67" t="s">
        <v>314</v>
      </c>
      <c r="AE112" s="68">
        <v>105</v>
      </c>
      <c r="AF112">
        <v>100</v>
      </c>
      <c r="AG112" s="67" t="s">
        <v>314</v>
      </c>
      <c r="AH112" s="68">
        <v>110</v>
      </c>
      <c r="AI112">
        <v>63</v>
      </c>
      <c r="AJ112" s="67" t="s">
        <v>314</v>
      </c>
      <c r="AK112" s="68">
        <v>78</v>
      </c>
      <c r="AL112" s="69">
        <v>58</v>
      </c>
      <c r="AM112" s="67" t="s">
        <v>314</v>
      </c>
      <c r="AN112" s="68">
        <v>73</v>
      </c>
      <c r="AO112" s="69">
        <v>22</v>
      </c>
      <c r="AP112" s="67" t="s">
        <v>314</v>
      </c>
      <c r="AQ112" s="68">
        <v>28</v>
      </c>
      <c r="AR112">
        <v>38</v>
      </c>
      <c r="AS112" s="67" t="s">
        <v>314</v>
      </c>
      <c r="AT112" s="68">
        <v>52</v>
      </c>
      <c r="AU112">
        <v>65</v>
      </c>
      <c r="AV112" t="s">
        <v>314</v>
      </c>
      <c r="AW112" s="68">
        <v>72</v>
      </c>
    </row>
    <row r="113" spans="1:49" x14ac:dyDescent="0.25">
      <c r="A113" s="66">
        <f t="shared" si="12"/>
        <v>43329</v>
      </c>
      <c r="B113">
        <f t="shared" si="8"/>
        <v>106.5</v>
      </c>
      <c r="C113" t="str">
        <f t="shared" si="9"/>
        <v>8-2018</v>
      </c>
      <c r="D113" s="93"/>
      <c r="E113" s="93"/>
      <c r="F113" s="20" t="str">
        <f t="shared" si="7"/>
        <v/>
      </c>
      <c r="G113" s="85" t="str">
        <f t="shared" si="11"/>
        <v/>
      </c>
      <c r="H113">
        <v>50</v>
      </c>
      <c r="I113" s="67" t="s">
        <v>314</v>
      </c>
      <c r="J113" s="68">
        <v>55</v>
      </c>
      <c r="L113" s="67"/>
      <c r="M113" s="68"/>
      <c r="N113">
        <v>60</v>
      </c>
      <c r="O113" s="67" t="s">
        <v>314</v>
      </c>
      <c r="P113" s="68">
        <v>70</v>
      </c>
      <c r="Q113">
        <v>75</v>
      </c>
      <c r="R113" s="67" t="s">
        <v>314</v>
      </c>
      <c r="S113" s="68">
        <v>85</v>
      </c>
      <c r="U113" s="67"/>
      <c r="V113" s="68"/>
      <c r="W113">
        <v>105</v>
      </c>
      <c r="X113" s="67" t="s">
        <v>314</v>
      </c>
      <c r="Y113" s="68">
        <v>115</v>
      </c>
      <c r="Z113">
        <v>103</v>
      </c>
      <c r="AA113" s="67" t="s">
        <v>314</v>
      </c>
      <c r="AB113" s="68">
        <v>110</v>
      </c>
      <c r="AC113">
        <v>75</v>
      </c>
      <c r="AD113" s="67" t="s">
        <v>314</v>
      </c>
      <c r="AE113" s="68">
        <v>105</v>
      </c>
      <c r="AF113">
        <v>100</v>
      </c>
      <c r="AG113" s="67" t="s">
        <v>314</v>
      </c>
      <c r="AH113" s="68">
        <v>110</v>
      </c>
      <c r="AI113">
        <v>63</v>
      </c>
      <c r="AJ113" s="67" t="s">
        <v>314</v>
      </c>
      <c r="AK113" s="68">
        <v>78</v>
      </c>
      <c r="AL113" s="69">
        <v>58</v>
      </c>
      <c r="AM113" s="67" t="s">
        <v>314</v>
      </c>
      <c r="AN113" s="68">
        <v>73</v>
      </c>
      <c r="AO113" s="69">
        <v>22</v>
      </c>
      <c r="AP113" s="67" t="s">
        <v>314</v>
      </c>
      <c r="AQ113" s="68">
        <v>28</v>
      </c>
      <c r="AR113">
        <v>38</v>
      </c>
      <c r="AS113" s="67" t="s">
        <v>314</v>
      </c>
      <c r="AT113" s="68">
        <v>52</v>
      </c>
      <c r="AU113">
        <v>65</v>
      </c>
      <c r="AV113" t="s">
        <v>314</v>
      </c>
      <c r="AW113" s="68">
        <v>72</v>
      </c>
    </row>
    <row r="114" spans="1:49" x14ac:dyDescent="0.25">
      <c r="A114" s="66">
        <f t="shared" si="12"/>
        <v>43336</v>
      </c>
      <c r="B114">
        <f t="shared" si="8"/>
        <v>106.5</v>
      </c>
      <c r="C114" t="str">
        <f t="shared" si="9"/>
        <v>8-2018</v>
      </c>
      <c r="D114" s="93"/>
      <c r="E114" s="93"/>
      <c r="F114" s="20" t="str">
        <f t="shared" si="7"/>
        <v/>
      </c>
      <c r="G114" s="85" t="str">
        <f t="shared" si="11"/>
        <v/>
      </c>
      <c r="H114">
        <v>50</v>
      </c>
      <c r="I114" s="67" t="s">
        <v>314</v>
      </c>
      <c r="J114" s="68">
        <v>55</v>
      </c>
      <c r="L114" s="67"/>
      <c r="M114" s="68"/>
      <c r="N114">
        <v>60</v>
      </c>
      <c r="O114" s="67" t="s">
        <v>314</v>
      </c>
      <c r="P114" s="68">
        <v>70</v>
      </c>
      <c r="Q114">
        <v>70</v>
      </c>
      <c r="R114" s="67" t="s">
        <v>314</v>
      </c>
      <c r="S114" s="68">
        <v>80</v>
      </c>
      <c r="U114" s="67"/>
      <c r="V114" s="68"/>
      <c r="W114">
        <v>105</v>
      </c>
      <c r="X114" s="67" t="s">
        <v>314</v>
      </c>
      <c r="Y114" s="68">
        <v>115</v>
      </c>
      <c r="Z114">
        <v>103</v>
      </c>
      <c r="AA114" s="67" t="s">
        <v>314</v>
      </c>
      <c r="AB114" s="68">
        <v>110</v>
      </c>
      <c r="AC114">
        <v>75</v>
      </c>
      <c r="AD114" s="67" t="s">
        <v>314</v>
      </c>
      <c r="AE114" s="68">
        <v>105</v>
      </c>
      <c r="AF114">
        <v>100</v>
      </c>
      <c r="AG114" s="67" t="s">
        <v>314</v>
      </c>
      <c r="AH114" s="68">
        <v>110</v>
      </c>
      <c r="AI114">
        <v>63</v>
      </c>
      <c r="AJ114" s="67" t="s">
        <v>314</v>
      </c>
      <c r="AK114" s="68">
        <v>78</v>
      </c>
      <c r="AL114" s="69">
        <v>58</v>
      </c>
      <c r="AM114" s="67" t="s">
        <v>314</v>
      </c>
      <c r="AN114" s="68">
        <v>73</v>
      </c>
      <c r="AO114" s="69">
        <v>22</v>
      </c>
      <c r="AP114" s="67" t="s">
        <v>314</v>
      </c>
      <c r="AQ114" s="68">
        <v>28</v>
      </c>
      <c r="AR114">
        <v>38</v>
      </c>
      <c r="AS114" s="67" t="s">
        <v>314</v>
      </c>
      <c r="AT114" s="68">
        <v>52</v>
      </c>
      <c r="AU114">
        <v>65</v>
      </c>
      <c r="AV114" t="s">
        <v>314</v>
      </c>
      <c r="AW114" s="68">
        <v>72</v>
      </c>
    </row>
    <row r="115" spans="1:49" x14ac:dyDescent="0.25">
      <c r="A115" s="66">
        <f t="shared" si="12"/>
        <v>43343</v>
      </c>
      <c r="B115">
        <f t="shared" si="8"/>
        <v>110</v>
      </c>
      <c r="C115" t="str">
        <f t="shared" si="9"/>
        <v>8-2018</v>
      </c>
      <c r="D115" s="93"/>
      <c r="E115" s="93"/>
      <c r="F115" s="20" t="str">
        <f t="shared" si="7"/>
        <v/>
      </c>
      <c r="G115" s="85" t="str">
        <f t="shared" si="11"/>
        <v/>
      </c>
      <c r="H115">
        <v>50</v>
      </c>
      <c r="I115" s="67" t="s">
        <v>314</v>
      </c>
      <c r="J115" s="68">
        <v>60</v>
      </c>
      <c r="L115" s="67"/>
      <c r="M115" s="68"/>
      <c r="N115">
        <v>65</v>
      </c>
      <c r="O115" s="67" t="s">
        <v>314</v>
      </c>
      <c r="P115" s="68">
        <v>75</v>
      </c>
      <c r="Q115">
        <v>70</v>
      </c>
      <c r="R115" s="67" t="s">
        <v>314</v>
      </c>
      <c r="S115" s="68">
        <v>80</v>
      </c>
      <c r="U115" s="67"/>
      <c r="V115" s="68"/>
      <c r="W115">
        <v>105</v>
      </c>
      <c r="X115" s="67" t="s">
        <v>314</v>
      </c>
      <c r="Y115" s="68">
        <v>115</v>
      </c>
      <c r="Z115">
        <v>105</v>
      </c>
      <c r="AA115" s="67" t="s">
        <v>314</v>
      </c>
      <c r="AB115" s="68">
        <v>115</v>
      </c>
      <c r="AC115">
        <v>75</v>
      </c>
      <c r="AD115" s="67" t="s">
        <v>314</v>
      </c>
      <c r="AE115" s="68">
        <v>105</v>
      </c>
      <c r="AF115">
        <v>100</v>
      </c>
      <c r="AG115" s="67" t="s">
        <v>314</v>
      </c>
      <c r="AH115" s="68">
        <v>110</v>
      </c>
      <c r="AI115">
        <v>63</v>
      </c>
      <c r="AJ115" s="67" t="s">
        <v>314</v>
      </c>
      <c r="AK115" s="68">
        <v>78</v>
      </c>
      <c r="AL115" s="69">
        <v>58</v>
      </c>
      <c r="AM115" s="67" t="s">
        <v>314</v>
      </c>
      <c r="AN115" s="68">
        <v>73</v>
      </c>
      <c r="AO115" s="69">
        <v>22</v>
      </c>
      <c r="AP115" s="67" t="s">
        <v>314</v>
      </c>
      <c r="AQ115" s="68">
        <v>28</v>
      </c>
      <c r="AR115">
        <v>38</v>
      </c>
      <c r="AS115" s="67" t="s">
        <v>314</v>
      </c>
      <c r="AT115" s="68">
        <v>52</v>
      </c>
      <c r="AU115">
        <v>65</v>
      </c>
      <c r="AV115" t="s">
        <v>314</v>
      </c>
      <c r="AW115" s="68">
        <v>72</v>
      </c>
    </row>
    <row r="116" spans="1:49" x14ac:dyDescent="0.25">
      <c r="A116" s="66">
        <f t="shared" si="12"/>
        <v>43350</v>
      </c>
      <c r="B116">
        <f t="shared" si="8"/>
        <v>115</v>
      </c>
      <c r="C116" t="str">
        <f t="shared" si="9"/>
        <v>9-2018</v>
      </c>
      <c r="D116" s="93"/>
      <c r="E116" s="93"/>
      <c r="F116" s="20" t="str">
        <f t="shared" si="7"/>
        <v/>
      </c>
      <c r="G116" s="85" t="str">
        <f t="shared" si="11"/>
        <v/>
      </c>
      <c r="H116">
        <v>50</v>
      </c>
      <c r="I116" s="67" t="s">
        <v>314</v>
      </c>
      <c r="J116" s="68">
        <v>60</v>
      </c>
      <c r="L116" s="67"/>
      <c r="M116" s="68"/>
      <c r="N116">
        <v>65</v>
      </c>
      <c r="O116" s="67" t="s">
        <v>314</v>
      </c>
      <c r="P116" s="68">
        <v>75</v>
      </c>
      <c r="Q116">
        <v>70</v>
      </c>
      <c r="R116" s="67" t="s">
        <v>314</v>
      </c>
      <c r="S116" s="68">
        <v>80</v>
      </c>
      <c r="U116" s="67"/>
      <c r="V116" s="68"/>
      <c r="W116">
        <v>105</v>
      </c>
      <c r="X116" s="67" t="s">
        <v>314</v>
      </c>
      <c r="Y116" s="68">
        <v>115</v>
      </c>
      <c r="Z116">
        <v>110</v>
      </c>
      <c r="AA116" s="67" t="s">
        <v>314</v>
      </c>
      <c r="AB116" s="68">
        <v>120</v>
      </c>
      <c r="AC116">
        <v>75</v>
      </c>
      <c r="AD116" s="67" t="s">
        <v>314</v>
      </c>
      <c r="AE116" s="68">
        <v>105</v>
      </c>
      <c r="AF116">
        <v>100</v>
      </c>
      <c r="AG116" s="67" t="s">
        <v>314</v>
      </c>
      <c r="AH116" s="68">
        <v>110</v>
      </c>
      <c r="AI116">
        <v>63</v>
      </c>
      <c r="AJ116" s="67" t="s">
        <v>314</v>
      </c>
      <c r="AK116" s="68">
        <v>78</v>
      </c>
      <c r="AL116" s="69">
        <v>58</v>
      </c>
      <c r="AM116" s="67" t="s">
        <v>314</v>
      </c>
      <c r="AN116" s="68">
        <v>73</v>
      </c>
      <c r="AO116" s="69">
        <v>22</v>
      </c>
      <c r="AP116" s="67" t="s">
        <v>314</v>
      </c>
      <c r="AQ116" s="68">
        <v>28</v>
      </c>
      <c r="AR116">
        <v>38</v>
      </c>
      <c r="AS116" s="67" t="s">
        <v>314</v>
      </c>
      <c r="AT116" s="68">
        <v>52</v>
      </c>
      <c r="AU116">
        <v>65</v>
      </c>
      <c r="AV116" t="s">
        <v>314</v>
      </c>
      <c r="AW116" s="68">
        <v>72</v>
      </c>
    </row>
    <row r="117" spans="1:49" x14ac:dyDescent="0.25">
      <c r="A117" s="66">
        <f t="shared" si="12"/>
        <v>43357</v>
      </c>
      <c r="B117">
        <f t="shared" si="8"/>
        <v>115</v>
      </c>
      <c r="C117" t="str">
        <f t="shared" si="9"/>
        <v>9-2018</v>
      </c>
      <c r="D117" s="93"/>
      <c r="E117" s="93"/>
      <c r="F117" s="20" t="str">
        <f t="shared" si="7"/>
        <v/>
      </c>
      <c r="G117" s="85" t="str">
        <f t="shared" si="11"/>
        <v/>
      </c>
      <c r="H117">
        <v>55</v>
      </c>
      <c r="I117" s="67" t="s">
        <v>314</v>
      </c>
      <c r="J117" s="68">
        <v>60</v>
      </c>
      <c r="L117" s="67"/>
      <c r="M117" s="68"/>
      <c r="N117">
        <v>70</v>
      </c>
      <c r="O117" s="67" t="s">
        <v>314</v>
      </c>
      <c r="P117" s="68">
        <v>79</v>
      </c>
      <c r="Q117">
        <v>75</v>
      </c>
      <c r="R117" s="67" t="s">
        <v>314</v>
      </c>
      <c r="S117" s="68">
        <v>85</v>
      </c>
      <c r="U117" s="67"/>
      <c r="V117" s="68"/>
      <c r="W117">
        <v>105</v>
      </c>
      <c r="X117" s="67" t="s">
        <v>314</v>
      </c>
      <c r="Y117" s="68">
        <v>115</v>
      </c>
      <c r="Z117">
        <v>110</v>
      </c>
      <c r="AA117" s="67" t="s">
        <v>314</v>
      </c>
      <c r="AB117" s="68">
        <v>120</v>
      </c>
      <c r="AC117">
        <v>85</v>
      </c>
      <c r="AD117" s="67" t="s">
        <v>314</v>
      </c>
      <c r="AE117" s="68">
        <v>105</v>
      </c>
      <c r="AF117">
        <v>100</v>
      </c>
      <c r="AG117" s="67" t="s">
        <v>314</v>
      </c>
      <c r="AH117" s="68">
        <v>110</v>
      </c>
      <c r="AI117">
        <v>63</v>
      </c>
      <c r="AJ117" s="67" t="s">
        <v>314</v>
      </c>
      <c r="AK117" s="68">
        <v>78</v>
      </c>
      <c r="AL117" s="69">
        <v>58</v>
      </c>
      <c r="AM117" s="67" t="s">
        <v>314</v>
      </c>
      <c r="AN117" s="68">
        <v>73</v>
      </c>
      <c r="AO117" s="69">
        <v>22</v>
      </c>
      <c r="AP117" s="67" t="s">
        <v>314</v>
      </c>
      <c r="AQ117" s="68">
        <v>28</v>
      </c>
      <c r="AR117">
        <v>38</v>
      </c>
      <c r="AS117" s="67" t="s">
        <v>314</v>
      </c>
      <c r="AT117" s="68">
        <v>52</v>
      </c>
      <c r="AU117">
        <v>65</v>
      </c>
      <c r="AV117" t="s">
        <v>314</v>
      </c>
      <c r="AW117" s="68">
        <v>72</v>
      </c>
    </row>
    <row r="118" spans="1:49" x14ac:dyDescent="0.25">
      <c r="A118" s="66">
        <f t="shared" si="12"/>
        <v>43364</v>
      </c>
      <c r="B118">
        <f t="shared" si="8"/>
        <v>115</v>
      </c>
      <c r="C118" t="str">
        <f t="shared" si="9"/>
        <v>9-2018</v>
      </c>
      <c r="D118" s="93"/>
      <c r="E118" s="93"/>
      <c r="F118" s="20" t="str">
        <f t="shared" si="7"/>
        <v/>
      </c>
      <c r="G118" s="85" t="str">
        <f t="shared" si="11"/>
        <v/>
      </c>
      <c r="H118">
        <v>60</v>
      </c>
      <c r="I118" s="67" t="s">
        <v>314</v>
      </c>
      <c r="J118" s="68">
        <v>69</v>
      </c>
      <c r="L118" s="67"/>
      <c r="M118" s="68"/>
      <c r="N118">
        <v>70</v>
      </c>
      <c r="O118" s="67" t="s">
        <v>314</v>
      </c>
      <c r="P118" s="68">
        <v>79</v>
      </c>
      <c r="Q118">
        <v>80</v>
      </c>
      <c r="R118" s="67" t="s">
        <v>314</v>
      </c>
      <c r="S118" s="68">
        <v>90</v>
      </c>
      <c r="U118" s="67"/>
      <c r="V118" s="68"/>
      <c r="W118">
        <v>110</v>
      </c>
      <c r="X118" s="67" t="s">
        <v>314</v>
      </c>
      <c r="Y118" s="68">
        <v>118</v>
      </c>
      <c r="Z118">
        <v>110</v>
      </c>
      <c r="AA118" s="67" t="s">
        <v>314</v>
      </c>
      <c r="AB118" s="68">
        <v>120</v>
      </c>
      <c r="AC118">
        <v>85</v>
      </c>
      <c r="AD118" s="67" t="s">
        <v>314</v>
      </c>
      <c r="AE118" s="68">
        <v>105</v>
      </c>
      <c r="AF118">
        <v>100</v>
      </c>
      <c r="AG118" s="67" t="s">
        <v>314</v>
      </c>
      <c r="AH118" s="68">
        <v>110</v>
      </c>
      <c r="AI118">
        <v>63</v>
      </c>
      <c r="AJ118" s="67" t="s">
        <v>314</v>
      </c>
      <c r="AK118" s="68">
        <v>78</v>
      </c>
      <c r="AL118" s="69">
        <v>58</v>
      </c>
      <c r="AM118" s="67" t="s">
        <v>314</v>
      </c>
      <c r="AN118" s="68">
        <v>73</v>
      </c>
      <c r="AO118" s="69">
        <v>22</v>
      </c>
      <c r="AP118" s="67" t="s">
        <v>314</v>
      </c>
      <c r="AQ118" s="68">
        <v>28</v>
      </c>
      <c r="AR118">
        <v>38</v>
      </c>
      <c r="AS118" s="67" t="s">
        <v>314</v>
      </c>
      <c r="AT118" s="68">
        <v>52</v>
      </c>
      <c r="AU118">
        <v>65</v>
      </c>
      <c r="AV118" t="s">
        <v>314</v>
      </c>
      <c r="AW118" s="68">
        <v>72</v>
      </c>
    </row>
    <row r="119" spans="1:49" x14ac:dyDescent="0.25">
      <c r="A119" s="66">
        <f t="shared" si="12"/>
        <v>43371</v>
      </c>
      <c r="B119">
        <f t="shared" si="8"/>
        <v>115</v>
      </c>
      <c r="C119" t="str">
        <f t="shared" si="9"/>
        <v>9-2018</v>
      </c>
      <c r="D119" s="93"/>
      <c r="E119" s="93"/>
      <c r="F119" s="20" t="str">
        <f t="shared" si="7"/>
        <v/>
      </c>
      <c r="G119" s="85" t="str">
        <f t="shared" si="11"/>
        <v/>
      </c>
      <c r="H119">
        <v>66</v>
      </c>
      <c r="I119" s="67" t="s">
        <v>314</v>
      </c>
      <c r="J119" s="68">
        <v>71</v>
      </c>
      <c r="L119" s="67"/>
      <c r="M119" s="68"/>
      <c r="N119">
        <v>70</v>
      </c>
      <c r="O119" s="67" t="s">
        <v>314</v>
      </c>
      <c r="P119" s="68">
        <v>79</v>
      </c>
      <c r="Q119">
        <v>80</v>
      </c>
      <c r="R119" s="67" t="s">
        <v>314</v>
      </c>
      <c r="S119" s="68">
        <v>90</v>
      </c>
      <c r="U119" s="67"/>
      <c r="V119" s="68"/>
      <c r="W119">
        <v>110</v>
      </c>
      <c r="X119" s="67" t="s">
        <v>314</v>
      </c>
      <c r="Y119" s="68">
        <v>118</v>
      </c>
      <c r="Z119">
        <v>110</v>
      </c>
      <c r="AA119" s="67" t="s">
        <v>314</v>
      </c>
      <c r="AB119" s="68">
        <v>120</v>
      </c>
      <c r="AC119">
        <v>85</v>
      </c>
      <c r="AD119" s="67" t="s">
        <v>314</v>
      </c>
      <c r="AE119" s="68">
        <v>105</v>
      </c>
      <c r="AF119">
        <v>100</v>
      </c>
      <c r="AG119" s="67" t="s">
        <v>314</v>
      </c>
      <c r="AH119" s="68">
        <v>110</v>
      </c>
      <c r="AI119">
        <v>63</v>
      </c>
      <c r="AJ119" s="67" t="s">
        <v>314</v>
      </c>
      <c r="AK119" s="68">
        <v>78</v>
      </c>
      <c r="AL119" s="69">
        <v>58</v>
      </c>
      <c r="AM119" s="67" t="s">
        <v>314</v>
      </c>
      <c r="AN119" s="68">
        <v>73</v>
      </c>
      <c r="AO119" s="69">
        <v>22</v>
      </c>
      <c r="AP119" s="67" t="s">
        <v>314</v>
      </c>
      <c r="AQ119" s="68">
        <v>28</v>
      </c>
      <c r="AR119">
        <v>38</v>
      </c>
      <c r="AS119" s="67" t="s">
        <v>314</v>
      </c>
      <c r="AT119" s="68">
        <v>52</v>
      </c>
      <c r="AU119">
        <v>65</v>
      </c>
      <c r="AV119" t="s">
        <v>314</v>
      </c>
      <c r="AW119" s="68">
        <v>72</v>
      </c>
    </row>
    <row r="120" spans="1:49" x14ac:dyDescent="0.25">
      <c r="A120" s="66">
        <f t="shared" si="12"/>
        <v>43378</v>
      </c>
      <c r="B120">
        <f t="shared" si="8"/>
        <v>120</v>
      </c>
      <c r="C120" t="str">
        <f t="shared" si="9"/>
        <v>10-2018</v>
      </c>
      <c r="D120" s="93"/>
      <c r="E120" s="93"/>
      <c r="F120" s="20" t="str">
        <f t="shared" si="7"/>
        <v/>
      </c>
      <c r="G120" s="85" t="str">
        <f t="shared" si="11"/>
        <v/>
      </c>
      <c r="H120">
        <v>66</v>
      </c>
      <c r="I120" s="67" t="s">
        <v>314</v>
      </c>
      <c r="J120" s="68">
        <v>71</v>
      </c>
      <c r="L120" s="67"/>
      <c r="M120" s="68"/>
      <c r="N120">
        <v>70</v>
      </c>
      <c r="O120" s="67" t="s">
        <v>314</v>
      </c>
      <c r="P120" s="68">
        <v>79</v>
      </c>
      <c r="Q120">
        <v>80</v>
      </c>
      <c r="R120" s="67" t="s">
        <v>314</v>
      </c>
      <c r="S120" s="68">
        <v>90</v>
      </c>
      <c r="U120" s="67"/>
      <c r="V120" s="68"/>
      <c r="W120">
        <v>110</v>
      </c>
      <c r="X120" s="67" t="s">
        <v>314</v>
      </c>
      <c r="Y120" s="68">
        <v>118</v>
      </c>
      <c r="Z120">
        <v>115</v>
      </c>
      <c r="AA120" s="67" t="s">
        <v>314</v>
      </c>
      <c r="AB120" s="68">
        <v>125</v>
      </c>
      <c r="AC120">
        <v>85</v>
      </c>
      <c r="AD120" s="67" t="s">
        <v>314</v>
      </c>
      <c r="AE120" s="68">
        <v>105</v>
      </c>
      <c r="AF120">
        <v>100</v>
      </c>
      <c r="AG120" s="67" t="s">
        <v>314</v>
      </c>
      <c r="AH120" s="68">
        <v>110</v>
      </c>
      <c r="AI120">
        <v>63</v>
      </c>
      <c r="AJ120" s="67" t="s">
        <v>314</v>
      </c>
      <c r="AK120" s="68">
        <v>78</v>
      </c>
      <c r="AL120" s="69">
        <v>58</v>
      </c>
      <c r="AM120" s="67" t="s">
        <v>314</v>
      </c>
      <c r="AN120" s="68">
        <v>73</v>
      </c>
      <c r="AO120" s="69">
        <v>22</v>
      </c>
      <c r="AP120" s="67" t="s">
        <v>314</v>
      </c>
      <c r="AQ120" s="68">
        <v>28</v>
      </c>
      <c r="AR120">
        <v>38</v>
      </c>
      <c r="AS120" s="67" t="s">
        <v>314</v>
      </c>
      <c r="AT120" s="68">
        <v>52</v>
      </c>
      <c r="AU120">
        <v>65</v>
      </c>
      <c r="AV120" t="s">
        <v>314</v>
      </c>
      <c r="AW120" s="68">
        <v>72</v>
      </c>
    </row>
    <row r="121" spans="1:49" x14ac:dyDescent="0.25">
      <c r="A121" s="66">
        <f t="shared" si="12"/>
        <v>43385</v>
      </c>
      <c r="B121">
        <f t="shared" si="8"/>
        <v>122.5</v>
      </c>
      <c r="C121" t="str">
        <f t="shared" si="9"/>
        <v>10-2018</v>
      </c>
      <c r="D121" s="93"/>
      <c r="E121" s="93"/>
      <c r="F121" s="20" t="str">
        <f t="shared" si="7"/>
        <v/>
      </c>
      <c r="G121" s="85" t="str">
        <f t="shared" si="11"/>
        <v/>
      </c>
      <c r="H121">
        <v>67</v>
      </c>
      <c r="I121" s="67" t="s">
        <v>314</v>
      </c>
      <c r="J121" s="68">
        <v>73</v>
      </c>
      <c r="L121" s="67"/>
      <c r="M121" s="68"/>
      <c r="N121">
        <v>75</v>
      </c>
      <c r="O121" s="67" t="s">
        <v>314</v>
      </c>
      <c r="P121" s="68">
        <v>80</v>
      </c>
      <c r="Q121">
        <v>89</v>
      </c>
      <c r="R121" s="67" t="s">
        <v>314</v>
      </c>
      <c r="S121" s="68">
        <v>100</v>
      </c>
      <c r="U121" s="67"/>
      <c r="V121" s="68"/>
      <c r="W121">
        <v>110</v>
      </c>
      <c r="X121" s="67" t="s">
        <v>314</v>
      </c>
      <c r="Y121" s="68">
        <v>118</v>
      </c>
      <c r="Z121">
        <v>120</v>
      </c>
      <c r="AA121" s="67" t="s">
        <v>314</v>
      </c>
      <c r="AB121" s="68">
        <v>125</v>
      </c>
      <c r="AC121">
        <v>85</v>
      </c>
      <c r="AD121" s="67" t="s">
        <v>314</v>
      </c>
      <c r="AE121" s="68">
        <v>105</v>
      </c>
      <c r="AF121">
        <v>100</v>
      </c>
      <c r="AG121" s="67" t="s">
        <v>314</v>
      </c>
      <c r="AH121" s="68">
        <v>110</v>
      </c>
      <c r="AI121">
        <v>63</v>
      </c>
      <c r="AJ121" s="67" t="s">
        <v>314</v>
      </c>
      <c r="AK121" s="68">
        <v>78</v>
      </c>
      <c r="AL121" s="69">
        <v>58</v>
      </c>
      <c r="AM121" s="67" t="s">
        <v>314</v>
      </c>
      <c r="AN121" s="68">
        <v>73</v>
      </c>
      <c r="AO121" s="69">
        <v>25</v>
      </c>
      <c r="AP121" s="67" t="s">
        <v>314</v>
      </c>
      <c r="AQ121" s="68">
        <v>30</v>
      </c>
      <c r="AR121">
        <v>38</v>
      </c>
      <c r="AS121" s="67" t="s">
        <v>314</v>
      </c>
      <c r="AT121" s="68">
        <v>52</v>
      </c>
      <c r="AU121">
        <v>65</v>
      </c>
      <c r="AV121" t="s">
        <v>314</v>
      </c>
      <c r="AW121" s="68">
        <v>72</v>
      </c>
    </row>
    <row r="122" spans="1:49" x14ac:dyDescent="0.25">
      <c r="A122" s="66">
        <f t="shared" si="12"/>
        <v>43392</v>
      </c>
      <c r="B122">
        <f t="shared" si="8"/>
        <v>135</v>
      </c>
      <c r="C122" t="str">
        <f t="shared" si="9"/>
        <v>10-2018</v>
      </c>
      <c r="D122" s="93"/>
      <c r="E122" s="93"/>
      <c r="F122" s="20" t="str">
        <f t="shared" si="7"/>
        <v/>
      </c>
      <c r="G122" s="85" t="str">
        <f t="shared" si="11"/>
        <v/>
      </c>
      <c r="H122">
        <v>67</v>
      </c>
      <c r="I122" s="67" t="s">
        <v>314</v>
      </c>
      <c r="J122" s="68">
        <v>77</v>
      </c>
      <c r="L122" s="67"/>
      <c r="M122" s="68"/>
      <c r="N122">
        <v>75</v>
      </c>
      <c r="O122" s="67" t="s">
        <v>314</v>
      </c>
      <c r="P122" s="68">
        <v>80</v>
      </c>
      <c r="Q122">
        <v>93</v>
      </c>
      <c r="R122" s="67" t="s">
        <v>314</v>
      </c>
      <c r="S122" s="68">
        <v>103</v>
      </c>
      <c r="U122" s="67"/>
      <c r="V122" s="68"/>
      <c r="W122">
        <v>110</v>
      </c>
      <c r="X122" s="67" t="s">
        <v>314</v>
      </c>
      <c r="Y122" s="68">
        <v>118</v>
      </c>
      <c r="Z122">
        <v>130</v>
      </c>
      <c r="AA122" s="67" t="s">
        <v>314</v>
      </c>
      <c r="AB122" s="68">
        <v>140</v>
      </c>
      <c r="AC122">
        <v>85</v>
      </c>
      <c r="AD122" s="67" t="s">
        <v>314</v>
      </c>
      <c r="AE122" s="68">
        <v>105</v>
      </c>
      <c r="AF122">
        <v>110</v>
      </c>
      <c r="AG122" s="67" t="s">
        <v>314</v>
      </c>
      <c r="AH122" s="68">
        <v>115</v>
      </c>
      <c r="AI122">
        <v>67</v>
      </c>
      <c r="AJ122" s="67" t="s">
        <v>314</v>
      </c>
      <c r="AK122" s="68">
        <v>82</v>
      </c>
      <c r="AL122" s="69">
        <v>62</v>
      </c>
      <c r="AM122" s="67" t="s">
        <v>314</v>
      </c>
      <c r="AN122" s="68">
        <v>77</v>
      </c>
      <c r="AO122" s="69">
        <v>25</v>
      </c>
      <c r="AP122" s="67" t="s">
        <v>314</v>
      </c>
      <c r="AQ122" s="68">
        <v>30</v>
      </c>
      <c r="AR122">
        <v>38</v>
      </c>
      <c r="AS122" s="67" t="s">
        <v>314</v>
      </c>
      <c r="AT122" s="68">
        <v>52</v>
      </c>
      <c r="AU122">
        <v>65</v>
      </c>
      <c r="AV122" t="s">
        <v>314</v>
      </c>
      <c r="AW122" s="68">
        <v>72</v>
      </c>
    </row>
    <row r="123" spans="1:49" x14ac:dyDescent="0.25">
      <c r="A123" s="66">
        <f t="shared" si="12"/>
        <v>43399</v>
      </c>
      <c r="B123">
        <f t="shared" si="8"/>
        <v>135</v>
      </c>
      <c r="C123" t="str">
        <f t="shared" si="9"/>
        <v>10-2018</v>
      </c>
      <c r="D123" s="93"/>
      <c r="E123" s="93"/>
      <c r="F123" s="20" t="str">
        <f t="shared" si="7"/>
        <v/>
      </c>
      <c r="G123" s="85" t="str">
        <f t="shared" si="11"/>
        <v/>
      </c>
      <c r="H123">
        <v>67</v>
      </c>
      <c r="I123" s="67" t="s">
        <v>314</v>
      </c>
      <c r="J123" s="68">
        <v>77</v>
      </c>
      <c r="L123" s="67"/>
      <c r="M123" s="68"/>
      <c r="N123">
        <v>75</v>
      </c>
      <c r="O123" s="67" t="s">
        <v>314</v>
      </c>
      <c r="P123" s="68">
        <v>80</v>
      </c>
      <c r="Q123">
        <v>95</v>
      </c>
      <c r="R123" s="67" t="s">
        <v>314</v>
      </c>
      <c r="S123" s="68">
        <v>105</v>
      </c>
      <c r="U123" s="67"/>
      <c r="V123" s="68"/>
      <c r="W123">
        <v>110</v>
      </c>
      <c r="X123" s="67" t="s">
        <v>314</v>
      </c>
      <c r="Y123" s="68">
        <v>118</v>
      </c>
      <c r="Z123">
        <v>130</v>
      </c>
      <c r="AA123" s="67" t="s">
        <v>314</v>
      </c>
      <c r="AB123" s="68">
        <v>140</v>
      </c>
      <c r="AC123">
        <v>85</v>
      </c>
      <c r="AD123" s="67" t="s">
        <v>314</v>
      </c>
      <c r="AE123" s="68">
        <v>105</v>
      </c>
      <c r="AF123">
        <v>110</v>
      </c>
      <c r="AG123" s="67" t="s">
        <v>314</v>
      </c>
      <c r="AH123" s="68">
        <v>115</v>
      </c>
      <c r="AI123">
        <v>67</v>
      </c>
      <c r="AJ123" s="67" t="s">
        <v>314</v>
      </c>
      <c r="AK123" s="68">
        <v>82</v>
      </c>
      <c r="AL123" s="69">
        <v>62</v>
      </c>
      <c r="AM123" s="67" t="s">
        <v>314</v>
      </c>
      <c r="AN123" s="68">
        <v>77</v>
      </c>
      <c r="AO123" s="69">
        <v>25</v>
      </c>
      <c r="AP123" s="67" t="s">
        <v>314</v>
      </c>
      <c r="AQ123" s="68">
        <v>30</v>
      </c>
      <c r="AR123">
        <v>38</v>
      </c>
      <c r="AS123" s="67" t="s">
        <v>314</v>
      </c>
      <c r="AT123" s="68">
        <v>52</v>
      </c>
      <c r="AU123">
        <v>65</v>
      </c>
      <c r="AV123" t="s">
        <v>314</v>
      </c>
      <c r="AW123" s="68">
        <v>72</v>
      </c>
    </row>
    <row r="124" spans="1:49" x14ac:dyDescent="0.25">
      <c r="A124" s="66">
        <f t="shared" si="12"/>
        <v>43406</v>
      </c>
      <c r="B124">
        <f t="shared" si="8"/>
        <v>138.5</v>
      </c>
      <c r="C124" t="str">
        <f t="shared" si="9"/>
        <v>11-2018</v>
      </c>
      <c r="D124" s="93"/>
      <c r="E124" s="93"/>
      <c r="F124" s="20" t="str">
        <f t="shared" si="7"/>
        <v/>
      </c>
      <c r="G124" s="85" t="str">
        <f t="shared" si="11"/>
        <v/>
      </c>
      <c r="H124">
        <v>67</v>
      </c>
      <c r="I124" s="67" t="s">
        <v>314</v>
      </c>
      <c r="J124" s="68">
        <v>77</v>
      </c>
      <c r="L124" s="67"/>
      <c r="M124" s="68"/>
      <c r="N124">
        <v>75</v>
      </c>
      <c r="O124" s="67" t="s">
        <v>314</v>
      </c>
      <c r="P124" s="68">
        <v>80</v>
      </c>
      <c r="Q124">
        <v>95</v>
      </c>
      <c r="R124" s="67" t="s">
        <v>314</v>
      </c>
      <c r="S124" s="68">
        <v>105</v>
      </c>
      <c r="U124" s="67"/>
      <c r="V124" s="68"/>
      <c r="W124">
        <v>110</v>
      </c>
      <c r="X124" s="67" t="s">
        <v>314</v>
      </c>
      <c r="Y124" s="68">
        <v>118</v>
      </c>
      <c r="Z124">
        <v>132</v>
      </c>
      <c r="AA124" s="67" t="s">
        <v>314</v>
      </c>
      <c r="AB124" s="68">
        <v>145</v>
      </c>
      <c r="AC124">
        <v>85</v>
      </c>
      <c r="AD124" s="67" t="s">
        <v>314</v>
      </c>
      <c r="AE124" s="68">
        <v>105</v>
      </c>
      <c r="AF124">
        <v>110</v>
      </c>
      <c r="AG124" s="67" t="s">
        <v>314</v>
      </c>
      <c r="AH124" s="68">
        <v>115</v>
      </c>
      <c r="AI124">
        <v>67</v>
      </c>
      <c r="AJ124" s="67" t="s">
        <v>314</v>
      </c>
      <c r="AK124" s="68">
        <v>82</v>
      </c>
      <c r="AL124" s="69">
        <v>62</v>
      </c>
      <c r="AM124" s="67" t="s">
        <v>314</v>
      </c>
      <c r="AN124" s="68">
        <v>77</v>
      </c>
      <c r="AO124" s="69">
        <v>25</v>
      </c>
      <c r="AP124" s="67" t="s">
        <v>314</v>
      </c>
      <c r="AQ124" s="68">
        <v>30</v>
      </c>
      <c r="AR124">
        <v>38</v>
      </c>
      <c r="AS124" s="67" t="s">
        <v>314</v>
      </c>
      <c r="AT124" s="68">
        <v>52</v>
      </c>
      <c r="AU124">
        <v>65</v>
      </c>
      <c r="AV124" t="s">
        <v>314</v>
      </c>
      <c r="AW124" s="68">
        <v>72</v>
      </c>
    </row>
    <row r="125" spans="1:49" x14ac:dyDescent="0.25">
      <c r="A125" s="66">
        <f t="shared" si="12"/>
        <v>43413</v>
      </c>
      <c r="B125">
        <f t="shared" si="8"/>
        <v>138.5</v>
      </c>
      <c r="C125" t="str">
        <f t="shared" si="9"/>
        <v>11-2018</v>
      </c>
      <c r="D125" s="93"/>
      <c r="E125" s="93"/>
      <c r="F125" s="20" t="str">
        <f t="shared" si="7"/>
        <v/>
      </c>
      <c r="G125" s="85" t="str">
        <f t="shared" si="11"/>
        <v/>
      </c>
      <c r="H125">
        <v>70</v>
      </c>
      <c r="I125" s="67" t="s">
        <v>314</v>
      </c>
      <c r="J125" s="68">
        <v>80</v>
      </c>
      <c r="L125" s="67"/>
      <c r="M125" s="68"/>
      <c r="N125">
        <v>75</v>
      </c>
      <c r="O125" s="67" t="s">
        <v>314</v>
      </c>
      <c r="P125" s="68">
        <v>80</v>
      </c>
      <c r="Q125">
        <v>95</v>
      </c>
      <c r="R125" s="67" t="s">
        <v>314</v>
      </c>
      <c r="S125" s="68">
        <v>105</v>
      </c>
      <c r="U125" s="67"/>
      <c r="V125" s="68"/>
      <c r="W125">
        <v>110</v>
      </c>
      <c r="X125" s="67" t="s">
        <v>314</v>
      </c>
      <c r="Y125" s="68">
        <v>118</v>
      </c>
      <c r="Z125">
        <v>132</v>
      </c>
      <c r="AA125" s="67" t="s">
        <v>314</v>
      </c>
      <c r="AB125" s="68">
        <v>145</v>
      </c>
      <c r="AC125">
        <v>85</v>
      </c>
      <c r="AD125" s="67" t="s">
        <v>314</v>
      </c>
      <c r="AE125" s="68">
        <v>105</v>
      </c>
      <c r="AF125">
        <v>110</v>
      </c>
      <c r="AG125" s="67" t="s">
        <v>314</v>
      </c>
      <c r="AH125" s="68">
        <v>115</v>
      </c>
      <c r="AI125">
        <v>67</v>
      </c>
      <c r="AJ125" s="67" t="s">
        <v>314</v>
      </c>
      <c r="AK125" s="68">
        <v>82</v>
      </c>
      <c r="AL125" s="69">
        <v>62</v>
      </c>
      <c r="AM125" s="67" t="s">
        <v>314</v>
      </c>
      <c r="AN125" s="68">
        <v>77</v>
      </c>
      <c r="AO125" s="69">
        <v>25</v>
      </c>
      <c r="AP125" s="67" t="s">
        <v>314</v>
      </c>
      <c r="AQ125" s="68">
        <v>30</v>
      </c>
      <c r="AR125">
        <v>38</v>
      </c>
      <c r="AS125" s="67" t="s">
        <v>314</v>
      </c>
      <c r="AT125" s="68">
        <v>52</v>
      </c>
      <c r="AU125">
        <v>65</v>
      </c>
      <c r="AV125" t="s">
        <v>314</v>
      </c>
      <c r="AW125" s="68">
        <v>72</v>
      </c>
    </row>
    <row r="126" spans="1:49" x14ac:dyDescent="0.25">
      <c r="A126" s="66">
        <f t="shared" si="12"/>
        <v>43420</v>
      </c>
      <c r="B126">
        <f t="shared" si="8"/>
        <v>142.5</v>
      </c>
      <c r="C126" t="str">
        <f t="shared" si="9"/>
        <v>11-2018</v>
      </c>
      <c r="D126" s="93"/>
      <c r="E126" s="93"/>
      <c r="F126" s="20" t="str">
        <f t="shared" si="7"/>
        <v/>
      </c>
      <c r="G126" s="85" t="str">
        <f t="shared" si="11"/>
        <v/>
      </c>
      <c r="H126">
        <v>75</v>
      </c>
      <c r="I126" s="67" t="s">
        <v>314</v>
      </c>
      <c r="J126" s="68">
        <v>85</v>
      </c>
      <c r="L126" s="67"/>
      <c r="M126" s="68"/>
      <c r="N126">
        <v>75</v>
      </c>
      <c r="O126" s="67" t="s">
        <v>314</v>
      </c>
      <c r="P126" s="68">
        <v>85</v>
      </c>
      <c r="Q126">
        <v>100</v>
      </c>
      <c r="R126" s="67" t="s">
        <v>314</v>
      </c>
      <c r="S126" s="68">
        <v>110</v>
      </c>
      <c r="U126" s="67"/>
      <c r="V126" s="68"/>
      <c r="W126">
        <v>120</v>
      </c>
      <c r="X126" s="67" t="s">
        <v>314</v>
      </c>
      <c r="Y126" s="68">
        <v>130</v>
      </c>
      <c r="Z126">
        <v>140</v>
      </c>
      <c r="AA126" s="67" t="s">
        <v>314</v>
      </c>
      <c r="AB126" s="68">
        <v>145</v>
      </c>
      <c r="AC126">
        <v>85</v>
      </c>
      <c r="AD126" s="67" t="s">
        <v>314</v>
      </c>
      <c r="AE126" s="68">
        <v>105</v>
      </c>
      <c r="AF126">
        <v>120</v>
      </c>
      <c r="AG126" s="67" t="s">
        <v>314</v>
      </c>
      <c r="AH126" s="68">
        <v>130</v>
      </c>
      <c r="AI126">
        <v>67</v>
      </c>
      <c r="AJ126" s="67" t="s">
        <v>314</v>
      </c>
      <c r="AK126" s="68">
        <v>82</v>
      </c>
      <c r="AL126" s="69">
        <v>62</v>
      </c>
      <c r="AM126" s="67" t="s">
        <v>314</v>
      </c>
      <c r="AN126" s="68">
        <v>77</v>
      </c>
      <c r="AO126" s="69">
        <v>25</v>
      </c>
      <c r="AP126" s="67" t="s">
        <v>314</v>
      </c>
      <c r="AQ126" s="68">
        <v>30</v>
      </c>
      <c r="AR126">
        <v>38</v>
      </c>
      <c r="AS126" s="67" t="s">
        <v>314</v>
      </c>
      <c r="AT126" s="68">
        <v>52</v>
      </c>
      <c r="AU126">
        <v>65</v>
      </c>
      <c r="AV126" t="s">
        <v>314</v>
      </c>
      <c r="AW126" s="68">
        <v>72</v>
      </c>
    </row>
    <row r="127" spans="1:49" x14ac:dyDescent="0.25">
      <c r="A127" s="66">
        <f t="shared" si="12"/>
        <v>43427</v>
      </c>
      <c r="B127">
        <f t="shared" si="8"/>
        <v>142.5</v>
      </c>
      <c r="C127" t="str">
        <f t="shared" si="9"/>
        <v>11-2018</v>
      </c>
      <c r="D127" s="93"/>
      <c r="E127" s="93"/>
      <c r="F127" s="20" t="str">
        <f t="shared" si="7"/>
        <v/>
      </c>
      <c r="G127" s="85" t="str">
        <f t="shared" si="11"/>
        <v/>
      </c>
      <c r="H127">
        <v>75</v>
      </c>
      <c r="I127" s="67" t="s">
        <v>314</v>
      </c>
      <c r="J127" s="68">
        <v>85</v>
      </c>
      <c r="L127" s="67"/>
      <c r="M127" s="68"/>
      <c r="N127">
        <v>80</v>
      </c>
      <c r="O127" s="67" t="s">
        <v>314</v>
      </c>
      <c r="P127" s="68">
        <v>90</v>
      </c>
      <c r="Q127">
        <v>100</v>
      </c>
      <c r="R127" s="67" t="s">
        <v>314</v>
      </c>
      <c r="S127" s="68">
        <v>110</v>
      </c>
      <c r="U127" s="67"/>
      <c r="V127" s="68"/>
      <c r="W127">
        <v>120</v>
      </c>
      <c r="X127" s="67" t="s">
        <v>314</v>
      </c>
      <c r="Y127" s="68">
        <v>130</v>
      </c>
      <c r="Z127">
        <v>140</v>
      </c>
      <c r="AA127" s="67" t="s">
        <v>314</v>
      </c>
      <c r="AB127" s="68">
        <v>145</v>
      </c>
      <c r="AC127">
        <v>85</v>
      </c>
      <c r="AD127" s="67" t="s">
        <v>314</v>
      </c>
      <c r="AE127" s="68">
        <v>105</v>
      </c>
      <c r="AF127">
        <v>120</v>
      </c>
      <c r="AG127" s="67" t="s">
        <v>314</v>
      </c>
      <c r="AH127" s="68">
        <v>130</v>
      </c>
      <c r="AI127">
        <v>67</v>
      </c>
      <c r="AJ127" s="67" t="s">
        <v>314</v>
      </c>
      <c r="AK127" s="68">
        <v>82</v>
      </c>
      <c r="AL127" s="69">
        <v>62</v>
      </c>
      <c r="AM127" s="67" t="s">
        <v>314</v>
      </c>
      <c r="AN127" s="68">
        <v>77</v>
      </c>
      <c r="AO127" s="69">
        <v>25</v>
      </c>
      <c r="AP127" s="67" t="s">
        <v>314</v>
      </c>
      <c r="AQ127" s="68">
        <v>30</v>
      </c>
      <c r="AR127">
        <v>38</v>
      </c>
      <c r="AS127" s="67" t="s">
        <v>314</v>
      </c>
      <c r="AT127" s="68">
        <v>52</v>
      </c>
      <c r="AU127">
        <v>65</v>
      </c>
      <c r="AV127" t="s">
        <v>314</v>
      </c>
      <c r="AW127" s="68">
        <v>72</v>
      </c>
    </row>
    <row r="128" spans="1:49" x14ac:dyDescent="0.25">
      <c r="A128" s="66">
        <f t="shared" si="12"/>
        <v>43434</v>
      </c>
      <c r="B128">
        <f t="shared" si="8"/>
        <v>142.5</v>
      </c>
      <c r="C128" t="str">
        <f t="shared" si="9"/>
        <v>11-2018</v>
      </c>
      <c r="D128" s="93"/>
      <c r="E128" s="93"/>
      <c r="F128" s="20" t="str">
        <f t="shared" si="7"/>
        <v/>
      </c>
      <c r="G128" s="85" t="str">
        <f t="shared" si="11"/>
        <v/>
      </c>
      <c r="H128">
        <v>75</v>
      </c>
      <c r="I128" s="67" t="s">
        <v>314</v>
      </c>
      <c r="J128" s="68">
        <v>85</v>
      </c>
      <c r="L128" s="67"/>
      <c r="M128" s="68"/>
      <c r="N128">
        <v>80</v>
      </c>
      <c r="O128" s="67" t="s">
        <v>314</v>
      </c>
      <c r="P128" s="68">
        <v>90</v>
      </c>
      <c r="Q128">
        <v>100</v>
      </c>
      <c r="R128" s="67" t="s">
        <v>314</v>
      </c>
      <c r="S128" s="68">
        <v>110</v>
      </c>
      <c r="U128" s="67"/>
      <c r="V128" s="68"/>
      <c r="W128">
        <v>125</v>
      </c>
      <c r="X128" s="67" t="s">
        <v>314</v>
      </c>
      <c r="Y128" s="68">
        <v>135</v>
      </c>
      <c r="Z128">
        <v>140</v>
      </c>
      <c r="AA128" s="67" t="s">
        <v>314</v>
      </c>
      <c r="AB128" s="68">
        <v>145</v>
      </c>
      <c r="AC128">
        <v>85</v>
      </c>
      <c r="AD128" s="67" t="s">
        <v>314</v>
      </c>
      <c r="AE128" s="68">
        <v>105</v>
      </c>
      <c r="AF128">
        <v>125</v>
      </c>
      <c r="AG128" s="67" t="s">
        <v>314</v>
      </c>
      <c r="AH128" s="68">
        <v>135</v>
      </c>
      <c r="AI128">
        <v>67</v>
      </c>
      <c r="AJ128" s="67" t="s">
        <v>314</v>
      </c>
      <c r="AK128" s="68">
        <v>82</v>
      </c>
      <c r="AL128" s="69">
        <v>62</v>
      </c>
      <c r="AM128" s="67" t="s">
        <v>314</v>
      </c>
      <c r="AN128" s="68">
        <v>77</v>
      </c>
      <c r="AO128" s="69">
        <v>25</v>
      </c>
      <c r="AP128" s="67" t="s">
        <v>314</v>
      </c>
      <c r="AQ128" s="68">
        <v>30</v>
      </c>
      <c r="AR128">
        <v>38</v>
      </c>
      <c r="AS128" s="67" t="s">
        <v>314</v>
      </c>
      <c r="AT128" s="68">
        <v>52</v>
      </c>
      <c r="AU128">
        <v>65</v>
      </c>
      <c r="AV128" t="s">
        <v>314</v>
      </c>
      <c r="AW128" s="68">
        <v>72</v>
      </c>
    </row>
    <row r="129" spans="1:49" x14ac:dyDescent="0.25">
      <c r="A129" s="66">
        <f t="shared" si="12"/>
        <v>43441</v>
      </c>
      <c r="B129">
        <f t="shared" si="8"/>
        <v>142.5</v>
      </c>
      <c r="C129" t="str">
        <f t="shared" si="9"/>
        <v>12-2018</v>
      </c>
      <c r="D129" s="93"/>
      <c r="E129" s="93"/>
      <c r="F129" s="20" t="str">
        <f t="shared" si="7"/>
        <v/>
      </c>
      <c r="G129" s="85" t="str">
        <f t="shared" si="11"/>
        <v/>
      </c>
      <c r="H129">
        <v>75</v>
      </c>
      <c r="I129" s="67" t="s">
        <v>314</v>
      </c>
      <c r="J129" s="68">
        <v>85</v>
      </c>
      <c r="L129" s="67"/>
      <c r="M129" s="68"/>
      <c r="N129">
        <v>80</v>
      </c>
      <c r="O129" s="67" t="s">
        <v>314</v>
      </c>
      <c r="P129" s="68">
        <v>90</v>
      </c>
      <c r="Q129">
        <v>95</v>
      </c>
      <c r="R129" s="67" t="s">
        <v>314</v>
      </c>
      <c r="S129" s="68">
        <v>105</v>
      </c>
      <c r="U129" s="67"/>
      <c r="V129" s="68"/>
      <c r="W129">
        <v>130</v>
      </c>
      <c r="X129" s="67" t="s">
        <v>314</v>
      </c>
      <c r="Y129" s="68">
        <v>139</v>
      </c>
      <c r="Z129">
        <v>140</v>
      </c>
      <c r="AA129" s="67" t="s">
        <v>314</v>
      </c>
      <c r="AB129" s="68">
        <v>145</v>
      </c>
      <c r="AC129">
        <v>85</v>
      </c>
      <c r="AD129" s="67" t="s">
        <v>314</v>
      </c>
      <c r="AE129" s="68">
        <v>105</v>
      </c>
      <c r="AF129">
        <v>125</v>
      </c>
      <c r="AG129" s="67" t="s">
        <v>314</v>
      </c>
      <c r="AH129" s="68">
        <v>135</v>
      </c>
      <c r="AI129">
        <v>67</v>
      </c>
      <c r="AJ129" s="67" t="s">
        <v>314</v>
      </c>
      <c r="AK129" s="68">
        <v>82</v>
      </c>
      <c r="AL129" s="69">
        <v>62</v>
      </c>
      <c r="AM129" s="67" t="s">
        <v>314</v>
      </c>
      <c r="AN129" s="68">
        <v>77</v>
      </c>
      <c r="AO129" s="69">
        <v>25</v>
      </c>
      <c r="AP129" s="67" t="s">
        <v>314</v>
      </c>
      <c r="AQ129" s="68">
        <v>30</v>
      </c>
      <c r="AR129">
        <v>38</v>
      </c>
      <c r="AS129" s="67" t="s">
        <v>314</v>
      </c>
      <c r="AT129" s="68">
        <v>52</v>
      </c>
      <c r="AU129">
        <v>65</v>
      </c>
      <c r="AV129" t="s">
        <v>314</v>
      </c>
      <c r="AW129" s="68">
        <v>72</v>
      </c>
    </row>
    <row r="130" spans="1:49" x14ac:dyDescent="0.25">
      <c r="A130" s="66">
        <f t="shared" si="12"/>
        <v>43448</v>
      </c>
      <c r="B130">
        <f t="shared" si="8"/>
        <v>142.5</v>
      </c>
      <c r="C130" t="str">
        <f t="shared" si="9"/>
        <v>12-2018</v>
      </c>
      <c r="D130" s="93"/>
      <c r="E130" s="93"/>
      <c r="F130" s="20" t="str">
        <f t="shared" si="7"/>
        <v/>
      </c>
      <c r="G130" s="85" t="str">
        <f t="shared" si="11"/>
        <v/>
      </c>
      <c r="H130">
        <v>75</v>
      </c>
      <c r="I130" s="67" t="s">
        <v>314</v>
      </c>
      <c r="J130" s="68">
        <v>80</v>
      </c>
      <c r="L130" s="67"/>
      <c r="M130" s="68"/>
      <c r="N130">
        <v>80</v>
      </c>
      <c r="O130" s="67" t="s">
        <v>314</v>
      </c>
      <c r="P130" s="68">
        <v>90</v>
      </c>
      <c r="Q130">
        <v>95</v>
      </c>
      <c r="R130" s="67" t="s">
        <v>314</v>
      </c>
      <c r="S130" s="68">
        <v>105</v>
      </c>
      <c r="U130" s="67"/>
      <c r="V130" s="68"/>
      <c r="W130">
        <v>130</v>
      </c>
      <c r="X130" s="67" t="s">
        <v>314</v>
      </c>
      <c r="Y130" s="68">
        <v>139</v>
      </c>
      <c r="Z130">
        <v>140</v>
      </c>
      <c r="AA130" s="67" t="s">
        <v>314</v>
      </c>
      <c r="AB130" s="68">
        <v>145</v>
      </c>
      <c r="AC130">
        <v>85</v>
      </c>
      <c r="AD130" s="67" t="s">
        <v>314</v>
      </c>
      <c r="AE130" s="68">
        <v>105</v>
      </c>
      <c r="AF130">
        <v>125</v>
      </c>
      <c r="AG130" s="67" t="s">
        <v>314</v>
      </c>
      <c r="AH130" s="68">
        <v>135</v>
      </c>
      <c r="AI130">
        <v>67</v>
      </c>
      <c r="AJ130" s="67" t="s">
        <v>314</v>
      </c>
      <c r="AK130" s="68">
        <v>82</v>
      </c>
      <c r="AL130" s="69">
        <v>62</v>
      </c>
      <c r="AM130" s="67" t="s">
        <v>314</v>
      </c>
      <c r="AN130" s="68">
        <v>77</v>
      </c>
      <c r="AO130" s="69">
        <v>25</v>
      </c>
      <c r="AP130" s="67" t="s">
        <v>314</v>
      </c>
      <c r="AQ130" s="68">
        <v>30</v>
      </c>
      <c r="AR130">
        <v>38</v>
      </c>
      <c r="AS130" s="67" t="s">
        <v>314</v>
      </c>
      <c r="AT130" s="68">
        <v>52</v>
      </c>
      <c r="AU130">
        <v>65</v>
      </c>
      <c r="AV130" t="s">
        <v>314</v>
      </c>
      <c r="AW130" s="68">
        <v>72</v>
      </c>
    </row>
    <row r="131" spans="1:49" s="71" customFormat="1" x14ac:dyDescent="0.25">
      <c r="A131" s="70">
        <f>A130+7</f>
        <v>43455</v>
      </c>
      <c r="B131">
        <f t="shared" si="8"/>
        <v>142.5</v>
      </c>
      <c r="C131" t="str">
        <f t="shared" si="9"/>
        <v>12-2018</v>
      </c>
      <c r="D131" s="93"/>
      <c r="E131" s="93"/>
      <c r="F131" s="20" t="str">
        <f t="shared" ref="F131:F194" si="13">IFERROR(AVERAGEIF(C$3:C$1381,D131,B$3:B$1381),"")</f>
        <v/>
      </c>
      <c r="G131" s="85" t="str">
        <f t="shared" si="11"/>
        <v/>
      </c>
      <c r="H131" s="71">
        <v>70</v>
      </c>
      <c r="I131" s="72" t="s">
        <v>314</v>
      </c>
      <c r="J131" s="73">
        <v>79</v>
      </c>
      <c r="L131" s="72"/>
      <c r="M131" s="73"/>
      <c r="N131" s="71">
        <v>80</v>
      </c>
      <c r="O131" s="72" t="s">
        <v>314</v>
      </c>
      <c r="P131" s="73">
        <v>90</v>
      </c>
      <c r="Q131" s="71">
        <v>95</v>
      </c>
      <c r="R131" s="72" t="s">
        <v>314</v>
      </c>
      <c r="S131" s="73">
        <v>105</v>
      </c>
      <c r="U131" s="72"/>
      <c r="V131" s="73"/>
      <c r="W131" s="71">
        <v>130</v>
      </c>
      <c r="X131" s="72" t="s">
        <v>314</v>
      </c>
      <c r="Y131" s="73">
        <v>139</v>
      </c>
      <c r="Z131" s="71">
        <v>140</v>
      </c>
      <c r="AA131" s="72" t="s">
        <v>314</v>
      </c>
      <c r="AB131" s="73">
        <v>145</v>
      </c>
      <c r="AC131" s="71">
        <v>95</v>
      </c>
      <c r="AD131" s="72" t="s">
        <v>314</v>
      </c>
      <c r="AE131" s="73">
        <v>115</v>
      </c>
      <c r="AF131" s="71">
        <v>125</v>
      </c>
      <c r="AG131" s="72" t="s">
        <v>314</v>
      </c>
      <c r="AH131" s="73">
        <v>135</v>
      </c>
      <c r="AI131" s="71">
        <v>67</v>
      </c>
      <c r="AJ131" s="72" t="s">
        <v>314</v>
      </c>
      <c r="AK131" s="73">
        <v>82</v>
      </c>
      <c r="AL131" s="75">
        <v>62</v>
      </c>
      <c r="AM131" s="72" t="s">
        <v>314</v>
      </c>
      <c r="AN131" s="73">
        <v>77</v>
      </c>
      <c r="AO131" s="75">
        <v>25</v>
      </c>
      <c r="AP131" s="72" t="s">
        <v>314</v>
      </c>
      <c r="AQ131" s="73">
        <v>30</v>
      </c>
      <c r="AR131" s="71">
        <v>38</v>
      </c>
      <c r="AS131" s="72" t="s">
        <v>314</v>
      </c>
      <c r="AT131" s="73">
        <v>52</v>
      </c>
      <c r="AU131" s="71">
        <v>65</v>
      </c>
      <c r="AV131" s="71" t="s">
        <v>314</v>
      </c>
      <c r="AW131" s="73">
        <v>72</v>
      </c>
    </row>
    <row r="132" spans="1:49" x14ac:dyDescent="0.25">
      <c r="A132" s="66">
        <v>43469</v>
      </c>
      <c r="B132">
        <f t="shared" ref="B132:B195" si="14">IFERROR(AVERAGE(Z132,AB132),"")</f>
        <v>142.5</v>
      </c>
      <c r="C132" t="str">
        <f t="shared" ref="C132:C195" si="15">(MONTH(A132)&amp;"-"&amp;YEAR(A132))</f>
        <v>1-2019</v>
      </c>
      <c r="D132" s="93"/>
      <c r="E132" s="93"/>
      <c r="F132" s="20" t="str">
        <f t="shared" si="13"/>
        <v/>
      </c>
      <c r="G132" s="85" t="str">
        <f t="shared" ref="G132:G195" si="16">IFERROR(AVERAGEIF(C$3:C$1381,D131,B$3:B$1381),"")</f>
        <v/>
      </c>
      <c r="H132">
        <v>69</v>
      </c>
      <c r="I132" s="67" t="s">
        <v>314</v>
      </c>
      <c r="J132" s="68">
        <v>79</v>
      </c>
      <c r="L132" s="67"/>
      <c r="M132" s="68"/>
      <c r="N132">
        <v>80</v>
      </c>
      <c r="O132" s="67" t="s">
        <v>314</v>
      </c>
      <c r="P132" s="68">
        <v>90</v>
      </c>
      <c r="Q132">
        <v>95</v>
      </c>
      <c r="R132" s="67" t="s">
        <v>314</v>
      </c>
      <c r="S132" s="68">
        <v>105</v>
      </c>
      <c r="U132" s="67"/>
      <c r="V132" s="68"/>
      <c r="W132">
        <v>130</v>
      </c>
      <c r="X132" s="67" t="s">
        <v>314</v>
      </c>
      <c r="Y132" s="68">
        <v>139</v>
      </c>
      <c r="Z132">
        <v>140</v>
      </c>
      <c r="AA132" s="67" t="s">
        <v>314</v>
      </c>
      <c r="AB132" s="68">
        <v>145</v>
      </c>
      <c r="AC132">
        <v>95</v>
      </c>
      <c r="AD132" s="67" t="s">
        <v>314</v>
      </c>
      <c r="AE132" s="68">
        <v>115</v>
      </c>
      <c r="AF132">
        <v>125</v>
      </c>
      <c r="AG132" s="67" t="s">
        <v>314</v>
      </c>
      <c r="AH132" s="68">
        <v>135</v>
      </c>
      <c r="AI132">
        <v>73</v>
      </c>
      <c r="AJ132" s="67" t="s">
        <v>314</v>
      </c>
      <c r="AK132" s="68">
        <v>88</v>
      </c>
      <c r="AL132" s="69">
        <v>68</v>
      </c>
      <c r="AM132" s="67" t="s">
        <v>314</v>
      </c>
      <c r="AN132" s="68">
        <v>83</v>
      </c>
      <c r="AO132" s="69">
        <v>25</v>
      </c>
      <c r="AP132" s="67" t="s">
        <v>314</v>
      </c>
      <c r="AQ132" s="68">
        <v>30</v>
      </c>
      <c r="AR132">
        <v>38</v>
      </c>
      <c r="AS132" s="67" t="s">
        <v>314</v>
      </c>
      <c r="AT132" s="68">
        <v>52</v>
      </c>
      <c r="AU132">
        <v>126</v>
      </c>
      <c r="AV132" t="s">
        <v>314</v>
      </c>
      <c r="AW132" s="68">
        <v>137</v>
      </c>
    </row>
    <row r="133" spans="1:49" x14ac:dyDescent="0.25">
      <c r="A133" s="66">
        <f t="shared" ref="A133:A181" si="17">A132+7</f>
        <v>43476</v>
      </c>
      <c r="B133">
        <f t="shared" si="14"/>
        <v>142.5</v>
      </c>
      <c r="C133" t="str">
        <f t="shared" si="15"/>
        <v>1-2019</v>
      </c>
      <c r="D133" s="93"/>
      <c r="E133" s="93"/>
      <c r="F133" s="20" t="str">
        <f t="shared" si="13"/>
        <v/>
      </c>
      <c r="G133" s="85" t="str">
        <f t="shared" si="16"/>
        <v/>
      </c>
      <c r="H133">
        <v>69</v>
      </c>
      <c r="I133" s="67" t="s">
        <v>314</v>
      </c>
      <c r="J133" s="68">
        <v>79</v>
      </c>
      <c r="L133" s="67"/>
      <c r="M133" s="68"/>
      <c r="N133">
        <v>80</v>
      </c>
      <c r="O133" s="67" t="s">
        <v>314</v>
      </c>
      <c r="P133" s="68">
        <v>90</v>
      </c>
      <c r="Q133">
        <v>95</v>
      </c>
      <c r="R133" s="67" t="s">
        <v>314</v>
      </c>
      <c r="S133" s="68">
        <v>105</v>
      </c>
      <c r="U133" s="67"/>
      <c r="V133" s="68"/>
      <c r="W133">
        <v>130</v>
      </c>
      <c r="X133" s="67" t="s">
        <v>314</v>
      </c>
      <c r="Y133" s="68">
        <v>139</v>
      </c>
      <c r="Z133">
        <v>140</v>
      </c>
      <c r="AA133" s="67" t="s">
        <v>314</v>
      </c>
      <c r="AB133" s="68">
        <v>145</v>
      </c>
      <c r="AC133">
        <v>95</v>
      </c>
      <c r="AD133" s="67" t="s">
        <v>314</v>
      </c>
      <c r="AE133" s="68">
        <v>115</v>
      </c>
      <c r="AF133">
        <v>125</v>
      </c>
      <c r="AG133" s="67" t="s">
        <v>314</v>
      </c>
      <c r="AH133" s="68">
        <v>135</v>
      </c>
      <c r="AI133">
        <v>73</v>
      </c>
      <c r="AJ133" s="67" t="s">
        <v>314</v>
      </c>
      <c r="AK133" s="68">
        <v>88</v>
      </c>
      <c r="AL133" s="69">
        <v>68</v>
      </c>
      <c r="AM133" s="67" t="s">
        <v>314</v>
      </c>
      <c r="AN133" s="68">
        <v>83</v>
      </c>
      <c r="AO133" s="69">
        <v>18</v>
      </c>
      <c r="AP133" s="67" t="s">
        <v>314</v>
      </c>
      <c r="AQ133" s="68">
        <v>30</v>
      </c>
      <c r="AR133">
        <v>38</v>
      </c>
      <c r="AS133" s="67" t="s">
        <v>314</v>
      </c>
      <c r="AT133" s="68">
        <v>52</v>
      </c>
      <c r="AU133">
        <v>126</v>
      </c>
      <c r="AV133" t="s">
        <v>314</v>
      </c>
      <c r="AW133" s="68">
        <v>137</v>
      </c>
    </row>
    <row r="134" spans="1:49" x14ac:dyDescent="0.25">
      <c r="A134" s="66">
        <f t="shared" si="17"/>
        <v>43483</v>
      </c>
      <c r="B134">
        <f t="shared" si="14"/>
        <v>142.5</v>
      </c>
      <c r="C134" t="str">
        <f t="shared" si="15"/>
        <v>1-2019</v>
      </c>
      <c r="D134" s="93"/>
      <c r="E134" s="93"/>
      <c r="F134" s="20" t="str">
        <f t="shared" si="13"/>
        <v/>
      </c>
      <c r="G134" s="85" t="str">
        <f t="shared" si="16"/>
        <v/>
      </c>
      <c r="H134">
        <v>65</v>
      </c>
      <c r="I134" s="67" t="s">
        <v>314</v>
      </c>
      <c r="J134" s="68">
        <v>70</v>
      </c>
      <c r="L134" s="67"/>
      <c r="M134" s="68"/>
      <c r="N134">
        <v>80</v>
      </c>
      <c r="O134" s="67" t="s">
        <v>314</v>
      </c>
      <c r="P134" s="68">
        <v>90</v>
      </c>
      <c r="Q134">
        <v>91</v>
      </c>
      <c r="R134" s="67" t="s">
        <v>314</v>
      </c>
      <c r="S134" s="68">
        <v>99</v>
      </c>
      <c r="U134" s="67"/>
      <c r="V134" s="68"/>
      <c r="W134">
        <v>130</v>
      </c>
      <c r="X134" s="67" t="s">
        <v>314</v>
      </c>
      <c r="Y134" s="68">
        <v>139</v>
      </c>
      <c r="Z134">
        <v>140</v>
      </c>
      <c r="AA134" s="67" t="s">
        <v>314</v>
      </c>
      <c r="AB134" s="68">
        <v>145</v>
      </c>
      <c r="AC134">
        <v>95</v>
      </c>
      <c r="AD134" s="67" t="s">
        <v>314</v>
      </c>
      <c r="AE134" s="68">
        <v>120</v>
      </c>
      <c r="AF134">
        <v>125</v>
      </c>
      <c r="AG134" s="67" t="s">
        <v>314</v>
      </c>
      <c r="AH134" s="68">
        <v>135</v>
      </c>
      <c r="AI134">
        <v>73</v>
      </c>
      <c r="AJ134" s="67" t="s">
        <v>314</v>
      </c>
      <c r="AK134" s="68">
        <v>88</v>
      </c>
      <c r="AL134" s="69">
        <v>68</v>
      </c>
      <c r="AM134" s="67" t="s">
        <v>314</v>
      </c>
      <c r="AN134" s="68">
        <v>83</v>
      </c>
      <c r="AO134" s="69">
        <v>18</v>
      </c>
      <c r="AP134" s="67" t="s">
        <v>314</v>
      </c>
      <c r="AQ134" s="68">
        <v>30</v>
      </c>
      <c r="AR134">
        <v>38</v>
      </c>
      <c r="AS134" s="67" t="s">
        <v>314</v>
      </c>
      <c r="AT134" s="68">
        <v>52</v>
      </c>
      <c r="AU134">
        <v>126</v>
      </c>
      <c r="AV134" t="s">
        <v>314</v>
      </c>
      <c r="AW134" s="68">
        <v>137</v>
      </c>
    </row>
    <row r="135" spans="1:49" x14ac:dyDescent="0.25">
      <c r="A135" s="66">
        <f t="shared" si="17"/>
        <v>43490</v>
      </c>
      <c r="B135">
        <f t="shared" si="14"/>
        <v>142.5</v>
      </c>
      <c r="C135" t="str">
        <f t="shared" si="15"/>
        <v>1-2019</v>
      </c>
      <c r="D135" s="93"/>
      <c r="E135" s="93"/>
      <c r="F135" s="20" t="str">
        <f t="shared" si="13"/>
        <v/>
      </c>
      <c r="G135" s="85" t="str">
        <f t="shared" si="16"/>
        <v/>
      </c>
      <c r="H135">
        <v>65</v>
      </c>
      <c r="I135" s="67" t="s">
        <v>314</v>
      </c>
      <c r="J135" s="68">
        <v>70</v>
      </c>
      <c r="L135" s="67"/>
      <c r="M135" s="68"/>
      <c r="N135">
        <v>80</v>
      </c>
      <c r="O135" s="67" t="s">
        <v>314</v>
      </c>
      <c r="P135" s="68">
        <v>90</v>
      </c>
      <c r="Q135">
        <v>91</v>
      </c>
      <c r="R135" s="67" t="s">
        <v>314</v>
      </c>
      <c r="S135" s="68">
        <v>99</v>
      </c>
      <c r="U135" s="67"/>
      <c r="V135" s="68"/>
      <c r="W135">
        <v>130</v>
      </c>
      <c r="X135" s="67" t="s">
        <v>314</v>
      </c>
      <c r="Y135" s="68">
        <v>139</v>
      </c>
      <c r="Z135">
        <v>140</v>
      </c>
      <c r="AA135" s="67" t="s">
        <v>314</v>
      </c>
      <c r="AB135" s="68">
        <v>145</v>
      </c>
      <c r="AC135">
        <v>95</v>
      </c>
      <c r="AD135" s="67" t="s">
        <v>314</v>
      </c>
      <c r="AE135" s="68">
        <v>120</v>
      </c>
      <c r="AF135">
        <v>125</v>
      </c>
      <c r="AG135" s="67" t="s">
        <v>314</v>
      </c>
      <c r="AH135" s="68">
        <v>135</v>
      </c>
      <c r="AI135">
        <v>73</v>
      </c>
      <c r="AJ135" s="67" t="s">
        <v>314</v>
      </c>
      <c r="AK135" s="68">
        <v>88</v>
      </c>
      <c r="AL135" s="69">
        <v>68</v>
      </c>
      <c r="AM135" s="67" t="s">
        <v>314</v>
      </c>
      <c r="AN135" s="68">
        <v>83</v>
      </c>
      <c r="AO135" s="69">
        <v>18</v>
      </c>
      <c r="AP135" s="67" t="s">
        <v>314</v>
      </c>
      <c r="AQ135" s="68">
        <v>30</v>
      </c>
      <c r="AR135">
        <v>38</v>
      </c>
      <c r="AS135" s="67" t="s">
        <v>314</v>
      </c>
      <c r="AT135" s="68">
        <v>52</v>
      </c>
      <c r="AU135">
        <v>126</v>
      </c>
      <c r="AV135" t="s">
        <v>314</v>
      </c>
      <c r="AW135" s="68">
        <v>137</v>
      </c>
    </row>
    <row r="136" spans="1:49" x14ac:dyDescent="0.25">
      <c r="A136" s="66">
        <f t="shared" si="17"/>
        <v>43497</v>
      </c>
      <c r="B136">
        <f t="shared" si="14"/>
        <v>142.5</v>
      </c>
      <c r="C136" t="str">
        <f t="shared" si="15"/>
        <v>2-2019</v>
      </c>
      <c r="D136" s="93"/>
      <c r="E136" s="93"/>
      <c r="F136" s="20" t="str">
        <f t="shared" si="13"/>
        <v/>
      </c>
      <c r="G136" s="85" t="str">
        <f t="shared" si="16"/>
        <v/>
      </c>
      <c r="H136">
        <v>65</v>
      </c>
      <c r="I136" s="67" t="s">
        <v>314</v>
      </c>
      <c r="J136" s="68">
        <v>70</v>
      </c>
      <c r="L136" s="67"/>
      <c r="M136" s="68"/>
      <c r="N136">
        <v>80</v>
      </c>
      <c r="O136" s="67" t="s">
        <v>314</v>
      </c>
      <c r="P136" s="68">
        <v>90</v>
      </c>
      <c r="Q136">
        <v>91</v>
      </c>
      <c r="R136" s="67" t="s">
        <v>314</v>
      </c>
      <c r="S136" s="68">
        <v>99</v>
      </c>
      <c r="U136" s="67"/>
      <c r="V136" s="68"/>
      <c r="W136">
        <v>130</v>
      </c>
      <c r="X136" s="67" t="s">
        <v>314</v>
      </c>
      <c r="Y136" s="68">
        <v>139</v>
      </c>
      <c r="Z136">
        <v>140</v>
      </c>
      <c r="AA136" s="67" t="s">
        <v>314</v>
      </c>
      <c r="AB136" s="68">
        <v>145</v>
      </c>
      <c r="AC136">
        <v>95</v>
      </c>
      <c r="AD136" s="67" t="s">
        <v>314</v>
      </c>
      <c r="AE136" s="68">
        <v>120</v>
      </c>
      <c r="AF136">
        <v>125</v>
      </c>
      <c r="AG136" s="67" t="s">
        <v>314</v>
      </c>
      <c r="AH136" s="68">
        <v>135</v>
      </c>
      <c r="AI136">
        <v>73</v>
      </c>
      <c r="AJ136" s="67" t="s">
        <v>314</v>
      </c>
      <c r="AK136" s="68">
        <v>88</v>
      </c>
      <c r="AL136" s="69">
        <v>68</v>
      </c>
      <c r="AM136" s="67" t="s">
        <v>314</v>
      </c>
      <c r="AN136" s="68">
        <v>83</v>
      </c>
      <c r="AO136" s="69">
        <v>18</v>
      </c>
      <c r="AP136" s="67" t="s">
        <v>314</v>
      </c>
      <c r="AQ136" s="68">
        <v>30</v>
      </c>
      <c r="AR136">
        <v>38</v>
      </c>
      <c r="AS136" s="67" t="s">
        <v>314</v>
      </c>
      <c r="AT136" s="68">
        <v>52</v>
      </c>
      <c r="AU136">
        <v>126</v>
      </c>
      <c r="AV136" t="s">
        <v>314</v>
      </c>
      <c r="AW136" s="68">
        <v>137</v>
      </c>
    </row>
    <row r="137" spans="1:49" x14ac:dyDescent="0.25">
      <c r="A137" s="66">
        <f t="shared" si="17"/>
        <v>43504</v>
      </c>
      <c r="B137">
        <f t="shared" si="14"/>
        <v>142.5</v>
      </c>
      <c r="C137" t="str">
        <f t="shared" si="15"/>
        <v>2-2019</v>
      </c>
      <c r="D137" s="93"/>
      <c r="E137" s="93"/>
      <c r="F137" s="20" t="str">
        <f t="shared" si="13"/>
        <v/>
      </c>
      <c r="G137" s="85" t="str">
        <f t="shared" si="16"/>
        <v/>
      </c>
      <c r="H137">
        <v>65</v>
      </c>
      <c r="I137" s="67" t="s">
        <v>314</v>
      </c>
      <c r="J137" s="68">
        <v>70</v>
      </c>
      <c r="L137" s="67"/>
      <c r="M137" s="68"/>
      <c r="N137">
        <v>80</v>
      </c>
      <c r="O137" s="67" t="s">
        <v>314</v>
      </c>
      <c r="P137" s="68">
        <v>90</v>
      </c>
      <c r="Q137">
        <v>91</v>
      </c>
      <c r="R137" s="67" t="s">
        <v>314</v>
      </c>
      <c r="S137" s="68">
        <v>99</v>
      </c>
      <c r="U137" s="67"/>
      <c r="V137" s="68"/>
      <c r="W137">
        <v>130</v>
      </c>
      <c r="X137" s="67" t="s">
        <v>314</v>
      </c>
      <c r="Y137" s="68">
        <v>139</v>
      </c>
      <c r="Z137">
        <v>140</v>
      </c>
      <c r="AA137" s="67" t="s">
        <v>314</v>
      </c>
      <c r="AB137" s="68">
        <v>145</v>
      </c>
      <c r="AC137">
        <v>95</v>
      </c>
      <c r="AD137" s="67" t="s">
        <v>314</v>
      </c>
      <c r="AE137" s="68">
        <v>120</v>
      </c>
      <c r="AF137">
        <v>125</v>
      </c>
      <c r="AG137" s="67" t="s">
        <v>314</v>
      </c>
      <c r="AH137" s="68">
        <v>135</v>
      </c>
      <c r="AI137">
        <v>73</v>
      </c>
      <c r="AJ137" s="67" t="s">
        <v>314</v>
      </c>
      <c r="AK137" s="68">
        <v>88</v>
      </c>
      <c r="AL137" s="69">
        <v>68</v>
      </c>
      <c r="AM137" s="67" t="s">
        <v>314</v>
      </c>
      <c r="AN137" s="68">
        <v>83</v>
      </c>
      <c r="AO137" s="69">
        <v>18</v>
      </c>
      <c r="AP137" s="67" t="s">
        <v>314</v>
      </c>
      <c r="AQ137" s="68">
        <v>30</v>
      </c>
      <c r="AR137">
        <v>38</v>
      </c>
      <c r="AS137" s="67" t="s">
        <v>314</v>
      </c>
      <c r="AT137" s="68">
        <v>52</v>
      </c>
      <c r="AU137">
        <v>126</v>
      </c>
      <c r="AV137" t="s">
        <v>314</v>
      </c>
      <c r="AW137" s="68">
        <v>137</v>
      </c>
    </row>
    <row r="138" spans="1:49" x14ac:dyDescent="0.25">
      <c r="A138" s="66">
        <f t="shared" si="17"/>
        <v>43511</v>
      </c>
      <c r="B138">
        <f t="shared" si="14"/>
        <v>142.5</v>
      </c>
      <c r="C138" t="str">
        <f t="shared" si="15"/>
        <v>2-2019</v>
      </c>
      <c r="D138" s="93"/>
      <c r="E138" s="93"/>
      <c r="F138" s="20" t="str">
        <f t="shared" si="13"/>
        <v/>
      </c>
      <c r="G138" s="85" t="str">
        <f t="shared" si="16"/>
        <v/>
      </c>
      <c r="H138">
        <v>65</v>
      </c>
      <c r="I138" s="67" t="s">
        <v>314</v>
      </c>
      <c r="J138" s="68">
        <v>70</v>
      </c>
      <c r="L138" s="67"/>
      <c r="M138" s="68"/>
      <c r="N138">
        <v>80</v>
      </c>
      <c r="O138" s="67" t="s">
        <v>314</v>
      </c>
      <c r="P138" s="68">
        <v>90</v>
      </c>
      <c r="Q138">
        <v>91</v>
      </c>
      <c r="R138" s="67" t="s">
        <v>314</v>
      </c>
      <c r="S138" s="68">
        <v>99</v>
      </c>
      <c r="U138" s="67"/>
      <c r="V138" s="68"/>
      <c r="W138">
        <v>125</v>
      </c>
      <c r="X138" s="67" t="s">
        <v>314</v>
      </c>
      <c r="Y138" s="68">
        <v>129</v>
      </c>
      <c r="Z138">
        <v>140</v>
      </c>
      <c r="AA138" s="67" t="s">
        <v>314</v>
      </c>
      <c r="AB138" s="68">
        <v>145</v>
      </c>
      <c r="AC138">
        <v>95</v>
      </c>
      <c r="AD138" s="67" t="s">
        <v>314</v>
      </c>
      <c r="AE138" s="68">
        <v>120</v>
      </c>
      <c r="AF138">
        <v>125</v>
      </c>
      <c r="AG138" s="67" t="s">
        <v>314</v>
      </c>
      <c r="AH138" s="68">
        <v>135</v>
      </c>
      <c r="AI138">
        <v>73</v>
      </c>
      <c r="AJ138" s="67" t="s">
        <v>314</v>
      </c>
      <c r="AK138" s="68">
        <v>88</v>
      </c>
      <c r="AL138" s="69">
        <v>68</v>
      </c>
      <c r="AM138" s="67" t="s">
        <v>314</v>
      </c>
      <c r="AN138" s="68">
        <v>83</v>
      </c>
      <c r="AO138" s="69">
        <v>18</v>
      </c>
      <c r="AP138" s="67" t="s">
        <v>314</v>
      </c>
      <c r="AQ138" s="68">
        <v>30</v>
      </c>
      <c r="AR138">
        <v>38</v>
      </c>
      <c r="AS138" s="67" t="s">
        <v>314</v>
      </c>
      <c r="AT138" s="68">
        <v>52</v>
      </c>
      <c r="AU138">
        <v>126</v>
      </c>
      <c r="AV138" t="s">
        <v>314</v>
      </c>
      <c r="AW138" s="68">
        <v>137</v>
      </c>
    </row>
    <row r="139" spans="1:49" x14ac:dyDescent="0.25">
      <c r="A139" s="66">
        <f t="shared" si="17"/>
        <v>43518</v>
      </c>
      <c r="B139">
        <f t="shared" si="14"/>
        <v>142.5</v>
      </c>
      <c r="C139" t="str">
        <f t="shared" si="15"/>
        <v>2-2019</v>
      </c>
      <c r="D139" s="93"/>
      <c r="E139" s="93"/>
      <c r="F139" s="20" t="str">
        <f t="shared" si="13"/>
        <v/>
      </c>
      <c r="G139" s="85" t="str">
        <f t="shared" si="16"/>
        <v/>
      </c>
      <c r="H139">
        <v>65</v>
      </c>
      <c r="I139" s="67" t="s">
        <v>314</v>
      </c>
      <c r="J139" s="68">
        <v>70</v>
      </c>
      <c r="L139" s="67"/>
      <c r="M139" s="68"/>
      <c r="N139">
        <v>80</v>
      </c>
      <c r="O139" s="67" t="s">
        <v>314</v>
      </c>
      <c r="P139" s="68">
        <v>90</v>
      </c>
      <c r="Q139">
        <v>90</v>
      </c>
      <c r="R139" s="67" t="s">
        <v>314</v>
      </c>
      <c r="S139" s="68">
        <v>93</v>
      </c>
      <c r="U139" s="67"/>
      <c r="V139" s="68"/>
      <c r="W139">
        <v>125</v>
      </c>
      <c r="X139" s="67" t="s">
        <v>314</v>
      </c>
      <c r="Y139" s="68">
        <v>129</v>
      </c>
      <c r="Z139">
        <v>140</v>
      </c>
      <c r="AA139" s="67" t="s">
        <v>314</v>
      </c>
      <c r="AB139" s="68">
        <v>145</v>
      </c>
      <c r="AC139">
        <v>95</v>
      </c>
      <c r="AD139" s="67" t="s">
        <v>314</v>
      </c>
      <c r="AE139" s="68">
        <v>120</v>
      </c>
      <c r="AF139">
        <v>125</v>
      </c>
      <c r="AG139" s="67" t="s">
        <v>314</v>
      </c>
      <c r="AH139" s="68">
        <v>135</v>
      </c>
      <c r="AI139">
        <v>73</v>
      </c>
      <c r="AJ139" s="67" t="s">
        <v>314</v>
      </c>
      <c r="AK139" s="68">
        <v>88</v>
      </c>
      <c r="AL139" s="69">
        <v>68</v>
      </c>
      <c r="AM139" s="67" t="s">
        <v>314</v>
      </c>
      <c r="AN139" s="68">
        <v>83</v>
      </c>
      <c r="AO139" s="69">
        <v>18</v>
      </c>
      <c r="AP139" s="67" t="s">
        <v>314</v>
      </c>
      <c r="AQ139" s="68">
        <v>30</v>
      </c>
      <c r="AR139">
        <v>38</v>
      </c>
      <c r="AS139" s="67" t="s">
        <v>314</v>
      </c>
      <c r="AT139" s="68">
        <v>52</v>
      </c>
      <c r="AU139">
        <v>126</v>
      </c>
      <c r="AV139" t="s">
        <v>314</v>
      </c>
      <c r="AW139" s="68">
        <v>137</v>
      </c>
    </row>
    <row r="140" spans="1:49" x14ac:dyDescent="0.25">
      <c r="A140" s="66">
        <f t="shared" si="17"/>
        <v>43525</v>
      </c>
      <c r="B140">
        <f t="shared" si="14"/>
        <v>139.5</v>
      </c>
      <c r="C140" t="str">
        <f t="shared" si="15"/>
        <v>3-2019</v>
      </c>
      <c r="D140" s="93"/>
      <c r="E140" s="93"/>
      <c r="F140" s="20" t="str">
        <f t="shared" si="13"/>
        <v/>
      </c>
      <c r="G140" s="85" t="str">
        <f t="shared" si="16"/>
        <v/>
      </c>
      <c r="H140">
        <v>65</v>
      </c>
      <c r="I140" s="67" t="s">
        <v>314</v>
      </c>
      <c r="J140" s="68">
        <v>70</v>
      </c>
      <c r="L140" s="67"/>
      <c r="M140" s="68"/>
      <c r="N140">
        <v>80</v>
      </c>
      <c r="O140" s="67" t="s">
        <v>314</v>
      </c>
      <c r="P140" s="68">
        <v>90</v>
      </c>
      <c r="Q140">
        <v>90</v>
      </c>
      <c r="R140" s="67" t="s">
        <v>314</v>
      </c>
      <c r="S140" s="68">
        <v>93</v>
      </c>
      <c r="U140" s="67"/>
      <c r="V140" s="68"/>
      <c r="W140">
        <v>125</v>
      </c>
      <c r="X140" s="67" t="s">
        <v>314</v>
      </c>
      <c r="Y140" s="68">
        <v>129</v>
      </c>
      <c r="Z140">
        <v>137</v>
      </c>
      <c r="AA140" s="67" t="s">
        <v>314</v>
      </c>
      <c r="AB140" s="68">
        <v>142</v>
      </c>
      <c r="AC140">
        <v>95</v>
      </c>
      <c r="AD140" s="67" t="s">
        <v>314</v>
      </c>
      <c r="AE140" s="68">
        <v>120</v>
      </c>
      <c r="AF140">
        <v>125</v>
      </c>
      <c r="AG140" s="67" t="s">
        <v>314</v>
      </c>
      <c r="AH140" s="68">
        <v>135</v>
      </c>
      <c r="AI140">
        <v>73</v>
      </c>
      <c r="AJ140" s="67" t="s">
        <v>314</v>
      </c>
      <c r="AK140" s="68">
        <v>88</v>
      </c>
      <c r="AL140" s="69">
        <v>68</v>
      </c>
      <c r="AM140" s="67" t="s">
        <v>314</v>
      </c>
      <c r="AN140" s="68">
        <v>83</v>
      </c>
      <c r="AO140" s="69">
        <v>18</v>
      </c>
      <c r="AP140" s="67" t="s">
        <v>314</v>
      </c>
      <c r="AQ140" s="68">
        <v>30</v>
      </c>
      <c r="AR140">
        <v>38</v>
      </c>
      <c r="AS140" s="67" t="s">
        <v>314</v>
      </c>
      <c r="AT140" s="68">
        <v>52</v>
      </c>
      <c r="AU140">
        <v>126</v>
      </c>
      <c r="AV140" t="s">
        <v>314</v>
      </c>
      <c r="AW140" s="68">
        <v>137</v>
      </c>
    </row>
    <row r="141" spans="1:49" x14ac:dyDescent="0.25">
      <c r="A141" s="66">
        <f t="shared" si="17"/>
        <v>43532</v>
      </c>
      <c r="B141">
        <f t="shared" si="14"/>
        <v>139.5</v>
      </c>
      <c r="C141" t="str">
        <f t="shared" si="15"/>
        <v>3-2019</v>
      </c>
      <c r="D141" s="93"/>
      <c r="E141" s="93"/>
      <c r="F141" s="20" t="str">
        <f t="shared" si="13"/>
        <v/>
      </c>
      <c r="G141" s="85" t="str">
        <f t="shared" si="16"/>
        <v/>
      </c>
      <c r="H141">
        <v>60</v>
      </c>
      <c r="I141" s="67" t="s">
        <v>314</v>
      </c>
      <c r="J141" s="68">
        <v>70</v>
      </c>
      <c r="L141" s="67"/>
      <c r="M141" s="68"/>
      <c r="N141">
        <v>80</v>
      </c>
      <c r="O141" s="67" t="s">
        <v>314</v>
      </c>
      <c r="P141" s="68">
        <v>90</v>
      </c>
      <c r="Q141">
        <v>80</v>
      </c>
      <c r="R141" s="67" t="s">
        <v>314</v>
      </c>
      <c r="S141" s="68">
        <v>85</v>
      </c>
      <c r="U141" s="67"/>
      <c r="V141" s="68"/>
      <c r="W141">
        <v>125</v>
      </c>
      <c r="X141" s="67" t="s">
        <v>314</v>
      </c>
      <c r="Y141" s="68">
        <v>129</v>
      </c>
      <c r="Z141">
        <v>137</v>
      </c>
      <c r="AA141" s="67" t="s">
        <v>314</v>
      </c>
      <c r="AB141" s="68">
        <v>142</v>
      </c>
      <c r="AC141">
        <v>95</v>
      </c>
      <c r="AD141" s="67" t="s">
        <v>314</v>
      </c>
      <c r="AE141" s="68">
        <v>120</v>
      </c>
      <c r="AF141">
        <v>125</v>
      </c>
      <c r="AG141" s="67" t="s">
        <v>314</v>
      </c>
      <c r="AH141" s="68">
        <v>135</v>
      </c>
      <c r="AI141">
        <v>73</v>
      </c>
      <c r="AJ141" s="67" t="s">
        <v>314</v>
      </c>
      <c r="AK141" s="68">
        <v>88</v>
      </c>
      <c r="AL141" s="69">
        <v>68</v>
      </c>
      <c r="AM141" s="67" t="s">
        <v>314</v>
      </c>
      <c r="AN141" s="68">
        <v>83</v>
      </c>
      <c r="AO141" s="69">
        <v>18</v>
      </c>
      <c r="AP141" s="67" t="s">
        <v>314</v>
      </c>
      <c r="AQ141" s="68">
        <v>30</v>
      </c>
      <c r="AR141">
        <v>38</v>
      </c>
      <c r="AS141" s="67" t="s">
        <v>314</v>
      </c>
      <c r="AT141" s="68">
        <v>52</v>
      </c>
      <c r="AU141">
        <v>126</v>
      </c>
      <c r="AV141" t="s">
        <v>314</v>
      </c>
      <c r="AW141" s="68">
        <v>137</v>
      </c>
    </row>
    <row r="142" spans="1:49" x14ac:dyDescent="0.25">
      <c r="A142" s="66">
        <f t="shared" si="17"/>
        <v>43539</v>
      </c>
      <c r="B142">
        <f t="shared" si="14"/>
        <v>139.5</v>
      </c>
      <c r="C142" t="str">
        <f t="shared" si="15"/>
        <v>3-2019</v>
      </c>
      <c r="D142" s="93"/>
      <c r="E142" s="93"/>
      <c r="F142" s="20" t="str">
        <f t="shared" si="13"/>
        <v/>
      </c>
      <c r="G142" s="85" t="str">
        <f t="shared" si="16"/>
        <v/>
      </c>
      <c r="H142">
        <v>60</v>
      </c>
      <c r="I142" s="67" t="s">
        <v>314</v>
      </c>
      <c r="J142" s="68">
        <v>70</v>
      </c>
      <c r="L142" s="67"/>
      <c r="M142" s="68"/>
      <c r="N142">
        <v>80</v>
      </c>
      <c r="O142" s="67" t="s">
        <v>314</v>
      </c>
      <c r="P142" s="68">
        <v>90</v>
      </c>
      <c r="Q142">
        <v>80</v>
      </c>
      <c r="R142" s="67" t="s">
        <v>314</v>
      </c>
      <c r="S142" s="68">
        <v>85</v>
      </c>
      <c r="U142" s="67"/>
      <c r="V142" s="68"/>
      <c r="W142">
        <v>125</v>
      </c>
      <c r="X142" s="67" t="s">
        <v>314</v>
      </c>
      <c r="Y142" s="68">
        <v>129</v>
      </c>
      <c r="Z142">
        <v>137</v>
      </c>
      <c r="AA142" s="67" t="s">
        <v>314</v>
      </c>
      <c r="AB142" s="68">
        <v>142</v>
      </c>
      <c r="AC142">
        <v>90</v>
      </c>
      <c r="AD142" s="67" t="s">
        <v>314</v>
      </c>
      <c r="AE142" s="68">
        <v>115</v>
      </c>
      <c r="AF142">
        <v>125</v>
      </c>
      <c r="AG142" s="67" t="s">
        <v>314</v>
      </c>
      <c r="AH142" s="68">
        <v>135</v>
      </c>
      <c r="AI142">
        <v>73</v>
      </c>
      <c r="AJ142" s="67" t="s">
        <v>314</v>
      </c>
      <c r="AK142" s="68">
        <v>88</v>
      </c>
      <c r="AL142" s="69">
        <v>68</v>
      </c>
      <c r="AM142" s="67" t="s">
        <v>314</v>
      </c>
      <c r="AN142" s="68">
        <v>83</v>
      </c>
      <c r="AO142" s="69">
        <v>18</v>
      </c>
      <c r="AP142" s="67" t="s">
        <v>314</v>
      </c>
      <c r="AQ142" s="68">
        <v>30</v>
      </c>
      <c r="AR142">
        <v>38</v>
      </c>
      <c r="AS142" s="67" t="s">
        <v>314</v>
      </c>
      <c r="AT142" s="68">
        <v>52</v>
      </c>
      <c r="AU142">
        <v>126</v>
      </c>
      <c r="AV142" t="s">
        <v>314</v>
      </c>
      <c r="AW142" s="68">
        <v>137</v>
      </c>
    </row>
    <row r="143" spans="1:49" x14ac:dyDescent="0.25">
      <c r="A143" s="66">
        <f t="shared" si="17"/>
        <v>43546</v>
      </c>
      <c r="B143">
        <f t="shared" si="14"/>
        <v>130</v>
      </c>
      <c r="C143" t="str">
        <f t="shared" si="15"/>
        <v>3-2019</v>
      </c>
      <c r="D143" s="93"/>
      <c r="E143" s="93"/>
      <c r="F143" s="20" t="str">
        <f t="shared" si="13"/>
        <v/>
      </c>
      <c r="G143" s="85" t="str">
        <f t="shared" si="16"/>
        <v/>
      </c>
      <c r="H143">
        <v>50</v>
      </c>
      <c r="I143" s="67" t="s">
        <v>314</v>
      </c>
      <c r="J143" s="68">
        <v>65</v>
      </c>
      <c r="L143" s="67"/>
      <c r="M143" s="68"/>
      <c r="N143">
        <v>70</v>
      </c>
      <c r="O143" s="67" t="s">
        <v>314</v>
      </c>
      <c r="P143" s="68">
        <v>85</v>
      </c>
      <c r="Q143">
        <v>80</v>
      </c>
      <c r="R143" s="67" t="s">
        <v>314</v>
      </c>
      <c r="S143" s="68">
        <v>85</v>
      </c>
      <c r="U143" s="67"/>
      <c r="V143" s="68"/>
      <c r="W143">
        <v>110</v>
      </c>
      <c r="X143" s="67" t="s">
        <v>314</v>
      </c>
      <c r="Y143" s="68">
        <v>120</v>
      </c>
      <c r="Z143">
        <v>125</v>
      </c>
      <c r="AA143" s="67" t="s">
        <v>314</v>
      </c>
      <c r="AB143" s="68">
        <v>135</v>
      </c>
      <c r="AC143">
        <v>90</v>
      </c>
      <c r="AD143" s="67" t="s">
        <v>314</v>
      </c>
      <c r="AE143" s="68">
        <v>115</v>
      </c>
      <c r="AF143">
        <v>105</v>
      </c>
      <c r="AG143" s="67" t="s">
        <v>314</v>
      </c>
      <c r="AH143" s="68">
        <v>115</v>
      </c>
      <c r="AI143">
        <v>73</v>
      </c>
      <c r="AJ143" s="67" t="s">
        <v>314</v>
      </c>
      <c r="AK143" s="68">
        <v>88</v>
      </c>
      <c r="AL143" s="69">
        <v>68</v>
      </c>
      <c r="AM143" s="67" t="s">
        <v>314</v>
      </c>
      <c r="AN143" s="68">
        <v>83</v>
      </c>
      <c r="AO143" s="69">
        <v>18</v>
      </c>
      <c r="AP143" s="67" t="s">
        <v>314</v>
      </c>
      <c r="AQ143" s="68">
        <v>30</v>
      </c>
      <c r="AR143">
        <v>38</v>
      </c>
      <c r="AS143" s="67" t="s">
        <v>314</v>
      </c>
      <c r="AT143" s="68">
        <v>52</v>
      </c>
      <c r="AU143">
        <v>126</v>
      </c>
      <c r="AV143" t="s">
        <v>314</v>
      </c>
      <c r="AW143" s="68">
        <v>137</v>
      </c>
    </row>
    <row r="144" spans="1:49" x14ac:dyDescent="0.25">
      <c r="A144" s="66">
        <f t="shared" si="17"/>
        <v>43553</v>
      </c>
      <c r="B144">
        <f t="shared" si="14"/>
        <v>130</v>
      </c>
      <c r="C144" t="str">
        <f t="shared" si="15"/>
        <v>3-2019</v>
      </c>
      <c r="D144" s="93"/>
      <c r="E144" s="93"/>
      <c r="F144" s="20" t="str">
        <f t="shared" si="13"/>
        <v/>
      </c>
      <c r="G144" s="85" t="str">
        <f t="shared" si="16"/>
        <v/>
      </c>
      <c r="H144">
        <v>50</v>
      </c>
      <c r="I144" s="67" t="s">
        <v>314</v>
      </c>
      <c r="J144" s="68">
        <v>60</v>
      </c>
      <c r="K144" t="s">
        <v>315</v>
      </c>
      <c r="L144" s="67"/>
      <c r="M144" s="68"/>
      <c r="N144">
        <v>70</v>
      </c>
      <c r="O144" s="67" t="s">
        <v>314</v>
      </c>
      <c r="P144" s="68">
        <v>85</v>
      </c>
      <c r="Q144">
        <v>75</v>
      </c>
      <c r="R144" s="67" t="s">
        <v>314</v>
      </c>
      <c r="S144" s="68">
        <v>80</v>
      </c>
      <c r="U144" s="67"/>
      <c r="V144" s="68"/>
      <c r="W144">
        <v>110</v>
      </c>
      <c r="X144" s="67" t="s">
        <v>314</v>
      </c>
      <c r="Y144" s="68">
        <v>120</v>
      </c>
      <c r="Z144">
        <v>125</v>
      </c>
      <c r="AA144" s="67" t="s">
        <v>314</v>
      </c>
      <c r="AB144" s="68">
        <v>135</v>
      </c>
      <c r="AC144">
        <v>90</v>
      </c>
      <c r="AD144" s="67" t="s">
        <v>314</v>
      </c>
      <c r="AE144" s="68">
        <v>115</v>
      </c>
      <c r="AF144">
        <v>105</v>
      </c>
      <c r="AG144" s="67" t="s">
        <v>314</v>
      </c>
      <c r="AH144" s="68">
        <v>115</v>
      </c>
      <c r="AI144">
        <v>73</v>
      </c>
      <c r="AJ144" s="67" t="s">
        <v>314</v>
      </c>
      <c r="AK144" s="68">
        <v>88</v>
      </c>
      <c r="AL144" s="69">
        <v>68</v>
      </c>
      <c r="AM144" s="67" t="s">
        <v>314</v>
      </c>
      <c r="AN144" s="68">
        <v>83</v>
      </c>
      <c r="AO144" s="69">
        <v>18</v>
      </c>
      <c r="AP144" s="67" t="s">
        <v>314</v>
      </c>
      <c r="AQ144" s="68">
        <v>30</v>
      </c>
      <c r="AR144">
        <v>38</v>
      </c>
      <c r="AS144" s="67" t="s">
        <v>314</v>
      </c>
      <c r="AT144" s="68">
        <v>52</v>
      </c>
      <c r="AU144">
        <v>126</v>
      </c>
      <c r="AV144" t="s">
        <v>314</v>
      </c>
      <c r="AW144" s="68">
        <v>137</v>
      </c>
    </row>
    <row r="145" spans="1:49" x14ac:dyDescent="0.25">
      <c r="A145" s="66">
        <f t="shared" si="17"/>
        <v>43560</v>
      </c>
      <c r="B145">
        <f t="shared" si="14"/>
        <v>130</v>
      </c>
      <c r="C145" t="str">
        <f t="shared" si="15"/>
        <v>4-2019</v>
      </c>
      <c r="D145" s="93"/>
      <c r="E145" s="93"/>
      <c r="F145" s="20" t="str">
        <f t="shared" si="13"/>
        <v/>
      </c>
      <c r="G145" s="85" t="str">
        <f t="shared" si="16"/>
        <v/>
      </c>
      <c r="H145">
        <v>50</v>
      </c>
      <c r="I145" s="67" t="s">
        <v>314</v>
      </c>
      <c r="J145" s="68">
        <v>60</v>
      </c>
      <c r="K145">
        <v>45</v>
      </c>
      <c r="L145" s="67" t="s">
        <v>314</v>
      </c>
      <c r="M145" s="68">
        <v>55</v>
      </c>
      <c r="N145">
        <v>70</v>
      </c>
      <c r="O145" s="67" t="s">
        <v>314</v>
      </c>
      <c r="P145" s="68">
        <v>85</v>
      </c>
      <c r="Q145">
        <v>75</v>
      </c>
      <c r="R145" s="67" t="s">
        <v>314</v>
      </c>
      <c r="S145" s="68">
        <v>80</v>
      </c>
      <c r="U145" s="67"/>
      <c r="V145" s="68"/>
      <c r="W145">
        <v>110</v>
      </c>
      <c r="X145" s="67" t="s">
        <v>314</v>
      </c>
      <c r="Y145" s="68">
        <v>120</v>
      </c>
      <c r="Z145">
        <v>125</v>
      </c>
      <c r="AA145" s="67" t="s">
        <v>314</v>
      </c>
      <c r="AB145" s="68">
        <v>135</v>
      </c>
      <c r="AC145">
        <v>90</v>
      </c>
      <c r="AD145" s="67" t="s">
        <v>314</v>
      </c>
      <c r="AE145" s="68">
        <v>115</v>
      </c>
      <c r="AF145">
        <v>105</v>
      </c>
      <c r="AG145" s="67" t="s">
        <v>314</v>
      </c>
      <c r="AH145" s="68">
        <v>115</v>
      </c>
      <c r="AI145">
        <v>73</v>
      </c>
      <c r="AJ145" s="67" t="s">
        <v>314</v>
      </c>
      <c r="AK145" s="68">
        <v>88</v>
      </c>
      <c r="AL145" s="69">
        <v>68</v>
      </c>
      <c r="AM145" s="67" t="s">
        <v>314</v>
      </c>
      <c r="AN145" s="68">
        <v>83</v>
      </c>
      <c r="AO145" s="69">
        <v>18</v>
      </c>
      <c r="AP145" s="67" t="s">
        <v>314</v>
      </c>
      <c r="AQ145" s="68">
        <v>30</v>
      </c>
      <c r="AR145">
        <v>38</v>
      </c>
      <c r="AS145" s="67" t="s">
        <v>314</v>
      </c>
      <c r="AT145" s="68">
        <v>52</v>
      </c>
      <c r="AU145">
        <v>126</v>
      </c>
      <c r="AV145" t="s">
        <v>314</v>
      </c>
      <c r="AW145" s="68">
        <v>137</v>
      </c>
    </row>
    <row r="146" spans="1:49" x14ac:dyDescent="0.25">
      <c r="A146" s="66">
        <f t="shared" si="17"/>
        <v>43567</v>
      </c>
      <c r="B146">
        <f t="shared" si="14"/>
        <v>130</v>
      </c>
      <c r="C146" t="str">
        <f t="shared" si="15"/>
        <v>4-2019</v>
      </c>
      <c r="D146" s="93"/>
      <c r="E146" s="93"/>
      <c r="F146" s="20" t="str">
        <f t="shared" si="13"/>
        <v/>
      </c>
      <c r="G146" s="85" t="str">
        <f t="shared" si="16"/>
        <v/>
      </c>
      <c r="H146">
        <v>50</v>
      </c>
      <c r="I146" s="67" t="s">
        <v>314</v>
      </c>
      <c r="J146" s="68">
        <v>60</v>
      </c>
      <c r="K146">
        <v>45</v>
      </c>
      <c r="L146" s="67" t="s">
        <v>314</v>
      </c>
      <c r="M146" s="68">
        <v>55</v>
      </c>
      <c r="N146">
        <v>60</v>
      </c>
      <c r="O146" s="67" t="s">
        <v>314</v>
      </c>
      <c r="P146" s="68">
        <v>70</v>
      </c>
      <c r="Q146">
        <v>75</v>
      </c>
      <c r="R146" s="67" t="s">
        <v>314</v>
      </c>
      <c r="S146" s="68">
        <v>80</v>
      </c>
      <c r="U146" s="67"/>
      <c r="V146" s="68"/>
      <c r="W146">
        <v>110</v>
      </c>
      <c r="X146" s="67" t="s">
        <v>314</v>
      </c>
      <c r="Y146" s="68">
        <v>120</v>
      </c>
      <c r="Z146">
        <v>125</v>
      </c>
      <c r="AA146" s="67" t="s">
        <v>314</v>
      </c>
      <c r="AB146" s="68">
        <v>135</v>
      </c>
      <c r="AC146">
        <v>70</v>
      </c>
      <c r="AD146" s="67" t="s">
        <v>314</v>
      </c>
      <c r="AE146" s="68">
        <v>115</v>
      </c>
      <c r="AF146">
        <v>105</v>
      </c>
      <c r="AG146" s="67" t="s">
        <v>314</v>
      </c>
      <c r="AH146" s="68">
        <v>115</v>
      </c>
      <c r="AI146">
        <v>73</v>
      </c>
      <c r="AJ146" s="67" t="s">
        <v>314</v>
      </c>
      <c r="AK146" s="68">
        <v>88</v>
      </c>
      <c r="AL146" s="69">
        <v>68</v>
      </c>
      <c r="AM146" s="67" t="s">
        <v>314</v>
      </c>
      <c r="AN146" s="68">
        <v>83</v>
      </c>
      <c r="AO146" s="69">
        <v>18</v>
      </c>
      <c r="AP146" s="67" t="s">
        <v>314</v>
      </c>
      <c r="AQ146" s="68">
        <v>30</v>
      </c>
      <c r="AR146">
        <v>38</v>
      </c>
      <c r="AS146" s="67" t="s">
        <v>314</v>
      </c>
      <c r="AT146" s="68">
        <v>52</v>
      </c>
      <c r="AU146">
        <v>126</v>
      </c>
      <c r="AV146" t="s">
        <v>314</v>
      </c>
      <c r="AW146" s="68">
        <v>137</v>
      </c>
    </row>
    <row r="147" spans="1:49" x14ac:dyDescent="0.25">
      <c r="A147" s="66">
        <f t="shared" si="17"/>
        <v>43574</v>
      </c>
      <c r="B147">
        <f t="shared" si="14"/>
        <v>124.5</v>
      </c>
      <c r="C147" t="str">
        <f t="shared" si="15"/>
        <v>4-2019</v>
      </c>
      <c r="D147" s="93"/>
      <c r="E147" s="93"/>
      <c r="F147" s="20" t="str">
        <f t="shared" si="13"/>
        <v/>
      </c>
      <c r="G147" s="85" t="str">
        <f t="shared" si="16"/>
        <v/>
      </c>
      <c r="H147">
        <v>49</v>
      </c>
      <c r="I147" s="67" t="s">
        <v>314</v>
      </c>
      <c r="J147" s="68">
        <v>54</v>
      </c>
      <c r="K147">
        <v>45</v>
      </c>
      <c r="L147" s="67" t="s">
        <v>314</v>
      </c>
      <c r="M147" s="68">
        <v>55</v>
      </c>
      <c r="N147">
        <v>55</v>
      </c>
      <c r="O147" s="67" t="s">
        <v>314</v>
      </c>
      <c r="P147" s="68">
        <v>65</v>
      </c>
      <c r="Q147">
        <v>74</v>
      </c>
      <c r="R147" s="67" t="s">
        <v>314</v>
      </c>
      <c r="S147" s="68">
        <v>79</v>
      </c>
      <c r="U147" s="67"/>
      <c r="V147" s="68"/>
      <c r="W147">
        <v>95</v>
      </c>
      <c r="X147" s="67" t="s">
        <v>314</v>
      </c>
      <c r="Y147" s="68">
        <v>105</v>
      </c>
      <c r="Z147">
        <v>120</v>
      </c>
      <c r="AA147" s="67" t="s">
        <v>314</v>
      </c>
      <c r="AB147" s="68">
        <v>129</v>
      </c>
      <c r="AC147">
        <v>70</v>
      </c>
      <c r="AD147" s="67" t="s">
        <v>314</v>
      </c>
      <c r="AE147" s="68">
        <v>100</v>
      </c>
      <c r="AF147">
        <v>95</v>
      </c>
      <c r="AG147" s="67" t="s">
        <v>314</v>
      </c>
      <c r="AH147" s="68">
        <v>105</v>
      </c>
      <c r="AI147">
        <v>75</v>
      </c>
      <c r="AJ147" s="67" t="s">
        <v>314</v>
      </c>
      <c r="AK147" s="68">
        <v>90</v>
      </c>
      <c r="AL147" s="69">
        <v>70</v>
      </c>
      <c r="AM147" s="67" t="s">
        <v>314</v>
      </c>
      <c r="AN147" s="68">
        <v>85</v>
      </c>
      <c r="AO147" s="69">
        <v>20</v>
      </c>
      <c r="AP147" s="67" t="s">
        <v>314</v>
      </c>
      <c r="AQ147" s="68">
        <v>30</v>
      </c>
      <c r="AR147">
        <v>80</v>
      </c>
      <c r="AS147" s="67" t="s">
        <v>314</v>
      </c>
      <c r="AT147" s="68">
        <v>85</v>
      </c>
      <c r="AU147">
        <v>126</v>
      </c>
      <c r="AV147" t="s">
        <v>314</v>
      </c>
      <c r="AW147" s="68">
        <v>137</v>
      </c>
    </row>
    <row r="148" spans="1:49" x14ac:dyDescent="0.25">
      <c r="A148" s="66">
        <f t="shared" si="17"/>
        <v>43581</v>
      </c>
      <c r="B148">
        <f t="shared" si="14"/>
        <v>120</v>
      </c>
      <c r="C148" t="str">
        <f t="shared" si="15"/>
        <v>4-2019</v>
      </c>
      <c r="D148" s="93"/>
      <c r="E148" s="93"/>
      <c r="F148" s="20" t="str">
        <f t="shared" si="13"/>
        <v/>
      </c>
      <c r="G148" s="85" t="str">
        <f t="shared" si="16"/>
        <v/>
      </c>
      <c r="H148">
        <v>45</v>
      </c>
      <c r="I148" s="67" t="s">
        <v>314</v>
      </c>
      <c r="J148" s="68">
        <v>55</v>
      </c>
      <c r="K148">
        <v>45</v>
      </c>
      <c r="L148" s="67" t="s">
        <v>314</v>
      </c>
      <c r="M148" s="68">
        <v>55</v>
      </c>
      <c r="N148">
        <v>55</v>
      </c>
      <c r="O148" s="67" t="s">
        <v>314</v>
      </c>
      <c r="P148" s="68">
        <v>65</v>
      </c>
      <c r="Q148">
        <v>70</v>
      </c>
      <c r="R148" s="67" t="s">
        <v>314</v>
      </c>
      <c r="S148" s="68">
        <v>75</v>
      </c>
      <c r="U148" s="67"/>
      <c r="V148" s="68"/>
      <c r="W148">
        <v>95</v>
      </c>
      <c r="X148" s="67" t="s">
        <v>314</v>
      </c>
      <c r="Y148" s="68">
        <v>105</v>
      </c>
      <c r="Z148">
        <v>115</v>
      </c>
      <c r="AA148" s="67" t="s">
        <v>314</v>
      </c>
      <c r="AB148" s="68">
        <v>125</v>
      </c>
      <c r="AC148">
        <v>70</v>
      </c>
      <c r="AD148" s="67" t="s">
        <v>314</v>
      </c>
      <c r="AE148" s="68">
        <v>100</v>
      </c>
      <c r="AF148">
        <v>95</v>
      </c>
      <c r="AG148" s="67" t="s">
        <v>314</v>
      </c>
      <c r="AH148" s="68">
        <v>105</v>
      </c>
      <c r="AI148">
        <v>75</v>
      </c>
      <c r="AJ148" s="67" t="s">
        <v>314</v>
      </c>
      <c r="AK148" s="68">
        <v>90</v>
      </c>
      <c r="AL148" s="69">
        <v>70</v>
      </c>
      <c r="AM148" s="67" t="s">
        <v>314</v>
      </c>
      <c r="AN148" s="68">
        <v>85</v>
      </c>
      <c r="AO148" s="69">
        <v>20</v>
      </c>
      <c r="AP148" s="67" t="s">
        <v>314</v>
      </c>
      <c r="AQ148" s="68">
        <v>30</v>
      </c>
      <c r="AR148">
        <v>80</v>
      </c>
      <c r="AS148" s="67" t="s">
        <v>314</v>
      </c>
      <c r="AT148" s="68">
        <v>85</v>
      </c>
      <c r="AU148">
        <v>126</v>
      </c>
      <c r="AV148" t="s">
        <v>314</v>
      </c>
      <c r="AW148" s="68">
        <v>137</v>
      </c>
    </row>
    <row r="149" spans="1:49" x14ac:dyDescent="0.25">
      <c r="A149" s="66">
        <f t="shared" si="17"/>
        <v>43588</v>
      </c>
      <c r="B149">
        <f t="shared" si="14"/>
        <v>120</v>
      </c>
      <c r="C149" t="str">
        <f t="shared" si="15"/>
        <v>5-2019</v>
      </c>
      <c r="D149" s="93"/>
      <c r="E149" s="93"/>
      <c r="F149" s="20" t="str">
        <f t="shared" si="13"/>
        <v/>
      </c>
      <c r="G149" s="85" t="str">
        <f t="shared" si="16"/>
        <v/>
      </c>
      <c r="H149">
        <v>45</v>
      </c>
      <c r="I149" s="67" t="s">
        <v>314</v>
      </c>
      <c r="J149" s="68">
        <v>50</v>
      </c>
      <c r="K149">
        <v>45</v>
      </c>
      <c r="L149" s="67" t="s">
        <v>314</v>
      </c>
      <c r="M149" s="68">
        <v>50</v>
      </c>
      <c r="N149">
        <v>55</v>
      </c>
      <c r="O149" s="67" t="s">
        <v>314</v>
      </c>
      <c r="P149" s="68">
        <v>65</v>
      </c>
      <c r="Q149">
        <v>69</v>
      </c>
      <c r="R149" s="67" t="s">
        <v>314</v>
      </c>
      <c r="S149" s="68">
        <v>74</v>
      </c>
      <c r="U149" s="67"/>
      <c r="V149" s="68"/>
      <c r="W149">
        <v>95</v>
      </c>
      <c r="X149" s="67" t="s">
        <v>314</v>
      </c>
      <c r="Y149" s="68">
        <v>105</v>
      </c>
      <c r="Z149">
        <v>115</v>
      </c>
      <c r="AA149" s="67" t="s">
        <v>314</v>
      </c>
      <c r="AB149" s="68">
        <v>125</v>
      </c>
      <c r="AC149">
        <v>70</v>
      </c>
      <c r="AD149" s="67" t="s">
        <v>314</v>
      </c>
      <c r="AE149" s="68">
        <v>100</v>
      </c>
      <c r="AF149">
        <v>95</v>
      </c>
      <c r="AG149" s="67" t="s">
        <v>314</v>
      </c>
      <c r="AH149" s="68">
        <v>105</v>
      </c>
      <c r="AI149">
        <v>75</v>
      </c>
      <c r="AJ149" s="67" t="s">
        <v>314</v>
      </c>
      <c r="AK149" s="68">
        <v>90</v>
      </c>
      <c r="AL149" s="69">
        <v>70</v>
      </c>
      <c r="AM149" s="67" t="s">
        <v>314</v>
      </c>
      <c r="AN149" s="68">
        <v>85</v>
      </c>
      <c r="AO149" s="69">
        <v>20</v>
      </c>
      <c r="AP149" s="67" t="s">
        <v>314</v>
      </c>
      <c r="AQ149" s="68">
        <v>30</v>
      </c>
      <c r="AR149">
        <v>80</v>
      </c>
      <c r="AS149" s="67" t="s">
        <v>314</v>
      </c>
      <c r="AT149" s="68">
        <v>85</v>
      </c>
      <c r="AU149">
        <v>126</v>
      </c>
      <c r="AV149" t="s">
        <v>314</v>
      </c>
      <c r="AW149" s="68">
        <v>137</v>
      </c>
    </row>
    <row r="150" spans="1:49" x14ac:dyDescent="0.25">
      <c r="A150" s="66">
        <f t="shared" si="17"/>
        <v>43595</v>
      </c>
      <c r="B150">
        <f t="shared" si="14"/>
        <v>92.5</v>
      </c>
      <c r="C150" t="str">
        <f t="shared" si="15"/>
        <v>5-2019</v>
      </c>
      <c r="D150" s="93"/>
      <c r="E150" s="93"/>
      <c r="F150" s="20" t="str">
        <f t="shared" si="13"/>
        <v/>
      </c>
      <c r="G150" s="85" t="str">
        <f t="shared" si="16"/>
        <v/>
      </c>
      <c r="H150">
        <v>30</v>
      </c>
      <c r="I150" s="67" t="s">
        <v>314</v>
      </c>
      <c r="J150" s="68">
        <v>40</v>
      </c>
      <c r="K150">
        <v>35</v>
      </c>
      <c r="L150" s="67" t="s">
        <v>314</v>
      </c>
      <c r="M150" s="68">
        <v>45</v>
      </c>
      <c r="N150">
        <v>45</v>
      </c>
      <c r="O150" s="67" t="s">
        <v>314</v>
      </c>
      <c r="P150" s="68">
        <v>55</v>
      </c>
      <c r="Q150">
        <v>65</v>
      </c>
      <c r="R150" s="67" t="s">
        <v>314</v>
      </c>
      <c r="S150" s="68">
        <v>70</v>
      </c>
      <c r="U150" s="67"/>
      <c r="V150" s="68"/>
      <c r="W150">
        <v>95</v>
      </c>
      <c r="X150" s="67" t="s">
        <v>314</v>
      </c>
      <c r="Y150" s="68">
        <v>105</v>
      </c>
      <c r="Z150">
        <v>90</v>
      </c>
      <c r="AA150" s="67" t="s">
        <v>314</v>
      </c>
      <c r="AB150" s="68">
        <v>95</v>
      </c>
      <c r="AC150">
        <v>70</v>
      </c>
      <c r="AD150" s="67" t="s">
        <v>314</v>
      </c>
      <c r="AE150" s="68">
        <v>100</v>
      </c>
      <c r="AF150">
        <v>95</v>
      </c>
      <c r="AG150" s="67" t="s">
        <v>314</v>
      </c>
      <c r="AH150" s="68">
        <v>105</v>
      </c>
      <c r="AI150">
        <v>75</v>
      </c>
      <c r="AJ150" s="67" t="s">
        <v>314</v>
      </c>
      <c r="AK150" s="68">
        <v>90</v>
      </c>
      <c r="AL150" s="69">
        <v>70</v>
      </c>
      <c r="AM150" s="67" t="s">
        <v>314</v>
      </c>
      <c r="AN150" s="68">
        <v>85</v>
      </c>
      <c r="AO150" s="69">
        <v>20</v>
      </c>
      <c r="AP150" s="67" t="s">
        <v>314</v>
      </c>
      <c r="AQ150" s="68">
        <v>30</v>
      </c>
      <c r="AR150">
        <v>80</v>
      </c>
      <c r="AS150" s="67" t="s">
        <v>314</v>
      </c>
      <c r="AT150" s="68">
        <v>85</v>
      </c>
      <c r="AU150">
        <v>126</v>
      </c>
      <c r="AV150" t="s">
        <v>314</v>
      </c>
      <c r="AW150" s="68">
        <v>137</v>
      </c>
    </row>
    <row r="151" spans="1:49" x14ac:dyDescent="0.25">
      <c r="A151" s="66">
        <f t="shared" si="17"/>
        <v>43602</v>
      </c>
      <c r="B151">
        <f t="shared" si="14"/>
        <v>92.5</v>
      </c>
      <c r="C151" t="str">
        <f t="shared" si="15"/>
        <v>5-2019</v>
      </c>
      <c r="D151" s="93"/>
      <c r="E151" s="93"/>
      <c r="F151" s="20" t="str">
        <f t="shared" si="13"/>
        <v/>
      </c>
      <c r="G151" s="85" t="str">
        <f t="shared" si="16"/>
        <v/>
      </c>
      <c r="H151">
        <v>30</v>
      </c>
      <c r="I151" s="67" t="s">
        <v>314</v>
      </c>
      <c r="J151" s="68">
        <v>40</v>
      </c>
      <c r="K151">
        <v>35</v>
      </c>
      <c r="L151" s="67" t="s">
        <v>314</v>
      </c>
      <c r="M151" s="68">
        <v>45</v>
      </c>
      <c r="N151">
        <v>45</v>
      </c>
      <c r="O151" s="67" t="s">
        <v>314</v>
      </c>
      <c r="P151" s="68">
        <v>55</v>
      </c>
      <c r="Q151">
        <v>61</v>
      </c>
      <c r="R151" s="67" t="s">
        <v>314</v>
      </c>
      <c r="S151" s="68">
        <v>69</v>
      </c>
      <c r="U151" s="67"/>
      <c r="V151" s="68"/>
      <c r="W151">
        <v>85</v>
      </c>
      <c r="X151" s="67" t="s">
        <v>314</v>
      </c>
      <c r="Y151" s="68">
        <v>95</v>
      </c>
      <c r="Z151">
        <v>90</v>
      </c>
      <c r="AA151" s="67" t="s">
        <v>314</v>
      </c>
      <c r="AB151" s="68">
        <v>95</v>
      </c>
      <c r="AC151">
        <v>70</v>
      </c>
      <c r="AD151" s="67" t="s">
        <v>314</v>
      </c>
      <c r="AE151" s="68">
        <v>99</v>
      </c>
      <c r="AF151">
        <v>80</v>
      </c>
      <c r="AG151" s="67" t="s">
        <v>314</v>
      </c>
      <c r="AH151" s="68">
        <v>90</v>
      </c>
      <c r="AI151">
        <v>75</v>
      </c>
      <c r="AJ151" s="67" t="s">
        <v>314</v>
      </c>
      <c r="AK151" s="68">
        <v>90</v>
      </c>
      <c r="AL151" s="69">
        <v>70</v>
      </c>
      <c r="AM151" s="67" t="s">
        <v>314</v>
      </c>
      <c r="AN151" s="68">
        <v>85</v>
      </c>
      <c r="AO151" s="69">
        <v>20</v>
      </c>
      <c r="AP151" s="67" t="s">
        <v>314</v>
      </c>
      <c r="AQ151" s="68">
        <v>30</v>
      </c>
      <c r="AR151">
        <v>80</v>
      </c>
      <c r="AS151" s="67" t="s">
        <v>314</v>
      </c>
      <c r="AT151" s="68">
        <v>85</v>
      </c>
      <c r="AU151">
        <v>126</v>
      </c>
      <c r="AV151" t="s">
        <v>314</v>
      </c>
      <c r="AW151" s="68">
        <v>137</v>
      </c>
    </row>
    <row r="152" spans="1:49" x14ac:dyDescent="0.25">
      <c r="A152" s="66">
        <f t="shared" si="17"/>
        <v>43609</v>
      </c>
      <c r="B152">
        <f t="shared" si="14"/>
        <v>92.5</v>
      </c>
      <c r="C152" t="str">
        <f t="shared" si="15"/>
        <v>5-2019</v>
      </c>
      <c r="D152" s="93"/>
      <c r="E152" s="93"/>
      <c r="F152" s="20" t="str">
        <f t="shared" si="13"/>
        <v/>
      </c>
      <c r="G152" s="85" t="str">
        <f t="shared" si="16"/>
        <v/>
      </c>
      <c r="H152">
        <v>25</v>
      </c>
      <c r="I152" s="67" t="s">
        <v>314</v>
      </c>
      <c r="J152" s="68">
        <v>35</v>
      </c>
      <c r="K152">
        <v>35</v>
      </c>
      <c r="L152" s="67" t="s">
        <v>314</v>
      </c>
      <c r="M152" s="68">
        <v>45</v>
      </c>
      <c r="N152">
        <v>45</v>
      </c>
      <c r="O152" s="67" t="s">
        <v>314</v>
      </c>
      <c r="P152" s="68">
        <v>55</v>
      </c>
      <c r="Q152">
        <v>55</v>
      </c>
      <c r="R152" s="67" t="s">
        <v>314</v>
      </c>
      <c r="S152" s="68">
        <v>65</v>
      </c>
      <c r="U152" s="67"/>
      <c r="V152" s="68"/>
      <c r="W152">
        <v>85</v>
      </c>
      <c r="X152" s="67" t="s">
        <v>314</v>
      </c>
      <c r="Y152" s="68">
        <v>95</v>
      </c>
      <c r="Z152">
        <v>90</v>
      </c>
      <c r="AA152" s="67" t="s">
        <v>314</v>
      </c>
      <c r="AB152" s="68">
        <v>95</v>
      </c>
      <c r="AC152">
        <v>70</v>
      </c>
      <c r="AD152" s="67" t="s">
        <v>314</v>
      </c>
      <c r="AE152" s="68">
        <v>99</v>
      </c>
      <c r="AF152">
        <v>80</v>
      </c>
      <c r="AG152" s="67" t="s">
        <v>314</v>
      </c>
      <c r="AH152" s="68">
        <v>90</v>
      </c>
      <c r="AI152">
        <v>75</v>
      </c>
      <c r="AJ152" s="67" t="s">
        <v>314</v>
      </c>
      <c r="AK152" s="68">
        <v>90</v>
      </c>
      <c r="AL152" s="69">
        <v>70</v>
      </c>
      <c r="AM152" s="67" t="s">
        <v>314</v>
      </c>
      <c r="AN152" s="68">
        <v>85</v>
      </c>
      <c r="AO152" s="69">
        <v>20</v>
      </c>
      <c r="AP152" s="67" t="s">
        <v>314</v>
      </c>
      <c r="AQ152" s="68">
        <v>30</v>
      </c>
      <c r="AR152">
        <v>80</v>
      </c>
      <c r="AS152" s="67" t="s">
        <v>314</v>
      </c>
      <c r="AT152" s="68">
        <v>85</v>
      </c>
      <c r="AU152">
        <v>126</v>
      </c>
      <c r="AV152" t="s">
        <v>314</v>
      </c>
      <c r="AW152" s="68">
        <v>137</v>
      </c>
    </row>
    <row r="153" spans="1:49" x14ac:dyDescent="0.25">
      <c r="A153" s="66">
        <f t="shared" si="17"/>
        <v>43616</v>
      </c>
      <c r="B153">
        <f t="shared" si="14"/>
        <v>90</v>
      </c>
      <c r="C153" t="str">
        <f t="shared" si="15"/>
        <v>5-2019</v>
      </c>
      <c r="D153" s="93"/>
      <c r="E153" s="93"/>
      <c r="F153" s="20" t="str">
        <f t="shared" si="13"/>
        <v/>
      </c>
      <c r="G153" s="85" t="str">
        <f t="shared" si="16"/>
        <v/>
      </c>
      <c r="H153">
        <v>20</v>
      </c>
      <c r="I153" s="67" t="s">
        <v>314</v>
      </c>
      <c r="J153" s="68">
        <v>25</v>
      </c>
      <c r="K153">
        <v>35</v>
      </c>
      <c r="L153" s="67" t="s">
        <v>314</v>
      </c>
      <c r="M153" s="68">
        <v>40</v>
      </c>
      <c r="N153">
        <v>30</v>
      </c>
      <c r="O153" s="67" t="s">
        <v>314</v>
      </c>
      <c r="P153" s="68">
        <v>40</v>
      </c>
      <c r="Q153">
        <v>50</v>
      </c>
      <c r="R153" s="67" t="s">
        <v>314</v>
      </c>
      <c r="S153" s="68">
        <v>55</v>
      </c>
      <c r="U153" s="67"/>
      <c r="V153" s="68"/>
      <c r="W153">
        <v>65</v>
      </c>
      <c r="X153" s="67" t="s">
        <v>314</v>
      </c>
      <c r="Y153" s="68">
        <v>70</v>
      </c>
      <c r="Z153">
        <v>85</v>
      </c>
      <c r="AA153" s="67" t="s">
        <v>314</v>
      </c>
      <c r="AB153" s="68">
        <v>95</v>
      </c>
      <c r="AC153">
        <v>65</v>
      </c>
      <c r="AD153" s="67" t="s">
        <v>314</v>
      </c>
      <c r="AE153" s="68">
        <v>95</v>
      </c>
      <c r="AF153">
        <v>61</v>
      </c>
      <c r="AG153" s="67" t="s">
        <v>314</v>
      </c>
      <c r="AH153" s="68">
        <v>66</v>
      </c>
      <c r="AI153">
        <v>75</v>
      </c>
      <c r="AJ153" s="67" t="s">
        <v>314</v>
      </c>
      <c r="AK153" s="68">
        <v>90</v>
      </c>
      <c r="AL153" s="69">
        <v>70</v>
      </c>
      <c r="AM153" s="67" t="s">
        <v>314</v>
      </c>
      <c r="AN153" s="68">
        <v>85</v>
      </c>
      <c r="AO153" s="69">
        <v>20</v>
      </c>
      <c r="AP153" s="67" t="s">
        <v>314</v>
      </c>
      <c r="AQ153" s="68">
        <v>30</v>
      </c>
      <c r="AR153">
        <v>80</v>
      </c>
      <c r="AS153" s="67" t="s">
        <v>314</v>
      </c>
      <c r="AT153" s="68">
        <v>85</v>
      </c>
      <c r="AU153">
        <v>126</v>
      </c>
      <c r="AV153" t="s">
        <v>314</v>
      </c>
      <c r="AW153" s="68">
        <v>137</v>
      </c>
    </row>
    <row r="154" spans="1:49" x14ac:dyDescent="0.25">
      <c r="A154" s="66">
        <f t="shared" si="17"/>
        <v>43623</v>
      </c>
      <c r="B154">
        <f t="shared" si="14"/>
        <v>90</v>
      </c>
      <c r="C154" t="str">
        <f t="shared" si="15"/>
        <v>6-2019</v>
      </c>
      <c r="D154" s="93"/>
      <c r="E154" s="93"/>
      <c r="F154" s="20" t="str">
        <f t="shared" si="13"/>
        <v/>
      </c>
      <c r="G154" s="85" t="str">
        <f t="shared" si="16"/>
        <v/>
      </c>
      <c r="H154">
        <v>20</v>
      </c>
      <c r="I154" s="67" t="s">
        <v>314</v>
      </c>
      <c r="J154" s="68">
        <v>25</v>
      </c>
      <c r="K154">
        <v>35</v>
      </c>
      <c r="L154" s="67" t="s">
        <v>314</v>
      </c>
      <c r="M154" s="68">
        <v>40</v>
      </c>
      <c r="N154">
        <v>30</v>
      </c>
      <c r="O154" s="67" t="s">
        <v>314</v>
      </c>
      <c r="P154" s="68">
        <v>40</v>
      </c>
      <c r="Q154">
        <v>50</v>
      </c>
      <c r="R154" s="67" t="s">
        <v>314</v>
      </c>
      <c r="S154" s="68">
        <v>55</v>
      </c>
      <c r="U154" s="67"/>
      <c r="V154" s="68"/>
      <c r="W154">
        <v>65</v>
      </c>
      <c r="X154" s="67" t="s">
        <v>314</v>
      </c>
      <c r="Y154" s="68">
        <v>70</v>
      </c>
      <c r="Z154">
        <v>85</v>
      </c>
      <c r="AA154" s="67" t="s">
        <v>314</v>
      </c>
      <c r="AB154" s="68">
        <v>95</v>
      </c>
      <c r="AC154">
        <v>65</v>
      </c>
      <c r="AD154" s="67" t="s">
        <v>314</v>
      </c>
      <c r="AE154" s="68">
        <v>95</v>
      </c>
      <c r="AF154">
        <v>61</v>
      </c>
      <c r="AG154" s="67" t="s">
        <v>314</v>
      </c>
      <c r="AH154" s="68">
        <v>66</v>
      </c>
      <c r="AI154">
        <v>75</v>
      </c>
      <c r="AJ154" s="67" t="s">
        <v>314</v>
      </c>
      <c r="AK154" s="68">
        <v>90</v>
      </c>
      <c r="AL154" s="69">
        <v>70</v>
      </c>
      <c r="AM154" s="67" t="s">
        <v>314</v>
      </c>
      <c r="AN154" s="68">
        <v>85</v>
      </c>
      <c r="AO154" s="69">
        <v>20</v>
      </c>
      <c r="AP154" s="67" t="s">
        <v>314</v>
      </c>
      <c r="AQ154" s="68">
        <v>30</v>
      </c>
      <c r="AR154">
        <v>80</v>
      </c>
      <c r="AS154" s="67" t="s">
        <v>314</v>
      </c>
      <c r="AT154" s="68">
        <v>85</v>
      </c>
      <c r="AU154">
        <v>126</v>
      </c>
      <c r="AV154" t="s">
        <v>314</v>
      </c>
      <c r="AW154" s="68">
        <v>137</v>
      </c>
    </row>
    <row r="155" spans="1:49" x14ac:dyDescent="0.25">
      <c r="A155" s="66">
        <f t="shared" si="17"/>
        <v>43630</v>
      </c>
      <c r="B155">
        <f t="shared" si="14"/>
        <v>80.5</v>
      </c>
      <c r="C155" t="str">
        <f t="shared" si="15"/>
        <v>6-2019</v>
      </c>
      <c r="D155" s="93"/>
      <c r="E155" s="93"/>
      <c r="F155" s="20" t="str">
        <f t="shared" si="13"/>
        <v/>
      </c>
      <c r="G155" s="85" t="str">
        <f t="shared" si="16"/>
        <v/>
      </c>
      <c r="H155">
        <v>10</v>
      </c>
      <c r="I155" s="67" t="s">
        <v>314</v>
      </c>
      <c r="J155" s="68">
        <v>20</v>
      </c>
      <c r="K155">
        <v>25</v>
      </c>
      <c r="L155" s="67" t="s">
        <v>314</v>
      </c>
      <c r="M155" s="68">
        <v>30</v>
      </c>
      <c r="N155">
        <v>30</v>
      </c>
      <c r="O155" s="67" t="s">
        <v>314</v>
      </c>
      <c r="P155" s="68">
        <v>40</v>
      </c>
      <c r="Q155">
        <v>40</v>
      </c>
      <c r="R155" s="67" t="s">
        <v>314</v>
      </c>
      <c r="S155" s="68">
        <v>49</v>
      </c>
      <c r="U155" s="67"/>
      <c r="V155" s="68"/>
      <c r="W155">
        <v>65</v>
      </c>
      <c r="X155" s="67" t="s">
        <v>314</v>
      </c>
      <c r="Y155" s="68">
        <v>70</v>
      </c>
      <c r="Z155">
        <v>78</v>
      </c>
      <c r="AA155" s="67" t="s">
        <v>314</v>
      </c>
      <c r="AB155" s="68">
        <v>83</v>
      </c>
      <c r="AC155">
        <v>45</v>
      </c>
      <c r="AD155" s="67" t="s">
        <v>314</v>
      </c>
      <c r="AE155" s="68">
        <v>60</v>
      </c>
      <c r="AF155">
        <v>61</v>
      </c>
      <c r="AG155" s="67" t="s">
        <v>314</v>
      </c>
      <c r="AH155" s="68">
        <v>66</v>
      </c>
      <c r="AI155">
        <v>75</v>
      </c>
      <c r="AJ155" s="67" t="s">
        <v>314</v>
      </c>
      <c r="AK155" s="68">
        <v>90</v>
      </c>
      <c r="AL155" s="69">
        <v>70</v>
      </c>
      <c r="AM155" s="67" t="s">
        <v>314</v>
      </c>
      <c r="AN155" s="68">
        <v>85</v>
      </c>
      <c r="AO155" s="69">
        <v>20</v>
      </c>
      <c r="AP155" s="67" t="s">
        <v>314</v>
      </c>
      <c r="AQ155" s="68">
        <v>30</v>
      </c>
      <c r="AR155">
        <v>80</v>
      </c>
      <c r="AS155" s="67" t="s">
        <v>314</v>
      </c>
      <c r="AT155" s="68">
        <v>85</v>
      </c>
      <c r="AU155">
        <v>126</v>
      </c>
      <c r="AV155" t="s">
        <v>314</v>
      </c>
      <c r="AW155" s="68">
        <v>137</v>
      </c>
    </row>
    <row r="156" spans="1:49" x14ac:dyDescent="0.25">
      <c r="A156" s="66">
        <f t="shared" si="17"/>
        <v>43637</v>
      </c>
      <c r="B156">
        <f t="shared" si="14"/>
        <v>80.5</v>
      </c>
      <c r="C156" t="str">
        <f t="shared" si="15"/>
        <v>6-2019</v>
      </c>
      <c r="D156" s="93"/>
      <c r="E156" s="93"/>
      <c r="F156" s="20" t="str">
        <f t="shared" si="13"/>
        <v/>
      </c>
      <c r="G156" s="85" t="str">
        <f t="shared" si="16"/>
        <v/>
      </c>
      <c r="H156">
        <v>15</v>
      </c>
      <c r="I156" s="67" t="s">
        <v>314</v>
      </c>
      <c r="J156" s="68">
        <v>20</v>
      </c>
      <c r="K156">
        <v>25</v>
      </c>
      <c r="L156" s="67" t="s">
        <v>314</v>
      </c>
      <c r="M156" s="68">
        <v>30</v>
      </c>
      <c r="N156">
        <v>35</v>
      </c>
      <c r="O156" s="67" t="s">
        <v>314</v>
      </c>
      <c r="P156" s="68">
        <v>45</v>
      </c>
      <c r="Q156">
        <v>40</v>
      </c>
      <c r="R156" s="67" t="s">
        <v>314</v>
      </c>
      <c r="S156" s="68">
        <v>45</v>
      </c>
      <c r="U156" s="67"/>
      <c r="V156" s="68"/>
      <c r="W156">
        <v>65</v>
      </c>
      <c r="X156" s="67" t="s">
        <v>314</v>
      </c>
      <c r="Y156" s="68">
        <v>70</v>
      </c>
      <c r="Z156">
        <v>78</v>
      </c>
      <c r="AA156" s="67" t="s">
        <v>314</v>
      </c>
      <c r="AB156" s="68">
        <v>83</v>
      </c>
      <c r="AC156">
        <v>45</v>
      </c>
      <c r="AD156" s="67" t="s">
        <v>314</v>
      </c>
      <c r="AE156" s="68">
        <v>65</v>
      </c>
      <c r="AF156">
        <v>61</v>
      </c>
      <c r="AG156" s="67" t="s">
        <v>314</v>
      </c>
      <c r="AH156" s="68">
        <v>66</v>
      </c>
      <c r="AI156">
        <v>75</v>
      </c>
      <c r="AJ156" s="67" t="s">
        <v>314</v>
      </c>
      <c r="AK156" s="68">
        <v>90</v>
      </c>
      <c r="AL156" s="69">
        <v>70</v>
      </c>
      <c r="AM156" s="67" t="s">
        <v>314</v>
      </c>
      <c r="AN156" s="68">
        <v>85</v>
      </c>
      <c r="AO156" s="69">
        <v>20</v>
      </c>
      <c r="AP156" s="67" t="s">
        <v>314</v>
      </c>
      <c r="AQ156" s="68">
        <v>30</v>
      </c>
      <c r="AR156">
        <v>80</v>
      </c>
      <c r="AS156" s="67" t="s">
        <v>314</v>
      </c>
      <c r="AT156" s="68">
        <v>85</v>
      </c>
      <c r="AU156">
        <v>126</v>
      </c>
      <c r="AV156" t="s">
        <v>314</v>
      </c>
      <c r="AW156" s="68">
        <v>137</v>
      </c>
    </row>
    <row r="157" spans="1:49" x14ac:dyDescent="0.25">
      <c r="A157" s="66">
        <f t="shared" si="17"/>
        <v>43644</v>
      </c>
      <c r="B157">
        <f t="shared" si="14"/>
        <v>80.5</v>
      </c>
      <c r="C157" t="str">
        <f t="shared" si="15"/>
        <v>6-2019</v>
      </c>
      <c r="D157" s="93"/>
      <c r="E157" s="93"/>
      <c r="F157" s="20" t="str">
        <f t="shared" si="13"/>
        <v/>
      </c>
      <c r="G157" s="85" t="str">
        <f t="shared" si="16"/>
        <v/>
      </c>
      <c r="H157">
        <v>15</v>
      </c>
      <c r="I157" s="67" t="s">
        <v>314</v>
      </c>
      <c r="J157" s="68">
        <v>20</v>
      </c>
      <c r="K157">
        <v>25</v>
      </c>
      <c r="L157" s="67" t="s">
        <v>314</v>
      </c>
      <c r="M157" s="68">
        <v>30</v>
      </c>
      <c r="N157">
        <v>35</v>
      </c>
      <c r="O157" s="67" t="s">
        <v>314</v>
      </c>
      <c r="P157" s="68">
        <v>45</v>
      </c>
      <c r="Q157">
        <v>40</v>
      </c>
      <c r="R157" s="67" t="s">
        <v>314</v>
      </c>
      <c r="S157" s="68">
        <v>45</v>
      </c>
      <c r="U157" s="67"/>
      <c r="V157" s="68"/>
      <c r="W157">
        <v>65</v>
      </c>
      <c r="X157" s="67" t="s">
        <v>314</v>
      </c>
      <c r="Y157" s="68">
        <v>70</v>
      </c>
      <c r="Z157">
        <v>78</v>
      </c>
      <c r="AA157" s="67" t="s">
        <v>314</v>
      </c>
      <c r="AB157" s="68">
        <v>83</v>
      </c>
      <c r="AC157">
        <v>45</v>
      </c>
      <c r="AD157" s="67" t="s">
        <v>314</v>
      </c>
      <c r="AE157" s="68">
        <v>65</v>
      </c>
      <c r="AF157">
        <v>61</v>
      </c>
      <c r="AG157" s="67" t="s">
        <v>314</v>
      </c>
      <c r="AH157" s="68">
        <v>66</v>
      </c>
      <c r="AI157">
        <v>75</v>
      </c>
      <c r="AJ157" s="67" t="s">
        <v>314</v>
      </c>
      <c r="AK157" s="68">
        <v>90</v>
      </c>
      <c r="AL157" s="69">
        <v>70</v>
      </c>
      <c r="AM157" s="67" t="s">
        <v>314</v>
      </c>
      <c r="AN157" s="68">
        <v>85</v>
      </c>
      <c r="AO157" s="69">
        <v>20</v>
      </c>
      <c r="AP157" s="67" t="s">
        <v>314</v>
      </c>
      <c r="AQ157" s="68">
        <v>30</v>
      </c>
      <c r="AR157">
        <v>80</v>
      </c>
      <c r="AS157" s="67" t="s">
        <v>314</v>
      </c>
      <c r="AT157" s="68">
        <v>85</v>
      </c>
      <c r="AU157">
        <v>126</v>
      </c>
      <c r="AV157" t="s">
        <v>314</v>
      </c>
      <c r="AW157" s="68">
        <v>137</v>
      </c>
    </row>
    <row r="158" spans="1:49" x14ac:dyDescent="0.25">
      <c r="A158" s="66">
        <f t="shared" si="17"/>
        <v>43651</v>
      </c>
      <c r="B158">
        <f t="shared" si="14"/>
        <v>80.5</v>
      </c>
      <c r="C158" t="str">
        <f t="shared" si="15"/>
        <v>7-2019</v>
      </c>
      <c r="D158" s="93"/>
      <c r="E158" s="93"/>
      <c r="F158" s="20" t="str">
        <f t="shared" si="13"/>
        <v/>
      </c>
      <c r="G158" s="85" t="str">
        <f t="shared" si="16"/>
        <v/>
      </c>
      <c r="H158">
        <v>15</v>
      </c>
      <c r="I158" s="67" t="s">
        <v>314</v>
      </c>
      <c r="J158" s="68">
        <v>20</v>
      </c>
      <c r="K158">
        <v>20</v>
      </c>
      <c r="L158" s="67" t="s">
        <v>314</v>
      </c>
      <c r="M158" s="68">
        <v>30</v>
      </c>
      <c r="N158">
        <v>35</v>
      </c>
      <c r="O158" s="67" t="s">
        <v>314</v>
      </c>
      <c r="P158" s="68">
        <v>45</v>
      </c>
      <c r="Q158">
        <v>40</v>
      </c>
      <c r="R158" s="67" t="s">
        <v>314</v>
      </c>
      <c r="S158" s="68">
        <v>45</v>
      </c>
      <c r="U158" s="67"/>
      <c r="V158" s="68"/>
      <c r="W158">
        <v>65</v>
      </c>
      <c r="X158" s="67" t="s">
        <v>314</v>
      </c>
      <c r="Y158" s="68">
        <v>70</v>
      </c>
      <c r="Z158">
        <v>78</v>
      </c>
      <c r="AA158" s="67" t="s">
        <v>314</v>
      </c>
      <c r="AB158" s="68">
        <v>83</v>
      </c>
      <c r="AC158">
        <v>45</v>
      </c>
      <c r="AD158" s="67" t="s">
        <v>314</v>
      </c>
      <c r="AE158" s="68">
        <v>65</v>
      </c>
      <c r="AF158">
        <v>61</v>
      </c>
      <c r="AG158" s="67" t="s">
        <v>314</v>
      </c>
      <c r="AH158" s="68">
        <v>66</v>
      </c>
      <c r="AI158">
        <v>75</v>
      </c>
      <c r="AJ158" s="67" t="s">
        <v>314</v>
      </c>
      <c r="AK158" s="68">
        <v>90</v>
      </c>
      <c r="AL158" s="69">
        <v>70</v>
      </c>
      <c r="AM158" s="67" t="s">
        <v>314</v>
      </c>
      <c r="AN158" s="68">
        <v>85</v>
      </c>
      <c r="AO158" s="69">
        <v>20</v>
      </c>
      <c r="AP158" s="67" t="s">
        <v>314</v>
      </c>
      <c r="AQ158" s="68">
        <v>30</v>
      </c>
      <c r="AR158">
        <v>80</v>
      </c>
      <c r="AS158" s="67" t="s">
        <v>314</v>
      </c>
      <c r="AT158" s="68">
        <v>85</v>
      </c>
      <c r="AU158">
        <v>126</v>
      </c>
      <c r="AV158" t="s">
        <v>314</v>
      </c>
      <c r="AW158" s="68">
        <v>137</v>
      </c>
    </row>
    <row r="159" spans="1:49" x14ac:dyDescent="0.25">
      <c r="A159" s="66">
        <f t="shared" si="17"/>
        <v>43658</v>
      </c>
      <c r="B159">
        <f t="shared" si="14"/>
        <v>80.5</v>
      </c>
      <c r="C159" t="str">
        <f t="shared" si="15"/>
        <v>7-2019</v>
      </c>
      <c r="D159" s="93"/>
      <c r="E159" s="93"/>
      <c r="F159" s="20" t="str">
        <f t="shared" si="13"/>
        <v/>
      </c>
      <c r="G159" s="85" t="str">
        <f t="shared" si="16"/>
        <v/>
      </c>
      <c r="H159">
        <v>15</v>
      </c>
      <c r="I159" s="67" t="s">
        <v>314</v>
      </c>
      <c r="J159" s="68">
        <v>20</v>
      </c>
      <c r="K159">
        <v>20</v>
      </c>
      <c r="L159" s="67" t="s">
        <v>314</v>
      </c>
      <c r="M159" s="68">
        <v>30</v>
      </c>
      <c r="N159">
        <v>35</v>
      </c>
      <c r="O159" s="67" t="s">
        <v>314</v>
      </c>
      <c r="P159" s="68">
        <v>45</v>
      </c>
      <c r="Q159">
        <v>40</v>
      </c>
      <c r="R159" s="67" t="s">
        <v>314</v>
      </c>
      <c r="S159" s="68">
        <v>45</v>
      </c>
      <c r="U159" s="67"/>
      <c r="V159" s="68"/>
      <c r="W159">
        <v>60</v>
      </c>
      <c r="X159" s="67" t="s">
        <v>314</v>
      </c>
      <c r="Y159" s="68">
        <v>69</v>
      </c>
      <c r="Z159">
        <v>78</v>
      </c>
      <c r="AA159" s="67" t="s">
        <v>314</v>
      </c>
      <c r="AB159" s="68">
        <v>83</v>
      </c>
      <c r="AC159">
        <v>45</v>
      </c>
      <c r="AD159" s="67" t="s">
        <v>314</v>
      </c>
      <c r="AE159" s="68">
        <v>65</v>
      </c>
      <c r="AF159">
        <v>61</v>
      </c>
      <c r="AG159" s="67" t="s">
        <v>314</v>
      </c>
      <c r="AH159" s="68">
        <v>66</v>
      </c>
      <c r="AI159">
        <v>75</v>
      </c>
      <c r="AJ159" s="67" t="s">
        <v>314</v>
      </c>
      <c r="AK159" s="68">
        <v>90</v>
      </c>
      <c r="AL159" s="69">
        <v>70</v>
      </c>
      <c r="AM159" s="67" t="s">
        <v>314</v>
      </c>
      <c r="AN159" s="68">
        <v>85</v>
      </c>
      <c r="AO159" s="69">
        <v>10</v>
      </c>
      <c r="AP159" s="67" t="s">
        <v>314</v>
      </c>
      <c r="AQ159" s="68">
        <v>20</v>
      </c>
      <c r="AR159">
        <v>80</v>
      </c>
      <c r="AS159" s="67" t="s">
        <v>314</v>
      </c>
      <c r="AT159" s="68">
        <v>85</v>
      </c>
      <c r="AU159">
        <v>126</v>
      </c>
      <c r="AV159" t="s">
        <v>314</v>
      </c>
      <c r="AW159" s="68">
        <v>137</v>
      </c>
    </row>
    <row r="160" spans="1:49" x14ac:dyDescent="0.25">
      <c r="A160" s="66">
        <f t="shared" si="17"/>
        <v>43665</v>
      </c>
      <c r="B160">
        <f t="shared" si="14"/>
        <v>80.5</v>
      </c>
      <c r="C160" t="str">
        <f t="shared" si="15"/>
        <v>7-2019</v>
      </c>
      <c r="D160" s="93"/>
      <c r="E160" s="93"/>
      <c r="F160" s="20" t="str">
        <f t="shared" si="13"/>
        <v/>
      </c>
      <c r="G160" s="85" t="str">
        <f t="shared" si="16"/>
        <v/>
      </c>
      <c r="H160">
        <v>15</v>
      </c>
      <c r="I160" s="67" t="s">
        <v>314</v>
      </c>
      <c r="J160" s="68">
        <v>20</v>
      </c>
      <c r="K160">
        <v>20</v>
      </c>
      <c r="L160" s="67" t="s">
        <v>314</v>
      </c>
      <c r="M160" s="68">
        <v>30</v>
      </c>
      <c r="N160">
        <v>35</v>
      </c>
      <c r="O160" s="67" t="s">
        <v>314</v>
      </c>
      <c r="P160" s="68">
        <v>45</v>
      </c>
      <c r="Q160">
        <v>40</v>
      </c>
      <c r="R160" s="67" t="s">
        <v>314</v>
      </c>
      <c r="S160" s="68">
        <v>45</v>
      </c>
      <c r="U160" s="67"/>
      <c r="V160" s="68"/>
      <c r="W160">
        <v>60</v>
      </c>
      <c r="X160" s="67" t="s">
        <v>314</v>
      </c>
      <c r="Y160" s="68">
        <v>69</v>
      </c>
      <c r="Z160">
        <v>78</v>
      </c>
      <c r="AA160" s="67" t="s">
        <v>314</v>
      </c>
      <c r="AB160" s="68">
        <v>83</v>
      </c>
      <c r="AC160">
        <v>45</v>
      </c>
      <c r="AD160" s="67" t="s">
        <v>314</v>
      </c>
      <c r="AE160" s="68">
        <v>65</v>
      </c>
      <c r="AF160">
        <v>61</v>
      </c>
      <c r="AG160" s="67" t="s">
        <v>314</v>
      </c>
      <c r="AH160" s="68">
        <v>66</v>
      </c>
      <c r="AI160">
        <v>75</v>
      </c>
      <c r="AJ160" s="67" t="s">
        <v>314</v>
      </c>
      <c r="AK160" s="68">
        <v>90</v>
      </c>
      <c r="AL160" s="69">
        <v>70</v>
      </c>
      <c r="AM160" s="67" t="s">
        <v>314</v>
      </c>
      <c r="AN160" s="68">
        <v>85</v>
      </c>
      <c r="AO160" s="69">
        <v>10</v>
      </c>
      <c r="AP160" s="67" t="s">
        <v>314</v>
      </c>
      <c r="AQ160" s="68">
        <v>20</v>
      </c>
      <c r="AR160">
        <v>80</v>
      </c>
      <c r="AS160" s="67" t="s">
        <v>314</v>
      </c>
      <c r="AT160" s="68">
        <v>85</v>
      </c>
      <c r="AU160">
        <v>126</v>
      </c>
      <c r="AV160" t="s">
        <v>314</v>
      </c>
      <c r="AW160" s="68">
        <v>137</v>
      </c>
    </row>
    <row r="161" spans="1:49" x14ac:dyDescent="0.25">
      <c r="A161" s="66">
        <f t="shared" si="17"/>
        <v>43672</v>
      </c>
      <c r="B161">
        <f t="shared" si="14"/>
        <v>80.5</v>
      </c>
      <c r="C161" t="str">
        <f t="shared" si="15"/>
        <v>7-2019</v>
      </c>
      <c r="D161" s="93"/>
      <c r="E161" s="93"/>
      <c r="F161" s="20" t="str">
        <f t="shared" si="13"/>
        <v/>
      </c>
      <c r="G161" s="85" t="str">
        <f t="shared" si="16"/>
        <v/>
      </c>
      <c r="H161">
        <v>15</v>
      </c>
      <c r="I161" s="67" t="s">
        <v>314</v>
      </c>
      <c r="J161" s="68">
        <v>20</v>
      </c>
      <c r="K161">
        <v>15</v>
      </c>
      <c r="L161" s="67" t="s">
        <v>314</v>
      </c>
      <c r="M161" s="68">
        <v>20</v>
      </c>
      <c r="N161">
        <v>35</v>
      </c>
      <c r="O161" s="67" t="s">
        <v>314</v>
      </c>
      <c r="P161" s="68">
        <v>45</v>
      </c>
      <c r="Q161">
        <v>40</v>
      </c>
      <c r="R161" s="67" t="s">
        <v>314</v>
      </c>
      <c r="S161" s="68">
        <v>45</v>
      </c>
      <c r="U161" s="67"/>
      <c r="V161" s="68"/>
      <c r="W161">
        <v>60</v>
      </c>
      <c r="X161" s="67" t="s">
        <v>314</v>
      </c>
      <c r="Y161" s="68">
        <v>69</v>
      </c>
      <c r="Z161">
        <v>78</v>
      </c>
      <c r="AA161" s="67" t="s">
        <v>314</v>
      </c>
      <c r="AB161" s="68">
        <v>83</v>
      </c>
      <c r="AC161">
        <v>45</v>
      </c>
      <c r="AD161" s="67" t="s">
        <v>314</v>
      </c>
      <c r="AE161" s="68">
        <v>65</v>
      </c>
      <c r="AF161">
        <v>61</v>
      </c>
      <c r="AG161" s="67" t="s">
        <v>314</v>
      </c>
      <c r="AH161" s="68">
        <v>66</v>
      </c>
      <c r="AI161">
        <v>75</v>
      </c>
      <c r="AJ161" s="67" t="s">
        <v>314</v>
      </c>
      <c r="AK161" s="68">
        <v>90</v>
      </c>
      <c r="AL161" s="69">
        <v>70</v>
      </c>
      <c r="AM161" s="67" t="s">
        <v>314</v>
      </c>
      <c r="AN161" s="68">
        <v>85</v>
      </c>
      <c r="AO161" s="69">
        <v>10</v>
      </c>
      <c r="AP161" s="67" t="s">
        <v>314</v>
      </c>
      <c r="AQ161" s="68">
        <v>20</v>
      </c>
      <c r="AR161">
        <v>80</v>
      </c>
      <c r="AS161" s="67" t="s">
        <v>314</v>
      </c>
      <c r="AT161" s="68">
        <v>85</v>
      </c>
      <c r="AU161">
        <v>126</v>
      </c>
      <c r="AV161" t="s">
        <v>314</v>
      </c>
      <c r="AW161" s="68">
        <v>137</v>
      </c>
    </row>
    <row r="162" spans="1:49" x14ac:dyDescent="0.25">
      <c r="A162" s="66">
        <f t="shared" si="17"/>
        <v>43679</v>
      </c>
      <c r="B162">
        <f t="shared" si="14"/>
        <v>80.5</v>
      </c>
      <c r="C162" t="str">
        <f t="shared" si="15"/>
        <v>8-2019</v>
      </c>
      <c r="D162" s="93"/>
      <c r="E162" s="93"/>
      <c r="F162" s="20" t="str">
        <f t="shared" si="13"/>
        <v/>
      </c>
      <c r="G162" s="85" t="str">
        <f t="shared" si="16"/>
        <v/>
      </c>
      <c r="H162">
        <v>15</v>
      </c>
      <c r="I162" s="67" t="s">
        <v>314</v>
      </c>
      <c r="J162" s="68">
        <v>20</v>
      </c>
      <c r="K162">
        <v>15</v>
      </c>
      <c r="L162" s="67" t="s">
        <v>314</v>
      </c>
      <c r="M162" s="68">
        <v>19</v>
      </c>
      <c r="N162">
        <v>35</v>
      </c>
      <c r="O162" s="67" t="s">
        <v>314</v>
      </c>
      <c r="P162" s="68">
        <v>45</v>
      </c>
      <c r="Q162">
        <v>42</v>
      </c>
      <c r="R162" s="67" t="s">
        <v>314</v>
      </c>
      <c r="S162" s="68">
        <v>46</v>
      </c>
      <c r="U162" s="67"/>
      <c r="V162" s="68"/>
      <c r="W162">
        <v>60</v>
      </c>
      <c r="X162" s="67" t="s">
        <v>314</v>
      </c>
      <c r="Y162" s="68">
        <v>69</v>
      </c>
      <c r="Z162">
        <v>78</v>
      </c>
      <c r="AA162" s="67" t="s">
        <v>314</v>
      </c>
      <c r="AB162" s="68">
        <v>83</v>
      </c>
      <c r="AC162">
        <v>45</v>
      </c>
      <c r="AD162" s="67" t="s">
        <v>314</v>
      </c>
      <c r="AE162" s="68">
        <v>65</v>
      </c>
      <c r="AF162">
        <v>61</v>
      </c>
      <c r="AG162" s="67" t="s">
        <v>314</v>
      </c>
      <c r="AH162" s="68">
        <v>66</v>
      </c>
      <c r="AI162">
        <v>75</v>
      </c>
      <c r="AJ162" s="67" t="s">
        <v>314</v>
      </c>
      <c r="AK162" s="68">
        <v>90</v>
      </c>
      <c r="AL162" s="69">
        <v>70</v>
      </c>
      <c r="AM162" s="67" t="s">
        <v>314</v>
      </c>
      <c r="AN162" s="68">
        <v>85</v>
      </c>
      <c r="AO162" s="69">
        <v>10</v>
      </c>
      <c r="AP162" s="67" t="s">
        <v>314</v>
      </c>
      <c r="AQ162" s="68">
        <v>20</v>
      </c>
      <c r="AR162">
        <v>80</v>
      </c>
      <c r="AS162" s="67" t="s">
        <v>314</v>
      </c>
      <c r="AT162" s="68">
        <v>85</v>
      </c>
      <c r="AU162">
        <v>126</v>
      </c>
      <c r="AV162" t="s">
        <v>314</v>
      </c>
      <c r="AW162" s="68">
        <v>137</v>
      </c>
    </row>
    <row r="163" spans="1:49" x14ac:dyDescent="0.25">
      <c r="A163" s="66">
        <f t="shared" si="17"/>
        <v>43686</v>
      </c>
      <c r="B163">
        <f t="shared" si="14"/>
        <v>80.5</v>
      </c>
      <c r="C163" t="str">
        <f t="shared" si="15"/>
        <v>8-2019</v>
      </c>
      <c r="D163" s="93"/>
      <c r="E163" s="93"/>
      <c r="F163" s="20" t="str">
        <f t="shared" si="13"/>
        <v/>
      </c>
      <c r="G163" s="85" t="str">
        <f t="shared" si="16"/>
        <v/>
      </c>
      <c r="H163">
        <v>15</v>
      </c>
      <c r="I163" s="67" t="s">
        <v>314</v>
      </c>
      <c r="J163" s="68">
        <v>20</v>
      </c>
      <c r="K163">
        <v>15</v>
      </c>
      <c r="L163" s="67" t="s">
        <v>314</v>
      </c>
      <c r="M163" s="68">
        <v>19</v>
      </c>
      <c r="N163">
        <v>35</v>
      </c>
      <c r="O163" s="67" t="s">
        <v>314</v>
      </c>
      <c r="P163" s="68">
        <v>45</v>
      </c>
      <c r="Q163">
        <v>42</v>
      </c>
      <c r="R163" s="67" t="s">
        <v>314</v>
      </c>
      <c r="S163" s="68">
        <v>46</v>
      </c>
      <c r="U163" s="67"/>
      <c r="V163" s="68"/>
      <c r="W163">
        <v>60</v>
      </c>
      <c r="X163" s="67" t="s">
        <v>314</v>
      </c>
      <c r="Y163" s="68">
        <v>69</v>
      </c>
      <c r="Z163">
        <v>78</v>
      </c>
      <c r="AA163" s="67" t="s">
        <v>314</v>
      </c>
      <c r="AB163" s="68">
        <v>83</v>
      </c>
      <c r="AC163">
        <v>45</v>
      </c>
      <c r="AD163" s="67" t="s">
        <v>314</v>
      </c>
      <c r="AE163" s="68">
        <v>65</v>
      </c>
      <c r="AF163">
        <v>61</v>
      </c>
      <c r="AG163" s="67" t="s">
        <v>314</v>
      </c>
      <c r="AH163" s="68">
        <v>66</v>
      </c>
      <c r="AI163">
        <v>75</v>
      </c>
      <c r="AJ163" s="67" t="s">
        <v>314</v>
      </c>
      <c r="AK163" s="68">
        <v>90</v>
      </c>
      <c r="AL163" s="69">
        <v>70</v>
      </c>
      <c r="AM163" s="67" t="s">
        <v>314</v>
      </c>
      <c r="AN163" s="68">
        <v>85</v>
      </c>
      <c r="AO163" s="69">
        <v>10</v>
      </c>
      <c r="AP163" s="67" t="s">
        <v>314</v>
      </c>
      <c r="AQ163" s="68">
        <v>20</v>
      </c>
      <c r="AR163">
        <v>80</v>
      </c>
      <c r="AS163" s="67" t="s">
        <v>314</v>
      </c>
      <c r="AT163" s="68">
        <v>85</v>
      </c>
      <c r="AU163">
        <v>126</v>
      </c>
      <c r="AV163" t="s">
        <v>314</v>
      </c>
      <c r="AW163" s="68">
        <v>137</v>
      </c>
    </row>
    <row r="164" spans="1:49" x14ac:dyDescent="0.25">
      <c r="A164" s="66">
        <f t="shared" si="17"/>
        <v>43693</v>
      </c>
      <c r="B164">
        <f t="shared" si="14"/>
        <v>80.5</v>
      </c>
      <c r="C164" t="str">
        <f t="shared" si="15"/>
        <v>8-2019</v>
      </c>
      <c r="D164" s="93"/>
      <c r="E164" s="93"/>
      <c r="F164" s="20" t="str">
        <f t="shared" si="13"/>
        <v/>
      </c>
      <c r="G164" s="85" t="str">
        <f t="shared" si="16"/>
        <v/>
      </c>
      <c r="H164">
        <v>15</v>
      </c>
      <c r="I164" s="67" t="s">
        <v>314</v>
      </c>
      <c r="J164" s="68">
        <v>20</v>
      </c>
      <c r="K164">
        <v>15</v>
      </c>
      <c r="L164" s="67" t="s">
        <v>314</v>
      </c>
      <c r="M164" s="68">
        <v>19</v>
      </c>
      <c r="N164">
        <v>35</v>
      </c>
      <c r="O164" s="67" t="s">
        <v>314</v>
      </c>
      <c r="P164" s="68">
        <v>45</v>
      </c>
      <c r="Q164">
        <v>36</v>
      </c>
      <c r="R164" s="67" t="s">
        <v>314</v>
      </c>
      <c r="S164" s="68">
        <v>42</v>
      </c>
      <c r="U164" s="67"/>
      <c r="V164" s="68"/>
      <c r="W164">
        <v>60</v>
      </c>
      <c r="X164" s="67" t="s">
        <v>314</v>
      </c>
      <c r="Y164" s="68">
        <v>69</v>
      </c>
      <c r="Z164">
        <v>78</v>
      </c>
      <c r="AA164" s="67" t="s">
        <v>314</v>
      </c>
      <c r="AB164" s="68">
        <v>83</v>
      </c>
      <c r="AC164">
        <v>45</v>
      </c>
      <c r="AD164" s="67" t="s">
        <v>314</v>
      </c>
      <c r="AE164" s="68">
        <v>65</v>
      </c>
      <c r="AF164">
        <v>61</v>
      </c>
      <c r="AG164" s="67" t="s">
        <v>314</v>
      </c>
      <c r="AH164" s="68">
        <v>66</v>
      </c>
      <c r="AI164">
        <v>75</v>
      </c>
      <c r="AJ164" s="67" t="s">
        <v>314</v>
      </c>
      <c r="AK164" s="68">
        <v>90</v>
      </c>
      <c r="AL164" s="69">
        <v>70</v>
      </c>
      <c r="AM164" s="67" t="s">
        <v>314</v>
      </c>
      <c r="AN164" s="68">
        <v>85</v>
      </c>
      <c r="AO164" s="69">
        <v>10</v>
      </c>
      <c r="AP164" s="67" t="s">
        <v>314</v>
      </c>
      <c r="AQ164" s="68">
        <v>20</v>
      </c>
      <c r="AR164">
        <v>80</v>
      </c>
      <c r="AS164" s="67" t="s">
        <v>314</v>
      </c>
      <c r="AT164" s="68">
        <v>85</v>
      </c>
      <c r="AU164">
        <v>126</v>
      </c>
      <c r="AV164" t="s">
        <v>314</v>
      </c>
      <c r="AW164" s="68">
        <v>137</v>
      </c>
    </row>
    <row r="165" spans="1:49" x14ac:dyDescent="0.25">
      <c r="A165" s="66">
        <f t="shared" si="17"/>
        <v>43700</v>
      </c>
      <c r="B165">
        <f t="shared" si="14"/>
        <v>80.5</v>
      </c>
      <c r="C165" t="str">
        <f t="shared" si="15"/>
        <v>8-2019</v>
      </c>
      <c r="D165" s="93"/>
      <c r="E165" s="93"/>
      <c r="F165" s="20" t="str">
        <f t="shared" si="13"/>
        <v/>
      </c>
      <c r="G165" s="85" t="str">
        <f t="shared" si="16"/>
        <v/>
      </c>
      <c r="H165">
        <v>15</v>
      </c>
      <c r="I165" s="67" t="s">
        <v>314</v>
      </c>
      <c r="J165" s="68">
        <v>20</v>
      </c>
      <c r="K165">
        <v>14</v>
      </c>
      <c r="L165" s="67" t="s">
        <v>314</v>
      </c>
      <c r="M165" s="68">
        <v>16</v>
      </c>
      <c r="N165">
        <v>35</v>
      </c>
      <c r="O165" s="67" t="s">
        <v>314</v>
      </c>
      <c r="P165" s="68">
        <v>45</v>
      </c>
      <c r="Q165">
        <v>34</v>
      </c>
      <c r="R165" s="67" t="s">
        <v>314</v>
      </c>
      <c r="S165" s="68">
        <v>36</v>
      </c>
      <c r="U165" s="67"/>
      <c r="V165" s="68"/>
      <c r="W165">
        <v>60</v>
      </c>
      <c r="X165" s="67" t="s">
        <v>314</v>
      </c>
      <c r="Y165" s="68">
        <v>69</v>
      </c>
      <c r="Z165">
        <v>78</v>
      </c>
      <c r="AA165" s="67" t="s">
        <v>314</v>
      </c>
      <c r="AB165" s="68">
        <v>83</v>
      </c>
      <c r="AC165">
        <v>45</v>
      </c>
      <c r="AD165" s="67" t="s">
        <v>314</v>
      </c>
      <c r="AE165" s="68">
        <v>65</v>
      </c>
      <c r="AF165">
        <v>61</v>
      </c>
      <c r="AG165" s="67" t="s">
        <v>314</v>
      </c>
      <c r="AH165" s="68">
        <v>66</v>
      </c>
      <c r="AI165">
        <v>75</v>
      </c>
      <c r="AJ165" s="67" t="s">
        <v>314</v>
      </c>
      <c r="AK165" s="68">
        <v>90</v>
      </c>
      <c r="AL165" s="69">
        <v>70</v>
      </c>
      <c r="AM165" s="67" t="s">
        <v>314</v>
      </c>
      <c r="AN165" s="68">
        <v>85</v>
      </c>
      <c r="AO165" s="69">
        <v>10</v>
      </c>
      <c r="AP165" s="67" t="s">
        <v>314</v>
      </c>
      <c r="AQ165" s="68">
        <v>20</v>
      </c>
      <c r="AR165">
        <v>80</v>
      </c>
      <c r="AS165" s="67" t="s">
        <v>314</v>
      </c>
      <c r="AT165" s="68">
        <v>85</v>
      </c>
      <c r="AU165">
        <v>126</v>
      </c>
      <c r="AV165" t="s">
        <v>314</v>
      </c>
      <c r="AW165" s="68">
        <v>137</v>
      </c>
    </row>
    <row r="166" spans="1:49" x14ac:dyDescent="0.25">
      <c r="A166" s="66">
        <f t="shared" si="17"/>
        <v>43707</v>
      </c>
      <c r="B166">
        <f t="shared" si="14"/>
        <v>67.5</v>
      </c>
      <c r="C166" t="str">
        <f t="shared" si="15"/>
        <v>8-2019</v>
      </c>
      <c r="D166" s="93"/>
      <c r="E166" s="93"/>
      <c r="F166" s="20" t="str">
        <f t="shared" si="13"/>
        <v/>
      </c>
      <c r="G166" s="85" t="str">
        <f t="shared" si="16"/>
        <v/>
      </c>
      <c r="H166">
        <v>14</v>
      </c>
      <c r="I166" s="67" t="s">
        <v>314</v>
      </c>
      <c r="J166" s="68">
        <v>19</v>
      </c>
      <c r="K166">
        <v>10</v>
      </c>
      <c r="L166" s="67" t="s">
        <v>314</v>
      </c>
      <c r="M166" s="68">
        <v>15</v>
      </c>
      <c r="N166">
        <v>35</v>
      </c>
      <c r="O166" s="67" t="s">
        <v>314</v>
      </c>
      <c r="P166" s="68">
        <v>45</v>
      </c>
      <c r="Q166">
        <v>34</v>
      </c>
      <c r="R166" s="67" t="s">
        <v>314</v>
      </c>
      <c r="S166" s="68">
        <v>36</v>
      </c>
      <c r="U166" s="67"/>
      <c r="V166" s="68"/>
      <c r="W166">
        <v>60</v>
      </c>
      <c r="X166" s="67" t="s">
        <v>314</v>
      </c>
      <c r="Y166" s="68">
        <v>69</v>
      </c>
      <c r="Z166">
        <v>65</v>
      </c>
      <c r="AA166" s="67" t="s">
        <v>314</v>
      </c>
      <c r="AB166" s="68">
        <v>70</v>
      </c>
      <c r="AC166">
        <v>45</v>
      </c>
      <c r="AD166" s="67" t="s">
        <v>314</v>
      </c>
      <c r="AE166" s="68">
        <v>65</v>
      </c>
      <c r="AF166">
        <v>61</v>
      </c>
      <c r="AG166" s="67" t="s">
        <v>314</v>
      </c>
      <c r="AH166" s="68">
        <v>66</v>
      </c>
      <c r="AI166">
        <v>75</v>
      </c>
      <c r="AJ166" s="67" t="s">
        <v>314</v>
      </c>
      <c r="AK166" s="68">
        <v>90</v>
      </c>
      <c r="AL166" s="69">
        <v>70</v>
      </c>
      <c r="AM166" s="67" t="s">
        <v>314</v>
      </c>
      <c r="AN166" s="68">
        <v>85</v>
      </c>
      <c r="AO166" s="69">
        <v>10</v>
      </c>
      <c r="AP166" s="67" t="s">
        <v>314</v>
      </c>
      <c r="AQ166" s="68">
        <v>20</v>
      </c>
      <c r="AR166">
        <v>80</v>
      </c>
      <c r="AS166" s="67" t="s">
        <v>314</v>
      </c>
      <c r="AT166" s="68">
        <v>85</v>
      </c>
      <c r="AU166">
        <v>126</v>
      </c>
      <c r="AV166" t="s">
        <v>314</v>
      </c>
      <c r="AW166" s="68">
        <v>137</v>
      </c>
    </row>
    <row r="167" spans="1:49" x14ac:dyDescent="0.25">
      <c r="A167" s="66">
        <f t="shared" si="17"/>
        <v>43714</v>
      </c>
      <c r="B167">
        <f t="shared" si="14"/>
        <v>67.5</v>
      </c>
      <c r="C167" t="str">
        <f t="shared" si="15"/>
        <v>9-2019</v>
      </c>
      <c r="D167" s="93"/>
      <c r="E167" s="93"/>
      <c r="F167" s="20" t="str">
        <f t="shared" si="13"/>
        <v/>
      </c>
      <c r="G167" s="85" t="str">
        <f t="shared" si="16"/>
        <v/>
      </c>
      <c r="H167">
        <v>14</v>
      </c>
      <c r="I167" s="67" t="s">
        <v>314</v>
      </c>
      <c r="J167" s="68">
        <v>19</v>
      </c>
      <c r="K167">
        <v>10</v>
      </c>
      <c r="L167" s="67" t="s">
        <v>314</v>
      </c>
      <c r="M167" s="68">
        <v>15</v>
      </c>
      <c r="N167">
        <v>35</v>
      </c>
      <c r="O167" s="67" t="s">
        <v>314</v>
      </c>
      <c r="P167" s="68">
        <v>45</v>
      </c>
      <c r="Q167">
        <v>34</v>
      </c>
      <c r="R167" s="67" t="s">
        <v>314</v>
      </c>
      <c r="S167" s="68">
        <v>36</v>
      </c>
      <c r="U167" s="67"/>
      <c r="V167" s="68"/>
      <c r="W167">
        <v>60</v>
      </c>
      <c r="X167" s="67" t="s">
        <v>314</v>
      </c>
      <c r="Y167" s="68">
        <v>69</v>
      </c>
      <c r="Z167">
        <v>65</v>
      </c>
      <c r="AA167" s="67" t="s">
        <v>314</v>
      </c>
      <c r="AB167" s="68">
        <v>70</v>
      </c>
      <c r="AC167">
        <v>45</v>
      </c>
      <c r="AD167" s="67" t="s">
        <v>314</v>
      </c>
      <c r="AE167" s="68">
        <v>65</v>
      </c>
      <c r="AF167">
        <v>61</v>
      </c>
      <c r="AG167" s="67" t="s">
        <v>314</v>
      </c>
      <c r="AH167" s="68">
        <v>66</v>
      </c>
      <c r="AI167">
        <v>75</v>
      </c>
      <c r="AJ167" s="67" t="s">
        <v>314</v>
      </c>
      <c r="AK167" s="68">
        <v>90</v>
      </c>
      <c r="AL167" s="69">
        <v>70</v>
      </c>
      <c r="AM167" s="67" t="s">
        <v>314</v>
      </c>
      <c r="AN167" s="68">
        <v>85</v>
      </c>
      <c r="AO167" s="69">
        <v>10</v>
      </c>
      <c r="AP167" s="67" t="s">
        <v>314</v>
      </c>
      <c r="AQ167" s="68">
        <v>20</v>
      </c>
      <c r="AR167">
        <v>80</v>
      </c>
      <c r="AS167" s="67" t="s">
        <v>314</v>
      </c>
      <c r="AT167" s="68">
        <v>85</v>
      </c>
      <c r="AU167">
        <v>126</v>
      </c>
      <c r="AV167" t="s">
        <v>314</v>
      </c>
      <c r="AW167" s="68">
        <v>137</v>
      </c>
    </row>
    <row r="168" spans="1:49" x14ac:dyDescent="0.25">
      <c r="A168" s="66">
        <f t="shared" si="17"/>
        <v>43721</v>
      </c>
      <c r="B168">
        <f t="shared" si="14"/>
        <v>67.5</v>
      </c>
      <c r="C168" t="str">
        <f t="shared" si="15"/>
        <v>9-2019</v>
      </c>
      <c r="D168" s="93"/>
      <c r="E168" s="93"/>
      <c r="F168" s="20" t="str">
        <f t="shared" si="13"/>
        <v/>
      </c>
      <c r="G168" s="85" t="str">
        <f t="shared" si="16"/>
        <v/>
      </c>
      <c r="H168">
        <v>14</v>
      </c>
      <c r="I168" s="67" t="s">
        <v>314</v>
      </c>
      <c r="J168" s="68">
        <v>19</v>
      </c>
      <c r="K168">
        <v>10</v>
      </c>
      <c r="L168" s="67" t="s">
        <v>314</v>
      </c>
      <c r="M168" s="68">
        <v>15</v>
      </c>
      <c r="N168">
        <v>35</v>
      </c>
      <c r="O168" s="67" t="s">
        <v>314</v>
      </c>
      <c r="P168" s="68">
        <v>45</v>
      </c>
      <c r="Q168">
        <v>34</v>
      </c>
      <c r="R168" s="67" t="s">
        <v>314</v>
      </c>
      <c r="S168" s="68">
        <v>36</v>
      </c>
      <c r="U168" s="67"/>
      <c r="V168" s="68"/>
      <c r="W168">
        <v>60</v>
      </c>
      <c r="X168" s="67" t="s">
        <v>314</v>
      </c>
      <c r="Y168" s="68">
        <v>69</v>
      </c>
      <c r="Z168">
        <v>65</v>
      </c>
      <c r="AA168" s="67" t="s">
        <v>314</v>
      </c>
      <c r="AB168" s="68">
        <v>70</v>
      </c>
      <c r="AC168">
        <v>45</v>
      </c>
      <c r="AD168" s="67" t="s">
        <v>314</v>
      </c>
      <c r="AE168" s="68">
        <v>65</v>
      </c>
      <c r="AF168">
        <v>61</v>
      </c>
      <c r="AG168" s="67" t="s">
        <v>314</v>
      </c>
      <c r="AH168" s="68">
        <v>66</v>
      </c>
      <c r="AI168">
        <v>75</v>
      </c>
      <c r="AJ168" s="67" t="s">
        <v>314</v>
      </c>
      <c r="AK168" s="68">
        <v>90</v>
      </c>
      <c r="AL168" s="69">
        <v>70</v>
      </c>
      <c r="AM168" s="67" t="s">
        <v>314</v>
      </c>
      <c r="AN168" s="68">
        <v>85</v>
      </c>
      <c r="AO168" s="69">
        <v>10</v>
      </c>
      <c r="AP168" s="67" t="s">
        <v>314</v>
      </c>
      <c r="AQ168" s="68">
        <v>20</v>
      </c>
      <c r="AR168">
        <v>80</v>
      </c>
      <c r="AS168" s="67" t="s">
        <v>314</v>
      </c>
      <c r="AT168" s="68">
        <v>85</v>
      </c>
      <c r="AU168">
        <v>126</v>
      </c>
      <c r="AV168" t="s">
        <v>314</v>
      </c>
      <c r="AW168" s="68">
        <v>137</v>
      </c>
    </row>
    <row r="169" spans="1:49" x14ac:dyDescent="0.25">
      <c r="A169" s="66">
        <f t="shared" si="17"/>
        <v>43728</v>
      </c>
      <c r="B169">
        <f t="shared" si="14"/>
        <v>67.5</v>
      </c>
      <c r="C169" t="str">
        <f t="shared" si="15"/>
        <v>9-2019</v>
      </c>
      <c r="D169" s="93"/>
      <c r="E169" s="93"/>
      <c r="F169" s="20" t="str">
        <f t="shared" si="13"/>
        <v/>
      </c>
      <c r="G169" s="85" t="str">
        <f t="shared" si="16"/>
        <v/>
      </c>
      <c r="H169">
        <v>10</v>
      </c>
      <c r="I169" s="67" t="s">
        <v>314</v>
      </c>
      <c r="J169" s="68">
        <v>15</v>
      </c>
      <c r="K169">
        <v>10</v>
      </c>
      <c r="L169" s="67" t="s">
        <v>314</v>
      </c>
      <c r="M169" s="68">
        <v>15</v>
      </c>
      <c r="N169">
        <v>35</v>
      </c>
      <c r="O169" s="67" t="s">
        <v>314</v>
      </c>
      <c r="P169" s="68">
        <v>45</v>
      </c>
      <c r="Q169">
        <v>34</v>
      </c>
      <c r="R169" s="67" t="s">
        <v>314</v>
      </c>
      <c r="S169" s="68">
        <v>36</v>
      </c>
      <c r="U169" s="67"/>
      <c r="V169" s="68"/>
      <c r="W169">
        <v>60</v>
      </c>
      <c r="X169" s="67" t="s">
        <v>314</v>
      </c>
      <c r="Y169" s="68">
        <v>69</v>
      </c>
      <c r="Z169">
        <v>65</v>
      </c>
      <c r="AA169" s="67" t="s">
        <v>314</v>
      </c>
      <c r="AB169" s="68">
        <v>70</v>
      </c>
      <c r="AC169">
        <v>45</v>
      </c>
      <c r="AD169" s="67" t="s">
        <v>314</v>
      </c>
      <c r="AE169" s="68">
        <v>65</v>
      </c>
      <c r="AF169">
        <v>61</v>
      </c>
      <c r="AG169" s="67" t="s">
        <v>314</v>
      </c>
      <c r="AH169" s="68">
        <v>66</v>
      </c>
      <c r="AI169">
        <v>75</v>
      </c>
      <c r="AJ169" s="67" t="s">
        <v>314</v>
      </c>
      <c r="AK169" s="68">
        <v>90</v>
      </c>
      <c r="AL169" s="69">
        <v>70</v>
      </c>
      <c r="AM169" s="67" t="s">
        <v>314</v>
      </c>
      <c r="AN169" s="68">
        <v>85</v>
      </c>
      <c r="AO169" s="69">
        <v>10</v>
      </c>
      <c r="AP169" s="67" t="s">
        <v>314</v>
      </c>
      <c r="AQ169" s="68">
        <v>20</v>
      </c>
      <c r="AR169">
        <v>80</v>
      </c>
      <c r="AS169" s="67" t="s">
        <v>314</v>
      </c>
      <c r="AT169" s="68">
        <v>85</v>
      </c>
      <c r="AU169">
        <v>126</v>
      </c>
      <c r="AV169" t="s">
        <v>314</v>
      </c>
      <c r="AW169" s="68">
        <v>137</v>
      </c>
    </row>
    <row r="170" spans="1:49" x14ac:dyDescent="0.25">
      <c r="A170" s="66">
        <f t="shared" si="17"/>
        <v>43735</v>
      </c>
      <c r="B170">
        <f t="shared" si="14"/>
        <v>71</v>
      </c>
      <c r="C170" t="str">
        <f t="shared" si="15"/>
        <v>9-2019</v>
      </c>
      <c r="D170" s="93"/>
      <c r="E170" s="93"/>
      <c r="F170" s="20" t="str">
        <f t="shared" si="13"/>
        <v/>
      </c>
      <c r="G170" s="85" t="str">
        <f t="shared" si="16"/>
        <v/>
      </c>
      <c r="H170">
        <v>10</v>
      </c>
      <c r="I170" s="67" t="s">
        <v>314</v>
      </c>
      <c r="J170" s="68">
        <v>15</v>
      </c>
      <c r="K170">
        <v>8</v>
      </c>
      <c r="L170" s="67" t="s">
        <v>314</v>
      </c>
      <c r="M170" s="68">
        <v>13</v>
      </c>
      <c r="N170">
        <v>35</v>
      </c>
      <c r="O170" s="67" t="s">
        <v>314</v>
      </c>
      <c r="P170" s="68">
        <v>45</v>
      </c>
      <c r="Q170">
        <v>34</v>
      </c>
      <c r="R170" s="67" t="s">
        <v>314</v>
      </c>
      <c r="S170" s="68">
        <v>36</v>
      </c>
      <c r="U170" s="67"/>
      <c r="V170" s="68"/>
      <c r="W170">
        <v>70</v>
      </c>
      <c r="X170" s="67" t="s">
        <v>314</v>
      </c>
      <c r="Y170" s="68">
        <v>75</v>
      </c>
      <c r="Z170">
        <v>67</v>
      </c>
      <c r="AA170" s="67" t="s">
        <v>314</v>
      </c>
      <c r="AB170" s="68">
        <v>75</v>
      </c>
      <c r="AC170">
        <v>45</v>
      </c>
      <c r="AD170" s="67" t="s">
        <v>314</v>
      </c>
      <c r="AE170" s="68">
        <v>65</v>
      </c>
      <c r="AF170">
        <v>64</v>
      </c>
      <c r="AG170" s="67" t="s">
        <v>314</v>
      </c>
      <c r="AH170" s="68">
        <v>69</v>
      </c>
      <c r="AI170">
        <v>75</v>
      </c>
      <c r="AJ170" s="67" t="s">
        <v>314</v>
      </c>
      <c r="AK170" s="68">
        <v>90</v>
      </c>
      <c r="AL170" s="69">
        <v>70</v>
      </c>
      <c r="AM170" s="67" t="s">
        <v>314</v>
      </c>
      <c r="AN170" s="68">
        <v>85</v>
      </c>
      <c r="AO170" s="69">
        <v>10</v>
      </c>
      <c r="AP170" s="67" t="s">
        <v>314</v>
      </c>
      <c r="AQ170" s="68">
        <v>20</v>
      </c>
      <c r="AR170">
        <v>80</v>
      </c>
      <c r="AS170" s="67" t="s">
        <v>314</v>
      </c>
      <c r="AT170" s="68">
        <v>85</v>
      </c>
      <c r="AU170">
        <v>126</v>
      </c>
      <c r="AV170" t="s">
        <v>314</v>
      </c>
      <c r="AW170" s="68">
        <v>137</v>
      </c>
    </row>
    <row r="171" spans="1:49" x14ac:dyDescent="0.25">
      <c r="A171" s="66">
        <f t="shared" si="17"/>
        <v>43742</v>
      </c>
      <c r="B171">
        <f t="shared" si="14"/>
        <v>76.5</v>
      </c>
      <c r="C171" t="str">
        <f t="shared" si="15"/>
        <v>10-2019</v>
      </c>
      <c r="D171" s="93"/>
      <c r="E171" s="93"/>
      <c r="F171" s="20" t="str">
        <f t="shared" si="13"/>
        <v/>
      </c>
      <c r="G171" s="85" t="str">
        <f t="shared" si="16"/>
        <v/>
      </c>
      <c r="H171">
        <v>8</v>
      </c>
      <c r="I171" s="67" t="s">
        <v>314</v>
      </c>
      <c r="J171" s="68">
        <v>13</v>
      </c>
      <c r="K171">
        <v>8</v>
      </c>
      <c r="L171" s="67" t="s">
        <v>314</v>
      </c>
      <c r="M171" s="68">
        <v>13</v>
      </c>
      <c r="N171">
        <v>35</v>
      </c>
      <c r="O171" s="67" t="s">
        <v>314</v>
      </c>
      <c r="P171" s="68">
        <v>45</v>
      </c>
      <c r="Q171">
        <v>34</v>
      </c>
      <c r="R171" s="67" t="s">
        <v>314</v>
      </c>
      <c r="S171" s="68">
        <v>36</v>
      </c>
      <c r="U171" s="67"/>
      <c r="V171" s="68"/>
      <c r="W171">
        <v>66</v>
      </c>
      <c r="X171" s="67" t="s">
        <v>314</v>
      </c>
      <c r="Y171" s="68">
        <v>69</v>
      </c>
      <c r="Z171">
        <v>74</v>
      </c>
      <c r="AA171" s="67" t="s">
        <v>314</v>
      </c>
      <c r="AB171" s="68">
        <v>79</v>
      </c>
      <c r="AC171">
        <v>45</v>
      </c>
      <c r="AD171" s="67" t="s">
        <v>314</v>
      </c>
      <c r="AE171" s="68">
        <v>65</v>
      </c>
      <c r="AF171">
        <v>64</v>
      </c>
      <c r="AG171" s="67" t="s">
        <v>314</v>
      </c>
      <c r="AH171" s="68">
        <v>69</v>
      </c>
      <c r="AI171">
        <v>75</v>
      </c>
      <c r="AJ171" s="67" t="s">
        <v>314</v>
      </c>
      <c r="AK171" s="68">
        <v>90</v>
      </c>
      <c r="AL171" s="69">
        <v>70</v>
      </c>
      <c r="AM171" s="67" t="s">
        <v>314</v>
      </c>
      <c r="AN171" s="68">
        <v>85</v>
      </c>
      <c r="AO171" s="69">
        <v>10</v>
      </c>
      <c r="AP171" s="67" t="s">
        <v>314</v>
      </c>
      <c r="AQ171" s="68">
        <v>20</v>
      </c>
      <c r="AR171">
        <v>80</v>
      </c>
      <c r="AS171" s="67" t="s">
        <v>314</v>
      </c>
      <c r="AT171" s="68">
        <v>85</v>
      </c>
      <c r="AU171">
        <v>126</v>
      </c>
      <c r="AV171" t="s">
        <v>314</v>
      </c>
      <c r="AW171" s="68">
        <v>137</v>
      </c>
    </row>
    <row r="172" spans="1:49" x14ac:dyDescent="0.25">
      <c r="A172" s="66">
        <f t="shared" si="17"/>
        <v>43749</v>
      </c>
      <c r="B172">
        <f t="shared" si="14"/>
        <v>76.5</v>
      </c>
      <c r="C172" t="str">
        <f t="shared" si="15"/>
        <v>10-2019</v>
      </c>
      <c r="D172" s="93"/>
      <c r="E172" s="93"/>
      <c r="F172" s="20" t="str">
        <f t="shared" si="13"/>
        <v/>
      </c>
      <c r="G172" s="85" t="str">
        <f t="shared" si="16"/>
        <v/>
      </c>
      <c r="H172">
        <v>8</v>
      </c>
      <c r="I172" s="67" t="s">
        <v>314</v>
      </c>
      <c r="J172" s="68">
        <v>13</v>
      </c>
      <c r="K172">
        <v>8</v>
      </c>
      <c r="L172" s="67" t="s">
        <v>314</v>
      </c>
      <c r="M172" s="68">
        <v>13</v>
      </c>
      <c r="N172">
        <v>35</v>
      </c>
      <c r="O172" s="67" t="s">
        <v>314</v>
      </c>
      <c r="P172" s="68">
        <v>45</v>
      </c>
      <c r="Q172">
        <v>34</v>
      </c>
      <c r="R172" s="67" t="s">
        <v>314</v>
      </c>
      <c r="S172" s="68">
        <v>36</v>
      </c>
      <c r="U172" s="67"/>
      <c r="V172" s="68"/>
      <c r="W172">
        <v>66</v>
      </c>
      <c r="X172" s="67" t="s">
        <v>314</v>
      </c>
      <c r="Y172" s="68">
        <v>69</v>
      </c>
      <c r="Z172">
        <v>74</v>
      </c>
      <c r="AA172" s="67" t="s">
        <v>314</v>
      </c>
      <c r="AB172" s="68">
        <v>79</v>
      </c>
      <c r="AC172">
        <v>45</v>
      </c>
      <c r="AD172" s="67" t="s">
        <v>314</v>
      </c>
      <c r="AE172" s="68">
        <v>65</v>
      </c>
      <c r="AF172">
        <v>64</v>
      </c>
      <c r="AG172" s="67" t="s">
        <v>314</v>
      </c>
      <c r="AH172" s="68">
        <v>69</v>
      </c>
      <c r="AI172">
        <v>75</v>
      </c>
      <c r="AJ172" s="67" t="s">
        <v>314</v>
      </c>
      <c r="AK172" s="68">
        <v>90</v>
      </c>
      <c r="AL172" s="69">
        <v>70</v>
      </c>
      <c r="AM172" s="67" t="s">
        <v>314</v>
      </c>
      <c r="AN172" s="68">
        <v>85</v>
      </c>
      <c r="AO172" s="69">
        <v>10</v>
      </c>
      <c r="AP172" s="67" t="s">
        <v>314</v>
      </c>
      <c r="AQ172" s="68">
        <v>13</v>
      </c>
      <c r="AR172">
        <v>80</v>
      </c>
      <c r="AS172" s="67" t="s">
        <v>314</v>
      </c>
      <c r="AT172" s="68">
        <v>85</v>
      </c>
      <c r="AU172">
        <v>126</v>
      </c>
      <c r="AV172" t="s">
        <v>314</v>
      </c>
      <c r="AW172" s="68">
        <v>137</v>
      </c>
    </row>
    <row r="173" spans="1:49" x14ac:dyDescent="0.25">
      <c r="A173" s="66">
        <f t="shared" si="17"/>
        <v>43756</v>
      </c>
      <c r="B173">
        <f t="shared" si="14"/>
        <v>76.5</v>
      </c>
      <c r="C173" t="str">
        <f t="shared" si="15"/>
        <v>10-2019</v>
      </c>
      <c r="D173" s="93"/>
      <c r="E173" s="93"/>
      <c r="F173" s="20" t="str">
        <f t="shared" si="13"/>
        <v/>
      </c>
      <c r="G173" s="85" t="str">
        <f t="shared" si="16"/>
        <v/>
      </c>
      <c r="H173">
        <v>8</v>
      </c>
      <c r="I173" s="67" t="s">
        <v>314</v>
      </c>
      <c r="J173" s="68">
        <v>10</v>
      </c>
      <c r="K173">
        <v>8</v>
      </c>
      <c r="L173" s="67" t="s">
        <v>314</v>
      </c>
      <c r="M173" s="68">
        <v>10</v>
      </c>
      <c r="N173">
        <v>35</v>
      </c>
      <c r="O173" s="67" t="s">
        <v>314</v>
      </c>
      <c r="P173" s="68">
        <v>45</v>
      </c>
      <c r="Q173">
        <v>34</v>
      </c>
      <c r="R173" s="67" t="s">
        <v>314</v>
      </c>
      <c r="S173" s="68">
        <v>36</v>
      </c>
      <c r="U173" s="67"/>
      <c r="V173" s="68"/>
      <c r="W173">
        <v>66</v>
      </c>
      <c r="X173" s="67" t="s">
        <v>314</v>
      </c>
      <c r="Y173" s="68">
        <v>69</v>
      </c>
      <c r="Z173">
        <v>74</v>
      </c>
      <c r="AA173" s="67" t="s">
        <v>314</v>
      </c>
      <c r="AB173" s="68">
        <v>79</v>
      </c>
      <c r="AC173">
        <v>45</v>
      </c>
      <c r="AD173" s="67" t="s">
        <v>314</v>
      </c>
      <c r="AE173" s="68">
        <v>65</v>
      </c>
      <c r="AF173">
        <v>64</v>
      </c>
      <c r="AG173" s="67" t="s">
        <v>314</v>
      </c>
      <c r="AH173" s="68">
        <v>69</v>
      </c>
      <c r="AI173">
        <v>75</v>
      </c>
      <c r="AJ173" s="67" t="s">
        <v>314</v>
      </c>
      <c r="AK173" s="68">
        <v>90</v>
      </c>
      <c r="AL173" s="69">
        <v>70</v>
      </c>
      <c r="AM173" s="67" t="s">
        <v>314</v>
      </c>
      <c r="AN173" s="68">
        <v>85</v>
      </c>
      <c r="AO173" s="69">
        <v>10</v>
      </c>
      <c r="AP173" s="67" t="s">
        <v>314</v>
      </c>
      <c r="AQ173" s="68">
        <v>13</v>
      </c>
      <c r="AR173">
        <v>80</v>
      </c>
      <c r="AS173" s="67" t="s">
        <v>314</v>
      </c>
      <c r="AT173" s="68">
        <v>85</v>
      </c>
      <c r="AU173">
        <v>126</v>
      </c>
      <c r="AV173" t="s">
        <v>314</v>
      </c>
      <c r="AW173" s="68">
        <v>137</v>
      </c>
    </row>
    <row r="174" spans="1:49" x14ac:dyDescent="0.25">
      <c r="A174" s="66">
        <f t="shared" si="17"/>
        <v>43763</v>
      </c>
      <c r="B174">
        <f t="shared" si="14"/>
        <v>76.5</v>
      </c>
      <c r="C174" t="str">
        <f t="shared" si="15"/>
        <v>10-2019</v>
      </c>
      <c r="D174" s="93"/>
      <c r="E174" s="93"/>
      <c r="F174" s="20" t="str">
        <f t="shared" si="13"/>
        <v/>
      </c>
      <c r="G174" s="85" t="str">
        <f t="shared" si="16"/>
        <v/>
      </c>
      <c r="H174">
        <v>8</v>
      </c>
      <c r="I174" s="67" t="s">
        <v>314</v>
      </c>
      <c r="J174" s="68">
        <v>10</v>
      </c>
      <c r="K174">
        <v>5</v>
      </c>
      <c r="L174" s="67" t="s">
        <v>314</v>
      </c>
      <c r="M174" s="68">
        <v>10</v>
      </c>
      <c r="N174">
        <v>30</v>
      </c>
      <c r="O174" s="67" t="s">
        <v>314</v>
      </c>
      <c r="P174" s="68">
        <v>40</v>
      </c>
      <c r="Q174">
        <v>34</v>
      </c>
      <c r="R174" s="67" t="s">
        <v>314</v>
      </c>
      <c r="S174" s="68">
        <v>36</v>
      </c>
      <c r="U174" s="67"/>
      <c r="V174" s="68"/>
      <c r="W174">
        <v>66</v>
      </c>
      <c r="X174" s="67" t="s">
        <v>314</v>
      </c>
      <c r="Y174" s="68">
        <v>69</v>
      </c>
      <c r="Z174">
        <v>74</v>
      </c>
      <c r="AA174" s="67" t="s">
        <v>314</v>
      </c>
      <c r="AB174" s="68">
        <v>79</v>
      </c>
      <c r="AC174">
        <v>45</v>
      </c>
      <c r="AD174" s="67" t="s">
        <v>314</v>
      </c>
      <c r="AE174" s="68">
        <v>65</v>
      </c>
      <c r="AF174">
        <v>64</v>
      </c>
      <c r="AG174" s="67" t="s">
        <v>314</v>
      </c>
      <c r="AH174" s="68">
        <v>69</v>
      </c>
      <c r="AI174">
        <v>75</v>
      </c>
      <c r="AJ174" s="67" t="s">
        <v>314</v>
      </c>
      <c r="AK174" s="68">
        <v>90</v>
      </c>
      <c r="AL174" s="69">
        <v>70</v>
      </c>
      <c r="AM174" s="67" t="s">
        <v>314</v>
      </c>
      <c r="AN174" s="68">
        <v>85</v>
      </c>
      <c r="AO174" s="69">
        <v>10</v>
      </c>
      <c r="AP174" s="67" t="s">
        <v>314</v>
      </c>
      <c r="AQ174" s="68">
        <v>13</v>
      </c>
      <c r="AR174">
        <v>80</v>
      </c>
      <c r="AS174" s="67" t="s">
        <v>314</v>
      </c>
      <c r="AT174" s="68">
        <v>85</v>
      </c>
      <c r="AU174">
        <v>126</v>
      </c>
      <c r="AV174" t="s">
        <v>314</v>
      </c>
      <c r="AW174" s="68">
        <v>137</v>
      </c>
    </row>
    <row r="175" spans="1:49" x14ac:dyDescent="0.25">
      <c r="A175" s="66">
        <f t="shared" si="17"/>
        <v>43770</v>
      </c>
      <c r="B175">
        <f t="shared" si="14"/>
        <v>76.5</v>
      </c>
      <c r="C175" t="str">
        <f t="shared" si="15"/>
        <v>11-2019</v>
      </c>
      <c r="D175" s="93"/>
      <c r="E175" s="93"/>
      <c r="F175" s="20" t="str">
        <f t="shared" si="13"/>
        <v/>
      </c>
      <c r="G175" s="85" t="str">
        <f t="shared" si="16"/>
        <v/>
      </c>
      <c r="H175">
        <v>8</v>
      </c>
      <c r="I175" s="67" t="s">
        <v>314</v>
      </c>
      <c r="J175" s="68">
        <v>10</v>
      </c>
      <c r="K175">
        <v>5</v>
      </c>
      <c r="L175" s="67" t="s">
        <v>314</v>
      </c>
      <c r="M175" s="68">
        <v>10</v>
      </c>
      <c r="N175">
        <v>30</v>
      </c>
      <c r="O175" s="67" t="s">
        <v>314</v>
      </c>
      <c r="P175" s="68">
        <v>40</v>
      </c>
      <c r="Q175">
        <v>34</v>
      </c>
      <c r="R175" s="67" t="s">
        <v>314</v>
      </c>
      <c r="S175" s="68">
        <v>36</v>
      </c>
      <c r="U175" s="67"/>
      <c r="V175" s="68"/>
      <c r="W175">
        <v>66</v>
      </c>
      <c r="X175" s="67" t="s">
        <v>314</v>
      </c>
      <c r="Y175" s="68">
        <v>69</v>
      </c>
      <c r="Z175">
        <v>74</v>
      </c>
      <c r="AA175" s="67" t="s">
        <v>314</v>
      </c>
      <c r="AB175" s="68">
        <v>79</v>
      </c>
      <c r="AC175">
        <v>40</v>
      </c>
      <c r="AD175" s="67" t="s">
        <v>314</v>
      </c>
      <c r="AE175" s="68">
        <v>55</v>
      </c>
      <c r="AF175">
        <v>64</v>
      </c>
      <c r="AG175" s="67" t="s">
        <v>314</v>
      </c>
      <c r="AH175" s="68">
        <v>69</v>
      </c>
      <c r="AI175">
        <v>75</v>
      </c>
      <c r="AJ175" s="67" t="s">
        <v>314</v>
      </c>
      <c r="AK175" s="68">
        <v>90</v>
      </c>
      <c r="AL175" s="69">
        <v>70</v>
      </c>
      <c r="AM175" s="67" t="s">
        <v>314</v>
      </c>
      <c r="AN175" s="68">
        <v>85</v>
      </c>
      <c r="AO175" s="69">
        <v>10</v>
      </c>
      <c r="AP175" s="67" t="s">
        <v>314</v>
      </c>
      <c r="AQ175" s="68">
        <v>13</v>
      </c>
      <c r="AR175">
        <v>80</v>
      </c>
      <c r="AS175" s="67" t="s">
        <v>314</v>
      </c>
      <c r="AT175" s="68">
        <v>85</v>
      </c>
      <c r="AU175">
        <v>126</v>
      </c>
      <c r="AV175" t="s">
        <v>314</v>
      </c>
      <c r="AW175" s="68">
        <v>137</v>
      </c>
    </row>
    <row r="176" spans="1:49" x14ac:dyDescent="0.25">
      <c r="A176" s="66">
        <f t="shared" si="17"/>
        <v>43777</v>
      </c>
      <c r="B176">
        <f t="shared" si="14"/>
        <v>76.5</v>
      </c>
      <c r="C176" t="str">
        <f t="shared" si="15"/>
        <v>11-2019</v>
      </c>
      <c r="D176" s="93"/>
      <c r="E176" s="93"/>
      <c r="F176" s="20" t="str">
        <f t="shared" si="13"/>
        <v/>
      </c>
      <c r="G176" s="85" t="str">
        <f t="shared" si="16"/>
        <v/>
      </c>
      <c r="H176">
        <v>5</v>
      </c>
      <c r="I176" s="67" t="s">
        <v>314</v>
      </c>
      <c r="J176" s="68">
        <v>10</v>
      </c>
      <c r="K176">
        <v>5</v>
      </c>
      <c r="L176" s="67" t="s">
        <v>314</v>
      </c>
      <c r="M176" s="68">
        <v>8</v>
      </c>
      <c r="N176">
        <v>30</v>
      </c>
      <c r="O176" s="67" t="s">
        <v>314</v>
      </c>
      <c r="P176" s="68">
        <v>40</v>
      </c>
      <c r="Q176">
        <v>30</v>
      </c>
      <c r="R176" s="67" t="s">
        <v>314</v>
      </c>
      <c r="S176" s="68">
        <v>35</v>
      </c>
      <c r="U176" s="67"/>
      <c r="V176" s="68"/>
      <c r="W176">
        <v>66</v>
      </c>
      <c r="X176" s="67" t="s">
        <v>314</v>
      </c>
      <c r="Y176" s="68">
        <v>69</v>
      </c>
      <c r="Z176">
        <v>74</v>
      </c>
      <c r="AA176" s="67" t="s">
        <v>314</v>
      </c>
      <c r="AB176" s="68">
        <v>79</v>
      </c>
      <c r="AC176">
        <v>40</v>
      </c>
      <c r="AD176" s="67" t="s">
        <v>314</v>
      </c>
      <c r="AE176" s="68">
        <v>55</v>
      </c>
      <c r="AF176">
        <v>64</v>
      </c>
      <c r="AG176" s="67" t="s">
        <v>314</v>
      </c>
      <c r="AH176" s="68">
        <v>69</v>
      </c>
      <c r="AI176">
        <v>75</v>
      </c>
      <c r="AJ176" s="67" t="s">
        <v>314</v>
      </c>
      <c r="AK176" s="68">
        <v>90</v>
      </c>
      <c r="AL176" s="69">
        <v>70</v>
      </c>
      <c r="AM176" s="67" t="s">
        <v>314</v>
      </c>
      <c r="AN176" s="68">
        <v>85</v>
      </c>
      <c r="AO176" s="69">
        <v>10</v>
      </c>
      <c r="AP176" s="67" t="s">
        <v>314</v>
      </c>
      <c r="AQ176" s="68">
        <v>13</v>
      </c>
      <c r="AR176">
        <v>80</v>
      </c>
      <c r="AS176" s="67" t="s">
        <v>314</v>
      </c>
      <c r="AT176" s="68">
        <v>85</v>
      </c>
      <c r="AU176">
        <v>126</v>
      </c>
      <c r="AV176" t="s">
        <v>314</v>
      </c>
      <c r="AW176" s="68">
        <v>137</v>
      </c>
    </row>
    <row r="177" spans="1:49" x14ac:dyDescent="0.25">
      <c r="A177" s="66">
        <f t="shared" si="17"/>
        <v>43784</v>
      </c>
      <c r="B177">
        <f t="shared" si="14"/>
        <v>76.5</v>
      </c>
      <c r="C177" t="str">
        <f t="shared" si="15"/>
        <v>11-2019</v>
      </c>
      <c r="D177" s="93"/>
      <c r="E177" s="93"/>
      <c r="F177" s="20" t="str">
        <f t="shared" si="13"/>
        <v/>
      </c>
      <c r="G177" s="85" t="str">
        <f t="shared" si="16"/>
        <v/>
      </c>
      <c r="H177">
        <v>5</v>
      </c>
      <c r="I177" s="67" t="s">
        <v>314</v>
      </c>
      <c r="J177" s="68">
        <v>10</v>
      </c>
      <c r="K177">
        <v>5</v>
      </c>
      <c r="L177" s="67" t="s">
        <v>314</v>
      </c>
      <c r="M177" s="68">
        <v>8</v>
      </c>
      <c r="N177">
        <v>30</v>
      </c>
      <c r="O177" s="67" t="s">
        <v>314</v>
      </c>
      <c r="P177" s="68">
        <v>40</v>
      </c>
      <c r="Q177">
        <v>30</v>
      </c>
      <c r="R177" s="67" t="s">
        <v>314</v>
      </c>
      <c r="S177" s="68">
        <v>35</v>
      </c>
      <c r="U177" s="67"/>
      <c r="V177" s="68"/>
      <c r="W177">
        <v>66</v>
      </c>
      <c r="X177" s="67" t="s">
        <v>314</v>
      </c>
      <c r="Y177" s="68">
        <v>69</v>
      </c>
      <c r="Z177">
        <v>74</v>
      </c>
      <c r="AA177" s="67" t="s">
        <v>314</v>
      </c>
      <c r="AB177" s="68">
        <v>79</v>
      </c>
      <c r="AC177">
        <v>40</v>
      </c>
      <c r="AD177" s="67" t="s">
        <v>314</v>
      </c>
      <c r="AE177" s="68">
        <v>55</v>
      </c>
      <c r="AF177">
        <v>64</v>
      </c>
      <c r="AG177" s="67" t="s">
        <v>314</v>
      </c>
      <c r="AH177" s="68">
        <v>69</v>
      </c>
      <c r="AI177">
        <v>75</v>
      </c>
      <c r="AJ177" s="67" t="s">
        <v>314</v>
      </c>
      <c r="AK177" s="68">
        <v>90</v>
      </c>
      <c r="AL177" s="69">
        <v>70</v>
      </c>
      <c r="AM177" s="67" t="s">
        <v>314</v>
      </c>
      <c r="AN177" s="68">
        <v>85</v>
      </c>
      <c r="AO177" s="69">
        <v>10</v>
      </c>
      <c r="AP177" s="67" t="s">
        <v>314</v>
      </c>
      <c r="AQ177" s="68">
        <v>13</v>
      </c>
      <c r="AR177">
        <v>80</v>
      </c>
      <c r="AS177" s="67" t="s">
        <v>314</v>
      </c>
      <c r="AT177" s="68">
        <v>85</v>
      </c>
      <c r="AU177">
        <v>126</v>
      </c>
      <c r="AV177" t="s">
        <v>314</v>
      </c>
      <c r="AW177" s="68">
        <v>137</v>
      </c>
    </row>
    <row r="178" spans="1:49" x14ac:dyDescent="0.25">
      <c r="A178" s="66">
        <f t="shared" si="17"/>
        <v>43791</v>
      </c>
      <c r="B178">
        <f t="shared" si="14"/>
        <v>76.5</v>
      </c>
      <c r="C178" t="str">
        <f t="shared" si="15"/>
        <v>11-2019</v>
      </c>
      <c r="D178" s="93"/>
      <c r="E178" s="93"/>
      <c r="F178" s="20" t="str">
        <f t="shared" si="13"/>
        <v/>
      </c>
      <c r="G178" s="85" t="str">
        <f t="shared" si="16"/>
        <v/>
      </c>
      <c r="H178">
        <v>5</v>
      </c>
      <c r="I178" s="67" t="s">
        <v>314</v>
      </c>
      <c r="J178" s="68">
        <v>10</v>
      </c>
      <c r="K178">
        <v>5</v>
      </c>
      <c r="L178" s="67" t="s">
        <v>314</v>
      </c>
      <c r="M178" s="68">
        <v>8</v>
      </c>
      <c r="N178">
        <v>30</v>
      </c>
      <c r="O178" s="67" t="s">
        <v>314</v>
      </c>
      <c r="P178" s="68">
        <v>40</v>
      </c>
      <c r="Q178">
        <v>30</v>
      </c>
      <c r="R178" s="67" t="s">
        <v>314</v>
      </c>
      <c r="S178" s="68">
        <v>33</v>
      </c>
      <c r="U178" s="67"/>
      <c r="V178" s="68"/>
      <c r="W178">
        <v>74</v>
      </c>
      <c r="X178" s="67" t="s">
        <v>314</v>
      </c>
      <c r="Y178" s="68">
        <v>84</v>
      </c>
      <c r="Z178">
        <v>74</v>
      </c>
      <c r="AA178" s="67" t="s">
        <v>314</v>
      </c>
      <c r="AB178" s="68">
        <v>79</v>
      </c>
      <c r="AC178">
        <v>40</v>
      </c>
      <c r="AD178" s="67" t="s">
        <v>314</v>
      </c>
      <c r="AE178" s="68">
        <v>55</v>
      </c>
      <c r="AF178">
        <v>69</v>
      </c>
      <c r="AG178" s="67" t="s">
        <v>314</v>
      </c>
      <c r="AH178" s="68">
        <v>79</v>
      </c>
      <c r="AI178">
        <v>75</v>
      </c>
      <c r="AJ178" s="67" t="s">
        <v>314</v>
      </c>
      <c r="AK178" s="68">
        <v>90</v>
      </c>
      <c r="AL178" s="69">
        <v>70</v>
      </c>
      <c r="AM178" s="67" t="s">
        <v>314</v>
      </c>
      <c r="AN178" s="68">
        <v>85</v>
      </c>
      <c r="AO178" s="69">
        <v>10</v>
      </c>
      <c r="AP178" s="67" t="s">
        <v>314</v>
      </c>
      <c r="AQ178" s="68">
        <v>13</v>
      </c>
      <c r="AR178">
        <v>80</v>
      </c>
      <c r="AS178" s="67" t="s">
        <v>314</v>
      </c>
      <c r="AT178" s="68">
        <v>85</v>
      </c>
      <c r="AU178">
        <v>126</v>
      </c>
      <c r="AV178" t="s">
        <v>314</v>
      </c>
      <c r="AW178" s="68">
        <v>137</v>
      </c>
    </row>
    <row r="179" spans="1:49" x14ac:dyDescent="0.25">
      <c r="A179" s="66">
        <f t="shared" si="17"/>
        <v>43798</v>
      </c>
      <c r="B179">
        <f t="shared" si="14"/>
        <v>76.5</v>
      </c>
      <c r="C179" t="str">
        <f t="shared" si="15"/>
        <v>11-2019</v>
      </c>
      <c r="D179" s="93"/>
      <c r="E179" s="93"/>
      <c r="F179" s="20" t="str">
        <f t="shared" si="13"/>
        <v/>
      </c>
      <c r="G179" s="85" t="str">
        <f t="shared" si="16"/>
        <v/>
      </c>
      <c r="H179">
        <v>5</v>
      </c>
      <c r="I179" s="67" t="s">
        <v>314</v>
      </c>
      <c r="J179" s="68">
        <v>10</v>
      </c>
      <c r="K179">
        <v>5</v>
      </c>
      <c r="L179" s="67" t="s">
        <v>314</v>
      </c>
      <c r="M179" s="68">
        <v>8</v>
      </c>
      <c r="N179">
        <v>30</v>
      </c>
      <c r="O179" s="67" t="s">
        <v>314</v>
      </c>
      <c r="P179" s="68">
        <v>40</v>
      </c>
      <c r="Q179">
        <v>30</v>
      </c>
      <c r="R179" s="67" t="s">
        <v>314</v>
      </c>
      <c r="S179" s="68">
        <v>33</v>
      </c>
      <c r="U179" s="67"/>
      <c r="V179" s="68"/>
      <c r="W179">
        <v>74</v>
      </c>
      <c r="X179" s="67" t="s">
        <v>314</v>
      </c>
      <c r="Y179" s="68">
        <v>84</v>
      </c>
      <c r="Z179">
        <v>74</v>
      </c>
      <c r="AA179" s="67" t="s">
        <v>314</v>
      </c>
      <c r="AB179" s="68">
        <v>79</v>
      </c>
      <c r="AC179">
        <v>40</v>
      </c>
      <c r="AD179" s="67" t="s">
        <v>314</v>
      </c>
      <c r="AE179" s="68">
        <v>55</v>
      </c>
      <c r="AF179">
        <v>69</v>
      </c>
      <c r="AG179" s="67" t="s">
        <v>314</v>
      </c>
      <c r="AH179" s="68">
        <v>79</v>
      </c>
      <c r="AI179">
        <v>75</v>
      </c>
      <c r="AJ179" s="67" t="s">
        <v>314</v>
      </c>
      <c r="AK179" s="68">
        <v>90</v>
      </c>
      <c r="AL179" s="69">
        <v>70</v>
      </c>
      <c r="AM179" s="67" t="s">
        <v>314</v>
      </c>
      <c r="AN179" s="68">
        <v>85</v>
      </c>
      <c r="AO179" s="69">
        <v>10</v>
      </c>
      <c r="AP179" s="67" t="s">
        <v>314</v>
      </c>
      <c r="AQ179" s="68">
        <v>13</v>
      </c>
      <c r="AR179">
        <v>80</v>
      </c>
      <c r="AS179" s="67" t="s">
        <v>314</v>
      </c>
      <c r="AT179" s="68">
        <v>85</v>
      </c>
      <c r="AU179">
        <v>126</v>
      </c>
      <c r="AV179" t="s">
        <v>314</v>
      </c>
      <c r="AW179" s="68">
        <v>137</v>
      </c>
    </row>
    <row r="180" spans="1:49" x14ac:dyDescent="0.25">
      <c r="A180" s="66">
        <f t="shared" si="17"/>
        <v>43805</v>
      </c>
      <c r="B180">
        <f t="shared" si="14"/>
        <v>76.5</v>
      </c>
      <c r="C180" t="str">
        <f t="shared" si="15"/>
        <v>12-2019</v>
      </c>
      <c r="D180" s="93"/>
      <c r="E180" s="93"/>
      <c r="F180" s="20" t="str">
        <f t="shared" si="13"/>
        <v/>
      </c>
      <c r="G180" s="85" t="str">
        <f t="shared" si="16"/>
        <v/>
      </c>
      <c r="H180">
        <v>5</v>
      </c>
      <c r="I180" s="67" t="s">
        <v>314</v>
      </c>
      <c r="J180" s="68">
        <v>10</v>
      </c>
      <c r="K180">
        <v>5</v>
      </c>
      <c r="L180" s="67" t="s">
        <v>314</v>
      </c>
      <c r="M180" s="68">
        <v>8</v>
      </c>
      <c r="N180">
        <v>30</v>
      </c>
      <c r="O180" s="67" t="s">
        <v>314</v>
      </c>
      <c r="P180" s="68">
        <v>35</v>
      </c>
      <c r="Q180">
        <v>30</v>
      </c>
      <c r="R180" s="67" t="s">
        <v>314</v>
      </c>
      <c r="S180" s="68">
        <v>33</v>
      </c>
      <c r="U180" s="67"/>
      <c r="V180" s="68"/>
      <c r="W180">
        <v>74</v>
      </c>
      <c r="X180" s="67" t="s">
        <v>314</v>
      </c>
      <c r="Y180" s="68">
        <v>84</v>
      </c>
      <c r="Z180">
        <v>74</v>
      </c>
      <c r="AA180" s="67" t="s">
        <v>314</v>
      </c>
      <c r="AB180" s="68">
        <v>79</v>
      </c>
      <c r="AC180">
        <v>40</v>
      </c>
      <c r="AD180" s="67" t="s">
        <v>314</v>
      </c>
      <c r="AE180" s="68">
        <v>55</v>
      </c>
      <c r="AF180">
        <v>69</v>
      </c>
      <c r="AG180" s="67" t="s">
        <v>314</v>
      </c>
      <c r="AH180" s="68">
        <v>79</v>
      </c>
      <c r="AI180">
        <v>75</v>
      </c>
      <c r="AJ180" s="67" t="s">
        <v>314</v>
      </c>
      <c r="AK180" s="68">
        <v>90</v>
      </c>
      <c r="AL180" s="69">
        <v>70</v>
      </c>
      <c r="AM180" s="67" t="s">
        <v>314</v>
      </c>
      <c r="AN180" s="68">
        <v>85</v>
      </c>
      <c r="AO180" s="69">
        <v>10</v>
      </c>
      <c r="AP180" s="67" t="s">
        <v>314</v>
      </c>
      <c r="AQ180" s="68">
        <v>13</v>
      </c>
      <c r="AR180">
        <v>80</v>
      </c>
      <c r="AS180" s="67" t="s">
        <v>314</v>
      </c>
      <c r="AT180" s="68">
        <v>85</v>
      </c>
      <c r="AU180">
        <v>126</v>
      </c>
      <c r="AV180" t="s">
        <v>314</v>
      </c>
      <c r="AW180" s="68">
        <v>137</v>
      </c>
    </row>
    <row r="181" spans="1:49" x14ac:dyDescent="0.25">
      <c r="A181" s="66">
        <f t="shared" si="17"/>
        <v>43812</v>
      </c>
      <c r="B181">
        <f t="shared" si="14"/>
        <v>76.5</v>
      </c>
      <c r="C181" t="str">
        <f t="shared" si="15"/>
        <v>12-2019</v>
      </c>
      <c r="D181" s="93"/>
      <c r="E181" s="93"/>
      <c r="F181" s="20" t="str">
        <f t="shared" si="13"/>
        <v/>
      </c>
      <c r="G181" s="85" t="str">
        <f t="shared" si="16"/>
        <v/>
      </c>
      <c r="H181">
        <v>5</v>
      </c>
      <c r="I181" s="67" t="s">
        <v>314</v>
      </c>
      <c r="J181" s="68">
        <v>10</v>
      </c>
      <c r="K181">
        <v>5</v>
      </c>
      <c r="L181" s="67" t="s">
        <v>314</v>
      </c>
      <c r="M181" s="68">
        <v>8</v>
      </c>
      <c r="N181">
        <v>30</v>
      </c>
      <c r="O181" s="67" t="s">
        <v>314</v>
      </c>
      <c r="P181" s="68">
        <v>35</v>
      </c>
      <c r="Q181">
        <v>30</v>
      </c>
      <c r="R181" s="67" t="s">
        <v>314</v>
      </c>
      <c r="S181" s="68">
        <v>33</v>
      </c>
      <c r="U181" s="67"/>
      <c r="V181" s="68"/>
      <c r="W181">
        <v>74</v>
      </c>
      <c r="X181" s="67" t="s">
        <v>314</v>
      </c>
      <c r="Y181" s="68">
        <v>84</v>
      </c>
      <c r="Z181">
        <v>74</v>
      </c>
      <c r="AA181" s="67" t="s">
        <v>314</v>
      </c>
      <c r="AB181" s="68">
        <v>79</v>
      </c>
      <c r="AC181">
        <v>40</v>
      </c>
      <c r="AD181" s="67" t="s">
        <v>314</v>
      </c>
      <c r="AE181" s="68">
        <v>55</v>
      </c>
      <c r="AF181">
        <v>69</v>
      </c>
      <c r="AG181" s="67" t="s">
        <v>314</v>
      </c>
      <c r="AH181" s="68">
        <v>79</v>
      </c>
      <c r="AI181">
        <v>75</v>
      </c>
      <c r="AJ181" s="67" t="s">
        <v>314</v>
      </c>
      <c r="AK181" s="68">
        <v>90</v>
      </c>
      <c r="AL181" s="69">
        <v>70</v>
      </c>
      <c r="AM181" s="67" t="s">
        <v>314</v>
      </c>
      <c r="AN181" s="68">
        <v>85</v>
      </c>
      <c r="AO181" s="69">
        <v>10</v>
      </c>
      <c r="AP181" s="67" t="s">
        <v>314</v>
      </c>
      <c r="AQ181" s="68">
        <v>13</v>
      </c>
      <c r="AR181">
        <v>80</v>
      </c>
      <c r="AS181" s="67" t="s">
        <v>314</v>
      </c>
      <c r="AT181" s="68">
        <v>85</v>
      </c>
      <c r="AU181">
        <v>126</v>
      </c>
      <c r="AV181" t="s">
        <v>314</v>
      </c>
      <c r="AW181" s="68">
        <v>137</v>
      </c>
    </row>
    <row r="182" spans="1:49" s="71" customFormat="1" x14ac:dyDescent="0.25">
      <c r="A182" s="70">
        <v>43819</v>
      </c>
      <c r="B182">
        <f t="shared" si="14"/>
        <v>76.5</v>
      </c>
      <c r="C182" t="str">
        <f t="shared" si="15"/>
        <v>12-2019</v>
      </c>
      <c r="D182" s="93"/>
      <c r="E182" s="93"/>
      <c r="F182" s="20" t="str">
        <f t="shared" si="13"/>
        <v/>
      </c>
      <c r="G182" s="85" t="str">
        <f t="shared" si="16"/>
        <v/>
      </c>
      <c r="H182" s="71">
        <v>5</v>
      </c>
      <c r="I182" s="72" t="s">
        <v>314</v>
      </c>
      <c r="J182" s="73">
        <v>10</v>
      </c>
      <c r="K182" s="71">
        <v>3</v>
      </c>
      <c r="L182" s="72" t="s">
        <v>314</v>
      </c>
      <c r="M182" s="73">
        <v>8</v>
      </c>
      <c r="N182" s="71">
        <v>30</v>
      </c>
      <c r="O182" s="72" t="s">
        <v>314</v>
      </c>
      <c r="P182" s="73">
        <v>35</v>
      </c>
      <c r="Q182" s="71">
        <v>30</v>
      </c>
      <c r="R182" s="72" t="s">
        <v>314</v>
      </c>
      <c r="S182" s="73">
        <v>33</v>
      </c>
      <c r="U182" s="72"/>
      <c r="V182" s="73"/>
      <c r="W182" s="71">
        <v>74</v>
      </c>
      <c r="X182" s="72" t="s">
        <v>314</v>
      </c>
      <c r="Y182" s="73">
        <v>84</v>
      </c>
      <c r="Z182" s="71">
        <v>74</v>
      </c>
      <c r="AA182" s="72" t="s">
        <v>314</v>
      </c>
      <c r="AB182" s="73">
        <v>79</v>
      </c>
      <c r="AC182" s="71">
        <v>40</v>
      </c>
      <c r="AD182" s="72" t="s">
        <v>314</v>
      </c>
      <c r="AE182" s="73">
        <v>55</v>
      </c>
      <c r="AF182" s="71">
        <v>69</v>
      </c>
      <c r="AG182" s="72" t="s">
        <v>314</v>
      </c>
      <c r="AH182" s="73">
        <v>79</v>
      </c>
      <c r="AI182" s="71">
        <v>75</v>
      </c>
      <c r="AJ182" s="72" t="s">
        <v>314</v>
      </c>
      <c r="AK182" s="73">
        <v>90</v>
      </c>
      <c r="AL182" s="75">
        <v>70</v>
      </c>
      <c r="AM182" s="72" t="s">
        <v>314</v>
      </c>
      <c r="AN182" s="73">
        <v>85</v>
      </c>
      <c r="AO182" s="75">
        <v>10</v>
      </c>
      <c r="AP182" s="72" t="s">
        <v>314</v>
      </c>
      <c r="AQ182" s="73">
        <v>13</v>
      </c>
      <c r="AR182" s="71">
        <v>80</v>
      </c>
      <c r="AS182" s="72" t="s">
        <v>314</v>
      </c>
      <c r="AT182" s="73">
        <v>85</v>
      </c>
      <c r="AU182" s="71">
        <v>126</v>
      </c>
      <c r="AV182" s="71" t="s">
        <v>314</v>
      </c>
      <c r="AW182" s="73">
        <v>137</v>
      </c>
    </row>
    <row r="183" spans="1:49" x14ac:dyDescent="0.25">
      <c r="A183" s="66">
        <v>43840</v>
      </c>
      <c r="B183">
        <f t="shared" si="14"/>
        <v>76.5</v>
      </c>
      <c r="C183" t="str">
        <f t="shared" si="15"/>
        <v>1-2020</v>
      </c>
      <c r="D183" s="93"/>
      <c r="E183" s="93"/>
      <c r="F183" s="20" t="str">
        <f t="shared" si="13"/>
        <v/>
      </c>
      <c r="G183" s="85" t="str">
        <f t="shared" si="16"/>
        <v/>
      </c>
      <c r="H183">
        <v>5</v>
      </c>
      <c r="I183" s="67" t="s">
        <v>314</v>
      </c>
      <c r="J183" s="68">
        <v>10</v>
      </c>
      <c r="K183">
        <v>1</v>
      </c>
      <c r="L183" s="67" t="s">
        <v>314</v>
      </c>
      <c r="M183" s="68">
        <v>6</v>
      </c>
      <c r="N183">
        <v>30</v>
      </c>
      <c r="O183" s="67" t="s">
        <v>314</v>
      </c>
      <c r="P183" s="68">
        <v>35</v>
      </c>
      <c r="Q183">
        <v>28</v>
      </c>
      <c r="R183" s="67" t="s">
        <v>314</v>
      </c>
      <c r="S183" s="68">
        <v>33</v>
      </c>
      <c r="U183" s="67"/>
      <c r="V183" s="68"/>
      <c r="W183">
        <v>74</v>
      </c>
      <c r="X183" s="67" t="s">
        <v>314</v>
      </c>
      <c r="Y183" s="68">
        <v>84</v>
      </c>
      <c r="Z183">
        <v>74</v>
      </c>
      <c r="AA183" s="67" t="s">
        <v>314</v>
      </c>
      <c r="AB183" s="68">
        <v>79</v>
      </c>
      <c r="AC183">
        <v>40</v>
      </c>
      <c r="AD183" s="67" t="s">
        <v>314</v>
      </c>
      <c r="AE183" s="68">
        <v>55</v>
      </c>
      <c r="AF183">
        <v>69</v>
      </c>
      <c r="AG183" s="67" t="s">
        <v>314</v>
      </c>
      <c r="AH183" s="68">
        <v>79</v>
      </c>
      <c r="AI183">
        <v>75</v>
      </c>
      <c r="AJ183" s="67" t="s">
        <v>314</v>
      </c>
      <c r="AK183" s="68">
        <v>90</v>
      </c>
      <c r="AL183" s="69">
        <v>70</v>
      </c>
      <c r="AM183" s="67" t="s">
        <v>314</v>
      </c>
      <c r="AN183" s="68">
        <v>85</v>
      </c>
      <c r="AO183" s="69">
        <v>10</v>
      </c>
      <c r="AP183" s="67" t="s">
        <v>314</v>
      </c>
      <c r="AQ183" s="68">
        <v>13</v>
      </c>
      <c r="AR183">
        <v>80</v>
      </c>
      <c r="AS183" s="67" t="s">
        <v>314</v>
      </c>
      <c r="AT183" s="68">
        <v>85</v>
      </c>
      <c r="AU183">
        <v>68</v>
      </c>
      <c r="AV183" t="s">
        <v>314</v>
      </c>
      <c r="AW183" s="68">
        <v>73</v>
      </c>
    </row>
    <row r="184" spans="1:49" x14ac:dyDescent="0.25">
      <c r="A184" s="66">
        <f t="shared" ref="A184:A190" si="18">A183+7</f>
        <v>43847</v>
      </c>
      <c r="B184">
        <f t="shared" si="14"/>
        <v>76.5</v>
      </c>
      <c r="C184" t="str">
        <f t="shared" si="15"/>
        <v>1-2020</v>
      </c>
      <c r="D184" s="93"/>
      <c r="E184" s="93"/>
      <c r="F184" s="20" t="str">
        <f t="shared" si="13"/>
        <v/>
      </c>
      <c r="G184" s="85" t="str">
        <f t="shared" si="16"/>
        <v/>
      </c>
      <c r="H184">
        <v>0</v>
      </c>
      <c r="I184" s="67" t="s">
        <v>314</v>
      </c>
      <c r="J184" s="68">
        <v>5</v>
      </c>
      <c r="K184">
        <v>0</v>
      </c>
      <c r="L184" s="67" t="s">
        <v>314</v>
      </c>
      <c r="M184" s="68">
        <v>5</v>
      </c>
      <c r="N184">
        <v>30</v>
      </c>
      <c r="O184" s="67" t="s">
        <v>314</v>
      </c>
      <c r="P184" s="68">
        <v>35</v>
      </c>
      <c r="Q184">
        <v>26</v>
      </c>
      <c r="R184" s="67" t="s">
        <v>314</v>
      </c>
      <c r="S184" s="68">
        <v>31</v>
      </c>
      <c r="U184" s="67"/>
      <c r="V184" s="68"/>
      <c r="W184">
        <v>72</v>
      </c>
      <c r="X184" s="67" t="s">
        <v>314</v>
      </c>
      <c r="Y184" s="68">
        <v>77</v>
      </c>
      <c r="Z184">
        <v>74</v>
      </c>
      <c r="AA184" s="67" t="s">
        <v>314</v>
      </c>
      <c r="AB184" s="68">
        <v>79</v>
      </c>
      <c r="AC184">
        <v>40</v>
      </c>
      <c r="AD184" s="67" t="s">
        <v>314</v>
      </c>
      <c r="AE184" s="68">
        <v>55</v>
      </c>
      <c r="AF184">
        <v>69</v>
      </c>
      <c r="AG184" s="67" t="s">
        <v>314</v>
      </c>
      <c r="AH184" s="68">
        <v>79</v>
      </c>
      <c r="AI184">
        <v>75</v>
      </c>
      <c r="AJ184" s="67" t="s">
        <v>314</v>
      </c>
      <c r="AK184" s="68">
        <v>90</v>
      </c>
      <c r="AL184" s="69">
        <v>70</v>
      </c>
      <c r="AM184" s="67" t="s">
        <v>314</v>
      </c>
      <c r="AN184" s="68">
        <v>85</v>
      </c>
      <c r="AO184" s="69">
        <v>10</v>
      </c>
      <c r="AP184" s="67" t="s">
        <v>314</v>
      </c>
      <c r="AQ184" s="68">
        <v>13</v>
      </c>
      <c r="AR184">
        <v>80</v>
      </c>
      <c r="AS184" s="67" t="s">
        <v>314</v>
      </c>
      <c r="AT184" s="68">
        <v>85</v>
      </c>
      <c r="AU184">
        <v>68</v>
      </c>
      <c r="AV184" t="s">
        <v>314</v>
      </c>
      <c r="AW184" s="68">
        <v>73</v>
      </c>
    </row>
    <row r="185" spans="1:49" x14ac:dyDescent="0.25">
      <c r="A185" s="66">
        <f t="shared" si="18"/>
        <v>43854</v>
      </c>
      <c r="B185">
        <f t="shared" si="14"/>
        <v>65</v>
      </c>
      <c r="C185" t="str">
        <f t="shared" si="15"/>
        <v>1-2020</v>
      </c>
      <c r="D185" s="93"/>
      <c r="E185" s="93"/>
      <c r="F185" s="20" t="str">
        <f t="shared" si="13"/>
        <v/>
      </c>
      <c r="G185" s="85" t="str">
        <f t="shared" si="16"/>
        <v/>
      </c>
      <c r="H185">
        <v>0</v>
      </c>
      <c r="I185" s="67" t="s">
        <v>314</v>
      </c>
      <c r="J185" s="68">
        <v>5</v>
      </c>
      <c r="K185">
        <v>0</v>
      </c>
      <c r="L185" s="67" t="s">
        <v>314</v>
      </c>
      <c r="M185" s="68">
        <v>5</v>
      </c>
      <c r="N185">
        <v>30</v>
      </c>
      <c r="O185" s="67" t="s">
        <v>314</v>
      </c>
      <c r="P185" s="68">
        <v>35</v>
      </c>
      <c r="Q185">
        <v>26</v>
      </c>
      <c r="R185" s="67" t="s">
        <v>314</v>
      </c>
      <c r="S185" s="68">
        <v>31</v>
      </c>
      <c r="U185" s="67"/>
      <c r="V185" s="68"/>
      <c r="W185">
        <v>72</v>
      </c>
      <c r="X185" s="67" t="s">
        <v>314</v>
      </c>
      <c r="Y185" s="68">
        <v>77</v>
      </c>
      <c r="Z185">
        <v>62</v>
      </c>
      <c r="AA185" s="67" t="s">
        <v>314</v>
      </c>
      <c r="AB185" s="68">
        <v>68</v>
      </c>
      <c r="AC185">
        <v>40</v>
      </c>
      <c r="AD185" s="67" t="s">
        <v>314</v>
      </c>
      <c r="AE185" s="68">
        <v>55</v>
      </c>
      <c r="AF185">
        <v>69</v>
      </c>
      <c r="AG185" s="67" t="s">
        <v>314</v>
      </c>
      <c r="AH185" s="68">
        <v>79</v>
      </c>
      <c r="AI185">
        <v>75</v>
      </c>
      <c r="AJ185" s="67" t="s">
        <v>314</v>
      </c>
      <c r="AK185" s="68">
        <v>90</v>
      </c>
      <c r="AL185" s="69">
        <v>70</v>
      </c>
      <c r="AM185" s="67" t="s">
        <v>314</v>
      </c>
      <c r="AN185" s="68">
        <v>85</v>
      </c>
      <c r="AO185" s="69">
        <v>10</v>
      </c>
      <c r="AP185" s="67" t="s">
        <v>314</v>
      </c>
      <c r="AQ185" s="68">
        <v>13</v>
      </c>
      <c r="AR185">
        <v>80</v>
      </c>
      <c r="AS185" s="67" t="s">
        <v>314</v>
      </c>
      <c r="AT185" s="68">
        <v>85</v>
      </c>
      <c r="AU185">
        <v>68</v>
      </c>
      <c r="AV185" t="s">
        <v>314</v>
      </c>
      <c r="AW185" s="68">
        <v>73</v>
      </c>
    </row>
    <row r="186" spans="1:49" x14ac:dyDescent="0.25">
      <c r="A186" s="66">
        <f t="shared" si="18"/>
        <v>43861</v>
      </c>
      <c r="B186">
        <f t="shared" si="14"/>
        <v>65</v>
      </c>
      <c r="C186" t="str">
        <f t="shared" si="15"/>
        <v>1-2020</v>
      </c>
      <c r="D186" s="93"/>
      <c r="E186" s="93"/>
      <c r="F186" s="20" t="str">
        <f t="shared" si="13"/>
        <v/>
      </c>
      <c r="G186" s="85" t="str">
        <f t="shared" si="16"/>
        <v/>
      </c>
      <c r="H186">
        <v>0</v>
      </c>
      <c r="I186" s="67" t="s">
        <v>314</v>
      </c>
      <c r="J186" s="68">
        <v>5</v>
      </c>
      <c r="K186">
        <v>0</v>
      </c>
      <c r="L186" s="67" t="s">
        <v>314</v>
      </c>
      <c r="M186" s="68">
        <v>5</v>
      </c>
      <c r="N186">
        <v>22</v>
      </c>
      <c r="O186" s="67" t="s">
        <v>314</v>
      </c>
      <c r="P186" s="68">
        <v>30</v>
      </c>
      <c r="Q186">
        <v>26</v>
      </c>
      <c r="R186" s="67" t="s">
        <v>314</v>
      </c>
      <c r="S186" s="68">
        <v>31</v>
      </c>
      <c r="U186" s="67"/>
      <c r="V186" s="68"/>
      <c r="W186">
        <v>57</v>
      </c>
      <c r="X186" s="67" t="s">
        <v>314</v>
      </c>
      <c r="Y186" s="68">
        <v>63</v>
      </c>
      <c r="Z186">
        <v>62</v>
      </c>
      <c r="AA186" s="67" t="s">
        <v>314</v>
      </c>
      <c r="AB186" s="68">
        <v>68</v>
      </c>
      <c r="AC186">
        <v>40</v>
      </c>
      <c r="AD186" s="67" t="s">
        <v>314</v>
      </c>
      <c r="AE186" s="68">
        <v>55</v>
      </c>
      <c r="AF186">
        <v>69</v>
      </c>
      <c r="AG186" s="67" t="s">
        <v>314</v>
      </c>
      <c r="AH186" s="68">
        <v>79</v>
      </c>
      <c r="AI186">
        <v>75</v>
      </c>
      <c r="AJ186" s="67" t="s">
        <v>314</v>
      </c>
      <c r="AK186" s="68">
        <v>90</v>
      </c>
      <c r="AL186" s="69">
        <v>70</v>
      </c>
      <c r="AM186" s="67" t="s">
        <v>314</v>
      </c>
      <c r="AN186" s="68">
        <v>85</v>
      </c>
      <c r="AO186" s="69">
        <v>10</v>
      </c>
      <c r="AP186" s="67" t="s">
        <v>314</v>
      </c>
      <c r="AQ186" s="68">
        <v>13</v>
      </c>
      <c r="AR186">
        <v>80</v>
      </c>
      <c r="AS186" s="67" t="s">
        <v>314</v>
      </c>
      <c r="AT186" s="68">
        <v>85</v>
      </c>
      <c r="AU186">
        <v>68</v>
      </c>
      <c r="AV186" t="s">
        <v>314</v>
      </c>
      <c r="AW186" s="68">
        <v>73</v>
      </c>
    </row>
    <row r="187" spans="1:49" x14ac:dyDescent="0.25">
      <c r="A187" s="66">
        <f t="shared" si="18"/>
        <v>43868</v>
      </c>
      <c r="B187">
        <f t="shared" si="14"/>
        <v>65</v>
      </c>
      <c r="C187" t="str">
        <f t="shared" si="15"/>
        <v>2-2020</v>
      </c>
      <c r="D187" s="93"/>
      <c r="E187" s="93"/>
      <c r="F187" s="20" t="str">
        <f t="shared" si="13"/>
        <v/>
      </c>
      <c r="G187" s="85" t="str">
        <f t="shared" si="16"/>
        <v/>
      </c>
      <c r="H187">
        <v>0</v>
      </c>
      <c r="I187" s="67" t="s">
        <v>314</v>
      </c>
      <c r="J187" s="68">
        <v>5</v>
      </c>
      <c r="K187">
        <v>0</v>
      </c>
      <c r="L187" s="67" t="s">
        <v>314</v>
      </c>
      <c r="M187" s="68">
        <v>5</v>
      </c>
      <c r="N187">
        <v>22</v>
      </c>
      <c r="O187" s="67" t="s">
        <v>314</v>
      </c>
      <c r="P187" s="68">
        <v>30</v>
      </c>
      <c r="Q187">
        <v>20</v>
      </c>
      <c r="R187" s="67" t="s">
        <v>314</v>
      </c>
      <c r="S187" s="68">
        <v>26</v>
      </c>
      <c r="U187" s="67"/>
      <c r="V187" s="68"/>
      <c r="W187">
        <v>57</v>
      </c>
      <c r="X187" s="67" t="s">
        <v>314</v>
      </c>
      <c r="Y187" s="68">
        <v>63</v>
      </c>
      <c r="Z187">
        <v>62</v>
      </c>
      <c r="AA187" s="67" t="s">
        <v>314</v>
      </c>
      <c r="AB187" s="68">
        <v>68</v>
      </c>
      <c r="AC187">
        <v>40</v>
      </c>
      <c r="AD187" s="67" t="s">
        <v>314</v>
      </c>
      <c r="AE187" s="68">
        <v>55</v>
      </c>
      <c r="AF187">
        <v>51</v>
      </c>
      <c r="AG187" s="67" t="s">
        <v>314</v>
      </c>
      <c r="AH187" s="68">
        <v>57</v>
      </c>
      <c r="AI187">
        <v>75</v>
      </c>
      <c r="AJ187" s="67" t="s">
        <v>314</v>
      </c>
      <c r="AK187" s="68">
        <v>90</v>
      </c>
      <c r="AL187" s="69">
        <v>70</v>
      </c>
      <c r="AM187" s="67" t="s">
        <v>314</v>
      </c>
      <c r="AN187" s="68">
        <v>85</v>
      </c>
      <c r="AO187" s="69">
        <v>10</v>
      </c>
      <c r="AP187" s="67" t="s">
        <v>314</v>
      </c>
      <c r="AQ187" s="68">
        <v>13</v>
      </c>
      <c r="AR187">
        <v>80</v>
      </c>
      <c r="AS187" s="67" t="s">
        <v>314</v>
      </c>
      <c r="AT187" s="68">
        <v>85</v>
      </c>
      <c r="AU187">
        <v>68</v>
      </c>
      <c r="AV187" t="s">
        <v>314</v>
      </c>
      <c r="AW187" s="68">
        <v>73</v>
      </c>
    </row>
    <row r="188" spans="1:49" x14ac:dyDescent="0.25">
      <c r="A188" s="66">
        <f t="shared" si="18"/>
        <v>43875</v>
      </c>
      <c r="B188">
        <f t="shared" si="14"/>
        <v>65</v>
      </c>
      <c r="C188" t="str">
        <f t="shared" si="15"/>
        <v>2-2020</v>
      </c>
      <c r="D188" s="93"/>
      <c r="E188" s="93"/>
      <c r="F188" s="20" t="str">
        <f t="shared" si="13"/>
        <v/>
      </c>
      <c r="G188" s="85" t="str">
        <f t="shared" si="16"/>
        <v/>
      </c>
      <c r="H188">
        <v>-10</v>
      </c>
      <c r="I188" s="67" t="s">
        <v>314</v>
      </c>
      <c r="J188" s="68">
        <v>-3</v>
      </c>
      <c r="K188">
        <v>-10</v>
      </c>
      <c r="L188" s="67" t="s">
        <v>314</v>
      </c>
      <c r="M188" s="68">
        <v>-5</v>
      </c>
      <c r="N188">
        <v>22</v>
      </c>
      <c r="O188" s="67" t="s">
        <v>314</v>
      </c>
      <c r="P188" s="68">
        <v>30</v>
      </c>
      <c r="Q188">
        <v>16</v>
      </c>
      <c r="R188" s="67" t="s">
        <v>314</v>
      </c>
      <c r="S188" s="68">
        <v>21</v>
      </c>
      <c r="U188" s="67"/>
      <c r="V188" s="68"/>
      <c r="W188">
        <v>57</v>
      </c>
      <c r="X188" s="67" t="s">
        <v>314</v>
      </c>
      <c r="Y188" s="68">
        <v>63</v>
      </c>
      <c r="Z188">
        <v>62</v>
      </c>
      <c r="AA188" s="67" t="s">
        <v>314</v>
      </c>
      <c r="AB188" s="68">
        <v>68</v>
      </c>
      <c r="AC188">
        <v>40</v>
      </c>
      <c r="AD188" s="67" t="s">
        <v>314</v>
      </c>
      <c r="AE188" s="68">
        <v>50</v>
      </c>
      <c r="AF188">
        <v>51</v>
      </c>
      <c r="AG188" s="67" t="s">
        <v>314</v>
      </c>
      <c r="AH188" s="68">
        <v>57</v>
      </c>
      <c r="AI188">
        <v>75</v>
      </c>
      <c r="AJ188" s="67" t="s">
        <v>314</v>
      </c>
      <c r="AK188" s="68">
        <v>90</v>
      </c>
      <c r="AL188" s="69">
        <v>70</v>
      </c>
      <c r="AM188" s="67" t="s">
        <v>314</v>
      </c>
      <c r="AN188" s="68">
        <v>85</v>
      </c>
      <c r="AO188" s="69">
        <v>10</v>
      </c>
      <c r="AP188" s="67" t="s">
        <v>314</v>
      </c>
      <c r="AQ188" s="68">
        <v>13</v>
      </c>
      <c r="AR188">
        <v>80</v>
      </c>
      <c r="AS188" s="67" t="s">
        <v>314</v>
      </c>
      <c r="AT188" s="68">
        <v>85</v>
      </c>
      <c r="AU188">
        <v>68</v>
      </c>
      <c r="AV188" t="s">
        <v>314</v>
      </c>
      <c r="AW188" s="68">
        <v>73</v>
      </c>
    </row>
    <row r="189" spans="1:49" x14ac:dyDescent="0.25">
      <c r="A189" s="66">
        <f t="shared" si="18"/>
        <v>43882</v>
      </c>
      <c r="B189">
        <f t="shared" si="14"/>
        <v>65</v>
      </c>
      <c r="C189" t="str">
        <f t="shared" si="15"/>
        <v>2-2020</v>
      </c>
      <c r="D189" s="93"/>
      <c r="E189" s="93"/>
      <c r="F189" s="20" t="str">
        <f t="shared" si="13"/>
        <v/>
      </c>
      <c r="G189" s="85" t="str">
        <f t="shared" si="16"/>
        <v/>
      </c>
      <c r="H189">
        <v>-13</v>
      </c>
      <c r="I189" s="67" t="s">
        <v>314</v>
      </c>
      <c r="J189" s="68">
        <v>-3</v>
      </c>
      <c r="K189">
        <v>-10</v>
      </c>
      <c r="L189" s="67" t="s">
        <v>314</v>
      </c>
      <c r="M189" s="68">
        <v>-5</v>
      </c>
      <c r="N189">
        <v>20</v>
      </c>
      <c r="O189" s="67" t="s">
        <v>314</v>
      </c>
      <c r="P189" s="68">
        <v>25</v>
      </c>
      <c r="Q189">
        <v>14</v>
      </c>
      <c r="R189" s="67" t="s">
        <v>314</v>
      </c>
      <c r="S189" s="68">
        <v>19</v>
      </c>
      <c r="U189" s="67"/>
      <c r="V189" s="68"/>
      <c r="W189">
        <v>57</v>
      </c>
      <c r="X189" s="67" t="s">
        <v>314</v>
      </c>
      <c r="Y189" s="68">
        <v>63</v>
      </c>
      <c r="Z189">
        <v>62</v>
      </c>
      <c r="AA189" s="67" t="s">
        <v>314</v>
      </c>
      <c r="AB189" s="68">
        <v>68</v>
      </c>
      <c r="AC189">
        <v>40</v>
      </c>
      <c r="AD189" s="67" t="s">
        <v>314</v>
      </c>
      <c r="AE189" s="68">
        <v>50</v>
      </c>
      <c r="AF189">
        <v>51</v>
      </c>
      <c r="AG189" s="67" t="s">
        <v>314</v>
      </c>
      <c r="AH189" s="68">
        <v>57</v>
      </c>
      <c r="AI189">
        <v>75</v>
      </c>
      <c r="AJ189" s="67" t="s">
        <v>314</v>
      </c>
      <c r="AK189" s="68">
        <v>90</v>
      </c>
      <c r="AL189" s="69">
        <v>70</v>
      </c>
      <c r="AM189" s="67" t="s">
        <v>314</v>
      </c>
      <c r="AN189" s="68">
        <v>85</v>
      </c>
      <c r="AO189" s="69">
        <v>10</v>
      </c>
      <c r="AP189" s="67" t="s">
        <v>314</v>
      </c>
      <c r="AQ189" s="68">
        <v>13</v>
      </c>
      <c r="AR189">
        <v>80</v>
      </c>
      <c r="AS189" s="67" t="s">
        <v>314</v>
      </c>
      <c r="AT189" s="68">
        <v>85</v>
      </c>
      <c r="AU189">
        <v>68</v>
      </c>
      <c r="AV189" t="s">
        <v>314</v>
      </c>
      <c r="AW189" s="68">
        <v>73</v>
      </c>
    </row>
    <row r="190" spans="1:49" x14ac:dyDescent="0.25">
      <c r="A190" s="66">
        <f t="shared" si="18"/>
        <v>43889</v>
      </c>
      <c r="B190">
        <f t="shared" si="14"/>
        <v>65</v>
      </c>
      <c r="C190" t="str">
        <f t="shared" si="15"/>
        <v>2-2020</v>
      </c>
      <c r="D190" s="93"/>
      <c r="E190" s="93"/>
      <c r="F190" s="20" t="str">
        <f t="shared" si="13"/>
        <v/>
      </c>
      <c r="G190" s="85" t="str">
        <f t="shared" si="16"/>
        <v/>
      </c>
      <c r="H190">
        <v>-20</v>
      </c>
      <c r="I190" s="67" t="s">
        <v>314</v>
      </c>
      <c r="J190" s="68">
        <v>-10</v>
      </c>
      <c r="K190">
        <v>-20</v>
      </c>
      <c r="L190" s="67" t="s">
        <v>314</v>
      </c>
      <c r="M190" s="68">
        <v>-15</v>
      </c>
      <c r="N190">
        <v>20</v>
      </c>
      <c r="O190" s="67" t="s">
        <v>314</v>
      </c>
      <c r="P190" s="68">
        <v>25</v>
      </c>
      <c r="Q190">
        <v>8</v>
      </c>
      <c r="R190" s="67" t="s">
        <v>314</v>
      </c>
      <c r="S190" s="68">
        <v>13</v>
      </c>
      <c r="U190" s="67"/>
      <c r="V190" s="68"/>
      <c r="W190">
        <v>57</v>
      </c>
      <c r="X190" s="67" t="s">
        <v>314</v>
      </c>
      <c r="Y190" s="68">
        <v>63</v>
      </c>
      <c r="Z190">
        <v>62</v>
      </c>
      <c r="AA190" s="67" t="s">
        <v>314</v>
      </c>
      <c r="AB190" s="68">
        <v>68</v>
      </c>
      <c r="AC190">
        <v>35</v>
      </c>
      <c r="AD190" s="67" t="s">
        <v>314</v>
      </c>
      <c r="AE190" s="68">
        <v>45</v>
      </c>
      <c r="AF190">
        <v>51</v>
      </c>
      <c r="AG190" s="67" t="s">
        <v>314</v>
      </c>
      <c r="AH190" s="68">
        <v>57</v>
      </c>
      <c r="AI190">
        <v>75</v>
      </c>
      <c r="AJ190" s="67" t="s">
        <v>314</v>
      </c>
      <c r="AK190" s="68">
        <v>90</v>
      </c>
      <c r="AL190" s="69">
        <v>70</v>
      </c>
      <c r="AM190" s="67" t="s">
        <v>314</v>
      </c>
      <c r="AN190" s="68">
        <v>85</v>
      </c>
      <c r="AO190" s="69">
        <v>10</v>
      </c>
      <c r="AP190" s="67" t="s">
        <v>314</v>
      </c>
      <c r="AQ190" s="68">
        <v>13</v>
      </c>
      <c r="AR190">
        <v>80</v>
      </c>
      <c r="AS190" s="67" t="s">
        <v>314</v>
      </c>
      <c r="AT190" s="68">
        <v>85</v>
      </c>
      <c r="AU190">
        <v>68</v>
      </c>
      <c r="AV190" t="s">
        <v>314</v>
      </c>
      <c r="AW190" s="68">
        <v>73</v>
      </c>
    </row>
    <row r="191" spans="1:49" x14ac:dyDescent="0.25">
      <c r="A191" s="66">
        <v>43896</v>
      </c>
      <c r="B191">
        <f t="shared" si="14"/>
        <v>50</v>
      </c>
      <c r="C191" t="str">
        <f t="shared" si="15"/>
        <v>3-2020</v>
      </c>
      <c r="D191" s="93"/>
      <c r="E191" s="93"/>
      <c r="F191" s="20" t="str">
        <f t="shared" si="13"/>
        <v/>
      </c>
      <c r="G191" s="85" t="str">
        <f t="shared" si="16"/>
        <v/>
      </c>
      <c r="H191">
        <v>-20</v>
      </c>
      <c r="I191" t="s">
        <v>314</v>
      </c>
      <c r="J191" s="68">
        <v>-10</v>
      </c>
      <c r="K191">
        <v>-20</v>
      </c>
      <c r="L191" t="s">
        <v>314</v>
      </c>
      <c r="M191" s="68">
        <v>-15</v>
      </c>
      <c r="N191">
        <v>20</v>
      </c>
      <c r="O191" t="s">
        <v>314</v>
      </c>
      <c r="P191" s="68">
        <v>25</v>
      </c>
      <c r="Q191">
        <v>8</v>
      </c>
      <c r="R191" t="s">
        <v>314</v>
      </c>
      <c r="S191" s="68">
        <v>13</v>
      </c>
      <c r="U191" s="67"/>
      <c r="V191" s="68"/>
      <c r="W191">
        <v>57</v>
      </c>
      <c r="X191" t="s">
        <v>314</v>
      </c>
      <c r="Y191" s="68">
        <v>63</v>
      </c>
      <c r="Z191">
        <v>45</v>
      </c>
      <c r="AA191" t="s">
        <v>314</v>
      </c>
      <c r="AB191" s="68">
        <v>55</v>
      </c>
      <c r="AC191">
        <v>35</v>
      </c>
      <c r="AD191" t="s">
        <v>314</v>
      </c>
      <c r="AE191" s="68">
        <v>45</v>
      </c>
      <c r="AF191">
        <v>51</v>
      </c>
      <c r="AG191" t="s">
        <v>314</v>
      </c>
      <c r="AH191" s="68">
        <v>57</v>
      </c>
      <c r="AI191">
        <v>75</v>
      </c>
      <c r="AJ191" t="s">
        <v>314</v>
      </c>
      <c r="AK191" s="68">
        <v>90</v>
      </c>
      <c r="AL191" s="69">
        <v>70</v>
      </c>
      <c r="AM191" t="s">
        <v>314</v>
      </c>
      <c r="AN191" s="68">
        <v>85</v>
      </c>
      <c r="AO191" s="69">
        <v>10</v>
      </c>
      <c r="AP191" t="s">
        <v>314</v>
      </c>
      <c r="AQ191" s="68">
        <v>13</v>
      </c>
      <c r="AR191">
        <v>80</v>
      </c>
      <c r="AS191" t="s">
        <v>314</v>
      </c>
      <c r="AT191" s="68">
        <v>85</v>
      </c>
      <c r="AU191">
        <v>68</v>
      </c>
      <c r="AV191" t="s">
        <v>314</v>
      </c>
      <c r="AW191" s="68">
        <v>73</v>
      </c>
    </row>
    <row r="192" spans="1:49" x14ac:dyDescent="0.25">
      <c r="A192" s="66">
        <f t="shared" ref="A192:A232" si="19">A191+7</f>
        <v>43903</v>
      </c>
      <c r="B192">
        <f t="shared" si="14"/>
        <v>41.5</v>
      </c>
      <c r="C192" t="str">
        <f t="shared" si="15"/>
        <v>3-2020</v>
      </c>
      <c r="D192" s="93"/>
      <c r="E192" s="93"/>
      <c r="F192" s="20" t="str">
        <f t="shared" si="13"/>
        <v/>
      </c>
      <c r="G192" s="85" t="str">
        <f t="shared" si="16"/>
        <v/>
      </c>
      <c r="H192">
        <v>-20</v>
      </c>
      <c r="I192" t="s">
        <v>314</v>
      </c>
      <c r="J192" s="68">
        <v>-15</v>
      </c>
      <c r="K192">
        <v>-20</v>
      </c>
      <c r="L192" t="s">
        <v>314</v>
      </c>
      <c r="M192" s="68">
        <v>-15</v>
      </c>
      <c r="N192">
        <v>20</v>
      </c>
      <c r="O192" t="s">
        <v>314</v>
      </c>
      <c r="P192" s="68">
        <v>25</v>
      </c>
      <c r="Q192">
        <v>8</v>
      </c>
      <c r="R192" t="s">
        <v>314</v>
      </c>
      <c r="S192" s="68">
        <v>13</v>
      </c>
      <c r="U192" s="67"/>
      <c r="V192" s="68"/>
      <c r="W192">
        <v>49</v>
      </c>
      <c r="X192" t="s">
        <v>314</v>
      </c>
      <c r="Y192" s="68">
        <v>54</v>
      </c>
      <c r="Z192">
        <v>39</v>
      </c>
      <c r="AA192" t="s">
        <v>314</v>
      </c>
      <c r="AB192" s="68">
        <v>44</v>
      </c>
      <c r="AC192">
        <v>35</v>
      </c>
      <c r="AD192" t="s">
        <v>314</v>
      </c>
      <c r="AE192" s="68">
        <v>45</v>
      </c>
      <c r="AF192">
        <v>51</v>
      </c>
      <c r="AG192" t="s">
        <v>314</v>
      </c>
      <c r="AH192" s="68">
        <v>57</v>
      </c>
      <c r="AI192">
        <v>75</v>
      </c>
      <c r="AJ192" t="s">
        <v>314</v>
      </c>
      <c r="AK192" s="68">
        <v>90</v>
      </c>
      <c r="AL192" s="69">
        <v>70</v>
      </c>
      <c r="AM192" t="s">
        <v>314</v>
      </c>
      <c r="AN192" s="68">
        <v>85</v>
      </c>
      <c r="AO192" s="69">
        <v>10</v>
      </c>
      <c r="AP192" t="s">
        <v>314</v>
      </c>
      <c r="AQ192" s="68">
        <v>13</v>
      </c>
      <c r="AR192">
        <v>80</v>
      </c>
      <c r="AS192" t="s">
        <v>314</v>
      </c>
      <c r="AT192" s="68">
        <v>85</v>
      </c>
      <c r="AU192">
        <v>68</v>
      </c>
      <c r="AV192" t="s">
        <v>314</v>
      </c>
      <c r="AW192" s="68">
        <v>73</v>
      </c>
    </row>
    <row r="193" spans="1:49" x14ac:dyDescent="0.25">
      <c r="A193" s="66">
        <f t="shared" si="19"/>
        <v>43910</v>
      </c>
      <c r="B193">
        <f t="shared" si="14"/>
        <v>41.5</v>
      </c>
      <c r="C193" t="str">
        <f t="shared" si="15"/>
        <v>3-2020</v>
      </c>
      <c r="D193" s="93"/>
      <c r="E193" s="93"/>
      <c r="F193" s="20" t="str">
        <f t="shared" si="13"/>
        <v/>
      </c>
      <c r="G193" s="85" t="str">
        <f t="shared" si="16"/>
        <v/>
      </c>
      <c r="H193">
        <v>-20</v>
      </c>
      <c r="I193" t="s">
        <v>314</v>
      </c>
      <c r="J193" s="68">
        <v>-15</v>
      </c>
      <c r="K193">
        <v>-20</v>
      </c>
      <c r="L193" t="s">
        <v>314</v>
      </c>
      <c r="M193" s="68">
        <v>-15</v>
      </c>
      <c r="N193">
        <v>0</v>
      </c>
      <c r="O193" t="s">
        <v>314</v>
      </c>
      <c r="P193" s="68">
        <v>10</v>
      </c>
      <c r="Q193">
        <v>5</v>
      </c>
      <c r="R193" t="s">
        <v>314</v>
      </c>
      <c r="S193" s="68">
        <v>10</v>
      </c>
      <c r="U193" s="67"/>
      <c r="V193" s="68"/>
      <c r="W193">
        <v>31</v>
      </c>
      <c r="X193" t="s">
        <v>314</v>
      </c>
      <c r="Y193" s="68">
        <v>37</v>
      </c>
      <c r="Z193">
        <v>39</v>
      </c>
      <c r="AA193" t="s">
        <v>314</v>
      </c>
      <c r="AB193" s="68">
        <v>44</v>
      </c>
      <c r="AC193">
        <v>15</v>
      </c>
      <c r="AD193" t="s">
        <v>314</v>
      </c>
      <c r="AE193" s="68">
        <v>25</v>
      </c>
      <c r="AF193">
        <v>40</v>
      </c>
      <c r="AG193" t="s">
        <v>314</v>
      </c>
      <c r="AH193" s="68">
        <v>47</v>
      </c>
      <c r="AI193">
        <v>75</v>
      </c>
      <c r="AJ193" t="s">
        <v>314</v>
      </c>
      <c r="AK193" s="68">
        <v>90</v>
      </c>
      <c r="AL193" s="69">
        <v>70</v>
      </c>
      <c r="AM193" t="s">
        <v>314</v>
      </c>
      <c r="AN193" s="68">
        <v>85</v>
      </c>
      <c r="AO193" s="69">
        <v>10</v>
      </c>
      <c r="AP193" t="s">
        <v>314</v>
      </c>
      <c r="AQ193" s="68">
        <v>13</v>
      </c>
      <c r="AR193">
        <v>80</v>
      </c>
      <c r="AS193" t="s">
        <v>314</v>
      </c>
      <c r="AT193" s="68">
        <v>85</v>
      </c>
      <c r="AU193">
        <v>68</v>
      </c>
      <c r="AV193" t="s">
        <v>314</v>
      </c>
      <c r="AW193" s="68">
        <v>73</v>
      </c>
    </row>
    <row r="194" spans="1:49" x14ac:dyDescent="0.25">
      <c r="A194" s="66">
        <f t="shared" si="19"/>
        <v>43917</v>
      </c>
      <c r="B194">
        <f t="shared" si="14"/>
        <v>41.5</v>
      </c>
      <c r="C194" t="str">
        <f t="shared" si="15"/>
        <v>3-2020</v>
      </c>
      <c r="D194" s="93"/>
      <c r="E194" s="93"/>
      <c r="F194" s="20" t="str">
        <f t="shared" si="13"/>
        <v/>
      </c>
      <c r="G194" s="85" t="str">
        <f t="shared" si="16"/>
        <v/>
      </c>
      <c r="H194">
        <v>-20</v>
      </c>
      <c r="I194" t="s">
        <v>314</v>
      </c>
      <c r="J194" s="68">
        <v>-15</v>
      </c>
      <c r="K194">
        <v>-20</v>
      </c>
      <c r="L194" t="s">
        <v>314</v>
      </c>
      <c r="M194" s="68">
        <v>-15</v>
      </c>
      <c r="N194">
        <v>0</v>
      </c>
      <c r="O194" t="s">
        <v>314</v>
      </c>
      <c r="P194" s="68">
        <v>10</v>
      </c>
      <c r="Q194">
        <v>0</v>
      </c>
      <c r="R194" t="s">
        <v>314</v>
      </c>
      <c r="S194" s="68">
        <v>5</v>
      </c>
      <c r="U194" s="67"/>
      <c r="V194" s="68"/>
      <c r="W194">
        <v>31</v>
      </c>
      <c r="X194" t="s">
        <v>314</v>
      </c>
      <c r="Y194" s="68">
        <v>37</v>
      </c>
      <c r="Z194">
        <v>39</v>
      </c>
      <c r="AA194" t="s">
        <v>314</v>
      </c>
      <c r="AB194" s="68">
        <v>44</v>
      </c>
      <c r="AC194">
        <v>15</v>
      </c>
      <c r="AD194" t="s">
        <v>314</v>
      </c>
      <c r="AE194" s="68">
        <v>25</v>
      </c>
      <c r="AF194">
        <v>40</v>
      </c>
      <c r="AG194" t="s">
        <v>314</v>
      </c>
      <c r="AH194" s="68">
        <v>47</v>
      </c>
      <c r="AI194">
        <v>75</v>
      </c>
      <c r="AJ194" t="s">
        <v>314</v>
      </c>
      <c r="AK194" s="68">
        <v>90</v>
      </c>
      <c r="AL194" s="69">
        <v>70</v>
      </c>
      <c r="AM194" t="s">
        <v>314</v>
      </c>
      <c r="AN194" s="68">
        <v>85</v>
      </c>
      <c r="AO194" s="69">
        <v>10</v>
      </c>
      <c r="AP194" t="s">
        <v>314</v>
      </c>
      <c r="AQ194" s="68">
        <v>13</v>
      </c>
      <c r="AR194">
        <v>80</v>
      </c>
      <c r="AS194" t="s">
        <v>314</v>
      </c>
      <c r="AT194" s="68">
        <v>85</v>
      </c>
      <c r="AU194">
        <v>68</v>
      </c>
      <c r="AV194" t="s">
        <v>314</v>
      </c>
      <c r="AW194" s="68">
        <v>73</v>
      </c>
    </row>
    <row r="195" spans="1:49" ht="15" customHeight="1" x14ac:dyDescent="0.25">
      <c r="A195" s="66">
        <f t="shared" si="19"/>
        <v>43924</v>
      </c>
      <c r="B195">
        <f t="shared" si="14"/>
        <v>32</v>
      </c>
      <c r="C195" t="str">
        <f t="shared" si="15"/>
        <v>4-2020</v>
      </c>
      <c r="D195" s="93"/>
      <c r="E195" s="93"/>
      <c r="F195" s="20" t="str">
        <f t="shared" ref="F195:F258" si="20">IFERROR(AVERAGEIF(C$3:C$1381,D195,B$3:B$1381),"")</f>
        <v/>
      </c>
      <c r="G195" s="85" t="str">
        <f t="shared" si="16"/>
        <v/>
      </c>
      <c r="H195">
        <v>-35</v>
      </c>
      <c r="I195" t="s">
        <v>314</v>
      </c>
      <c r="J195" s="68">
        <v>-25</v>
      </c>
      <c r="K195">
        <v>-20</v>
      </c>
      <c r="L195" t="s">
        <v>314</v>
      </c>
      <c r="M195" s="68">
        <v>-10</v>
      </c>
      <c r="N195">
        <v>-5</v>
      </c>
      <c r="O195" t="s">
        <v>314</v>
      </c>
      <c r="P195" s="68">
        <v>5</v>
      </c>
      <c r="Q195">
        <v>0</v>
      </c>
      <c r="R195" t="s">
        <v>314</v>
      </c>
      <c r="S195" s="68">
        <v>5</v>
      </c>
      <c r="U195" s="67"/>
      <c r="V195" s="68"/>
      <c r="W195">
        <v>25</v>
      </c>
      <c r="X195" t="s">
        <v>314</v>
      </c>
      <c r="Y195" s="68">
        <v>29</v>
      </c>
      <c r="Z195">
        <v>30</v>
      </c>
      <c r="AA195" t="s">
        <v>314</v>
      </c>
      <c r="AB195" s="68">
        <v>34</v>
      </c>
      <c r="AC195">
        <v>8</v>
      </c>
      <c r="AD195" t="s">
        <v>314</v>
      </c>
      <c r="AE195" s="68">
        <v>20</v>
      </c>
      <c r="AF195">
        <v>19</v>
      </c>
      <c r="AG195" t="s">
        <v>314</v>
      </c>
      <c r="AH195" s="68">
        <v>23</v>
      </c>
      <c r="AI195">
        <v>75</v>
      </c>
      <c r="AJ195" t="s">
        <v>314</v>
      </c>
      <c r="AK195" s="68">
        <v>90</v>
      </c>
      <c r="AL195" s="69">
        <v>70</v>
      </c>
      <c r="AM195" t="s">
        <v>314</v>
      </c>
      <c r="AN195" s="68">
        <v>85</v>
      </c>
      <c r="AO195" s="69">
        <v>1</v>
      </c>
      <c r="AP195" t="s">
        <v>314</v>
      </c>
      <c r="AQ195" s="68">
        <v>3</v>
      </c>
      <c r="AR195">
        <v>25</v>
      </c>
      <c r="AS195" t="s">
        <v>314</v>
      </c>
      <c r="AT195" s="68">
        <v>33</v>
      </c>
      <c r="AU195">
        <v>68</v>
      </c>
      <c r="AV195" t="s">
        <v>314</v>
      </c>
      <c r="AW195" s="68">
        <v>73</v>
      </c>
    </row>
    <row r="196" spans="1:49" ht="15" customHeight="1" x14ac:dyDescent="0.25">
      <c r="A196" s="66">
        <f t="shared" si="19"/>
        <v>43931</v>
      </c>
      <c r="B196">
        <f t="shared" ref="B196:B259" si="21">IFERROR(AVERAGE(Z196,AB196),"")</f>
        <v>32</v>
      </c>
      <c r="C196" t="str">
        <f t="shared" ref="C196:C259" si="22">(MONTH(A196)&amp;"-"&amp;YEAR(A196))</f>
        <v>4-2020</v>
      </c>
      <c r="D196" s="93"/>
      <c r="E196" s="93"/>
      <c r="F196" s="20" t="str">
        <f t="shared" si="20"/>
        <v/>
      </c>
      <c r="G196" s="85" t="str">
        <f t="shared" ref="G196:G259" si="23">IFERROR(AVERAGEIF(C$3:C$1381,D195,B$3:B$1381),"")</f>
        <v/>
      </c>
      <c r="H196">
        <v>-35</v>
      </c>
      <c r="I196" t="s">
        <v>314</v>
      </c>
      <c r="J196" s="68">
        <v>-25</v>
      </c>
      <c r="K196">
        <v>-20</v>
      </c>
      <c r="L196" t="s">
        <v>314</v>
      </c>
      <c r="M196" s="68">
        <v>-10</v>
      </c>
      <c r="N196">
        <v>-5</v>
      </c>
      <c r="O196" t="s">
        <v>314</v>
      </c>
      <c r="P196" s="68">
        <v>5</v>
      </c>
      <c r="Q196">
        <v>0</v>
      </c>
      <c r="R196" t="s">
        <v>314</v>
      </c>
      <c r="S196" s="68">
        <v>5</v>
      </c>
      <c r="U196" s="67"/>
      <c r="V196" s="68"/>
      <c r="W196">
        <v>25</v>
      </c>
      <c r="X196" t="s">
        <v>314</v>
      </c>
      <c r="Y196" s="68">
        <v>29</v>
      </c>
      <c r="Z196">
        <v>30</v>
      </c>
      <c r="AA196" t="s">
        <v>314</v>
      </c>
      <c r="AB196" s="68">
        <v>34</v>
      </c>
      <c r="AC196">
        <v>8</v>
      </c>
      <c r="AD196" t="s">
        <v>314</v>
      </c>
      <c r="AE196" s="68">
        <v>20</v>
      </c>
      <c r="AF196">
        <v>19</v>
      </c>
      <c r="AG196" t="s">
        <v>314</v>
      </c>
      <c r="AH196" s="68">
        <v>23</v>
      </c>
      <c r="AI196">
        <v>75</v>
      </c>
      <c r="AJ196" t="s">
        <v>314</v>
      </c>
      <c r="AK196" s="68">
        <v>90</v>
      </c>
      <c r="AL196" s="69">
        <v>70</v>
      </c>
      <c r="AM196" t="s">
        <v>314</v>
      </c>
      <c r="AN196" s="68">
        <v>85</v>
      </c>
      <c r="AO196" s="69">
        <v>1</v>
      </c>
      <c r="AP196" t="s">
        <v>314</v>
      </c>
      <c r="AQ196" s="68">
        <v>3</v>
      </c>
      <c r="AR196">
        <v>25</v>
      </c>
      <c r="AS196" t="s">
        <v>314</v>
      </c>
      <c r="AT196" s="68">
        <v>33</v>
      </c>
      <c r="AU196">
        <v>68</v>
      </c>
      <c r="AV196" t="s">
        <v>314</v>
      </c>
      <c r="AW196" s="68">
        <v>73</v>
      </c>
    </row>
    <row r="197" spans="1:49" ht="15" customHeight="1" x14ac:dyDescent="0.25">
      <c r="A197" s="66">
        <f t="shared" si="19"/>
        <v>43938</v>
      </c>
      <c r="B197">
        <f t="shared" si="21"/>
        <v>27</v>
      </c>
      <c r="C197" t="str">
        <f t="shared" si="22"/>
        <v>4-2020</v>
      </c>
      <c r="D197" s="93"/>
      <c r="E197" s="93"/>
      <c r="F197" s="20" t="str">
        <f t="shared" si="20"/>
        <v/>
      </c>
      <c r="G197" s="85" t="str">
        <f t="shared" si="23"/>
        <v/>
      </c>
      <c r="H197">
        <v>-40</v>
      </c>
      <c r="I197" t="s">
        <v>314</v>
      </c>
      <c r="J197" s="68">
        <v>-30</v>
      </c>
      <c r="K197">
        <v>-20</v>
      </c>
      <c r="L197" t="s">
        <v>314</v>
      </c>
      <c r="M197" s="68">
        <v>-10</v>
      </c>
      <c r="N197">
        <v>-5</v>
      </c>
      <c r="O197" t="s">
        <v>314</v>
      </c>
      <c r="P197" s="68">
        <v>5</v>
      </c>
      <c r="Q197">
        <v>-10</v>
      </c>
      <c r="R197" t="s">
        <v>314</v>
      </c>
      <c r="S197" s="68">
        <v>0</v>
      </c>
      <c r="U197" s="67"/>
      <c r="V197" s="68"/>
      <c r="W197">
        <v>25</v>
      </c>
      <c r="X197" t="s">
        <v>314</v>
      </c>
      <c r="Y197" s="68">
        <v>29</v>
      </c>
      <c r="Z197">
        <v>22</v>
      </c>
      <c r="AA197" t="s">
        <v>314</v>
      </c>
      <c r="AB197" s="68">
        <v>32</v>
      </c>
      <c r="AC197">
        <v>8</v>
      </c>
      <c r="AD197" t="s">
        <v>314</v>
      </c>
      <c r="AE197" s="68">
        <v>20</v>
      </c>
      <c r="AF197">
        <v>19</v>
      </c>
      <c r="AG197" t="s">
        <v>314</v>
      </c>
      <c r="AH197" s="68">
        <v>23</v>
      </c>
      <c r="AI197">
        <v>75</v>
      </c>
      <c r="AJ197" t="s">
        <v>314</v>
      </c>
      <c r="AK197" s="68">
        <v>90</v>
      </c>
      <c r="AL197" s="69">
        <v>70</v>
      </c>
      <c r="AM197" t="s">
        <v>314</v>
      </c>
      <c r="AN197" s="68">
        <v>85</v>
      </c>
      <c r="AO197" s="69">
        <v>1</v>
      </c>
      <c r="AP197" t="s">
        <v>314</v>
      </c>
      <c r="AQ197" s="68">
        <v>3</v>
      </c>
      <c r="AR197">
        <v>25</v>
      </c>
      <c r="AS197" t="s">
        <v>314</v>
      </c>
      <c r="AT197" s="68">
        <v>33</v>
      </c>
      <c r="AU197">
        <v>68</v>
      </c>
      <c r="AV197" t="s">
        <v>314</v>
      </c>
      <c r="AW197" s="68">
        <v>73</v>
      </c>
    </row>
    <row r="198" spans="1:49" ht="15" customHeight="1" x14ac:dyDescent="0.25">
      <c r="A198" s="66">
        <f t="shared" si="19"/>
        <v>43945</v>
      </c>
      <c r="B198">
        <f t="shared" si="21"/>
        <v>27</v>
      </c>
      <c r="C198" t="str">
        <f t="shared" si="22"/>
        <v>4-2020</v>
      </c>
      <c r="D198" s="93"/>
      <c r="E198" s="93"/>
      <c r="F198" s="20" t="str">
        <f t="shared" si="20"/>
        <v/>
      </c>
      <c r="G198" s="85" t="str">
        <f t="shared" si="23"/>
        <v/>
      </c>
      <c r="H198">
        <v>-40</v>
      </c>
      <c r="I198" t="s">
        <v>314</v>
      </c>
      <c r="J198" s="68">
        <v>-30</v>
      </c>
      <c r="K198">
        <v>-20</v>
      </c>
      <c r="L198" t="s">
        <v>314</v>
      </c>
      <c r="M198" s="68">
        <v>-10</v>
      </c>
      <c r="N198">
        <v>-9</v>
      </c>
      <c r="O198" t="s">
        <v>314</v>
      </c>
      <c r="P198" s="68">
        <v>1</v>
      </c>
      <c r="Q198">
        <v>-7</v>
      </c>
      <c r="R198" t="s">
        <v>314</v>
      </c>
      <c r="S198" s="68">
        <v>3</v>
      </c>
      <c r="U198" s="67"/>
      <c r="V198" s="68"/>
      <c r="W198">
        <v>25</v>
      </c>
      <c r="X198" t="s">
        <v>314</v>
      </c>
      <c r="Y198" s="68">
        <v>29</v>
      </c>
      <c r="Z198">
        <v>22</v>
      </c>
      <c r="AA198" t="s">
        <v>314</v>
      </c>
      <c r="AB198" s="68">
        <v>32</v>
      </c>
      <c r="AC198">
        <v>8</v>
      </c>
      <c r="AD198" t="s">
        <v>314</v>
      </c>
      <c r="AE198" s="68">
        <v>20</v>
      </c>
      <c r="AF198">
        <v>5</v>
      </c>
      <c r="AG198" t="s">
        <v>314</v>
      </c>
      <c r="AH198" s="68">
        <v>15</v>
      </c>
      <c r="AI198">
        <v>75</v>
      </c>
      <c r="AJ198" t="s">
        <v>314</v>
      </c>
      <c r="AK198" s="68">
        <v>90</v>
      </c>
      <c r="AL198" s="69">
        <v>70</v>
      </c>
      <c r="AM198" t="s">
        <v>314</v>
      </c>
      <c r="AN198" s="68">
        <v>85</v>
      </c>
      <c r="AO198" s="69">
        <v>1</v>
      </c>
      <c r="AP198" t="s">
        <v>314</v>
      </c>
      <c r="AQ198" s="68">
        <v>3</v>
      </c>
      <c r="AR198">
        <v>25</v>
      </c>
      <c r="AS198" t="s">
        <v>314</v>
      </c>
      <c r="AT198" s="68">
        <v>33</v>
      </c>
      <c r="AU198">
        <v>68</v>
      </c>
      <c r="AV198" t="s">
        <v>314</v>
      </c>
      <c r="AW198" s="68">
        <v>73</v>
      </c>
    </row>
    <row r="199" spans="1:49" ht="15" customHeight="1" x14ac:dyDescent="0.25">
      <c r="A199" s="66">
        <f t="shared" si="19"/>
        <v>43952</v>
      </c>
      <c r="B199">
        <f t="shared" si="21"/>
        <v>27</v>
      </c>
      <c r="C199" t="str">
        <f t="shared" si="22"/>
        <v>5-2020</v>
      </c>
      <c r="D199" s="93"/>
      <c r="E199" s="93"/>
      <c r="F199" s="20" t="str">
        <f t="shared" si="20"/>
        <v/>
      </c>
      <c r="G199" s="85" t="str">
        <f t="shared" si="23"/>
        <v/>
      </c>
      <c r="H199">
        <v>-30</v>
      </c>
      <c r="I199" t="s">
        <v>314</v>
      </c>
      <c r="J199" s="68">
        <v>-20</v>
      </c>
      <c r="K199">
        <v>-20</v>
      </c>
      <c r="L199" t="s">
        <v>314</v>
      </c>
      <c r="M199" s="68">
        <v>-10</v>
      </c>
      <c r="N199">
        <v>-9</v>
      </c>
      <c r="O199" t="s">
        <v>314</v>
      </c>
      <c r="P199" s="68">
        <v>1</v>
      </c>
      <c r="Q199">
        <v>0</v>
      </c>
      <c r="R199" t="s">
        <v>314</v>
      </c>
      <c r="S199" s="68">
        <v>10</v>
      </c>
      <c r="U199" s="67"/>
      <c r="V199" s="68"/>
      <c r="W199">
        <v>25</v>
      </c>
      <c r="X199" t="s">
        <v>314</v>
      </c>
      <c r="Y199" s="68">
        <v>29</v>
      </c>
      <c r="Z199">
        <v>22</v>
      </c>
      <c r="AA199" t="s">
        <v>314</v>
      </c>
      <c r="AB199" s="68">
        <v>32</v>
      </c>
      <c r="AC199">
        <v>8</v>
      </c>
      <c r="AD199" t="s">
        <v>314</v>
      </c>
      <c r="AE199" s="68">
        <v>20</v>
      </c>
      <c r="AF199">
        <v>5</v>
      </c>
      <c r="AG199" t="s">
        <v>314</v>
      </c>
      <c r="AH199" s="68">
        <v>15</v>
      </c>
      <c r="AI199">
        <v>75</v>
      </c>
      <c r="AJ199" t="s">
        <v>314</v>
      </c>
      <c r="AK199" s="68">
        <v>90</v>
      </c>
      <c r="AL199" s="69">
        <v>70</v>
      </c>
      <c r="AM199" t="s">
        <v>314</v>
      </c>
      <c r="AN199" s="68">
        <v>85</v>
      </c>
      <c r="AO199" s="69">
        <v>1</v>
      </c>
      <c r="AP199" t="s">
        <v>314</v>
      </c>
      <c r="AQ199" s="68">
        <v>3</v>
      </c>
      <c r="AR199">
        <v>25</v>
      </c>
      <c r="AS199" t="s">
        <v>314</v>
      </c>
      <c r="AT199" s="68">
        <v>33</v>
      </c>
      <c r="AU199">
        <v>68</v>
      </c>
      <c r="AV199" t="s">
        <v>314</v>
      </c>
      <c r="AW199" s="68">
        <v>73</v>
      </c>
    </row>
    <row r="200" spans="1:49" ht="15" customHeight="1" x14ac:dyDescent="0.25">
      <c r="A200" s="66">
        <f t="shared" si="19"/>
        <v>43959</v>
      </c>
      <c r="B200">
        <f t="shared" si="21"/>
        <v>41.5</v>
      </c>
      <c r="C200" t="str">
        <f t="shared" si="22"/>
        <v>5-2020</v>
      </c>
      <c r="D200" s="93"/>
      <c r="E200" s="93"/>
      <c r="F200" s="20" t="str">
        <f t="shared" si="20"/>
        <v/>
      </c>
      <c r="G200" s="85" t="str">
        <f t="shared" si="23"/>
        <v/>
      </c>
      <c r="H200">
        <v>-20</v>
      </c>
      <c r="I200" t="s">
        <v>314</v>
      </c>
      <c r="J200" s="68">
        <v>-15</v>
      </c>
      <c r="K200">
        <v>-15</v>
      </c>
      <c r="L200" t="s">
        <v>314</v>
      </c>
      <c r="M200" s="68">
        <v>-10</v>
      </c>
      <c r="N200">
        <v>-5</v>
      </c>
      <c r="O200" t="s">
        <v>314</v>
      </c>
      <c r="P200" s="68">
        <v>5</v>
      </c>
      <c r="Q200">
        <v>5</v>
      </c>
      <c r="R200" t="s">
        <v>314</v>
      </c>
      <c r="S200" s="68">
        <v>10</v>
      </c>
      <c r="U200" s="67"/>
      <c r="V200" s="68"/>
      <c r="W200">
        <v>35</v>
      </c>
      <c r="X200" t="s">
        <v>314</v>
      </c>
      <c r="Y200" s="68">
        <v>40</v>
      </c>
      <c r="Z200">
        <v>39</v>
      </c>
      <c r="AA200" t="s">
        <v>314</v>
      </c>
      <c r="AB200" s="68">
        <v>44</v>
      </c>
      <c r="AC200">
        <v>10</v>
      </c>
      <c r="AD200" t="s">
        <v>314</v>
      </c>
      <c r="AE200" s="68">
        <v>20</v>
      </c>
      <c r="AF200">
        <v>31</v>
      </c>
      <c r="AG200" t="s">
        <v>314</v>
      </c>
      <c r="AH200" s="68">
        <v>35</v>
      </c>
      <c r="AI200">
        <v>75</v>
      </c>
      <c r="AJ200" t="s">
        <v>314</v>
      </c>
      <c r="AK200" s="68">
        <v>90</v>
      </c>
      <c r="AL200" s="69">
        <v>70</v>
      </c>
      <c r="AM200" t="s">
        <v>314</v>
      </c>
      <c r="AN200" s="68">
        <v>85</v>
      </c>
      <c r="AO200" s="69">
        <v>1</v>
      </c>
      <c r="AP200" t="s">
        <v>314</v>
      </c>
      <c r="AQ200" s="68">
        <v>3</v>
      </c>
      <c r="AR200">
        <v>25</v>
      </c>
      <c r="AS200" t="s">
        <v>314</v>
      </c>
      <c r="AT200" s="68">
        <v>33</v>
      </c>
      <c r="AU200">
        <v>68</v>
      </c>
      <c r="AV200" t="s">
        <v>314</v>
      </c>
      <c r="AW200" s="68">
        <v>73</v>
      </c>
    </row>
    <row r="201" spans="1:49" ht="15" customHeight="1" x14ac:dyDescent="0.25">
      <c r="A201" s="66">
        <f t="shared" si="19"/>
        <v>43966</v>
      </c>
      <c r="B201">
        <f t="shared" si="21"/>
        <v>27</v>
      </c>
      <c r="C201" t="str">
        <f t="shared" si="22"/>
        <v>5-2020</v>
      </c>
      <c r="D201" s="93"/>
      <c r="E201" s="93"/>
      <c r="F201" s="20" t="str">
        <f t="shared" si="20"/>
        <v/>
      </c>
      <c r="G201" s="85" t="str">
        <f t="shared" si="23"/>
        <v/>
      </c>
      <c r="H201">
        <v>-20</v>
      </c>
      <c r="I201" t="s">
        <v>314</v>
      </c>
      <c r="J201" s="68">
        <v>-10</v>
      </c>
      <c r="K201">
        <v>-15</v>
      </c>
      <c r="L201" t="s">
        <v>314</v>
      </c>
      <c r="M201" s="68">
        <v>-5</v>
      </c>
      <c r="N201">
        <v>-5</v>
      </c>
      <c r="O201" t="s">
        <v>314</v>
      </c>
      <c r="P201" s="68">
        <v>5</v>
      </c>
      <c r="Q201">
        <v>5</v>
      </c>
      <c r="R201" t="s">
        <v>314</v>
      </c>
      <c r="S201" s="68">
        <v>10</v>
      </c>
      <c r="U201" s="67"/>
      <c r="V201" s="68"/>
      <c r="W201">
        <v>35</v>
      </c>
      <c r="X201" t="s">
        <v>314</v>
      </c>
      <c r="Y201" s="68">
        <v>40</v>
      </c>
      <c r="Z201">
        <v>22</v>
      </c>
      <c r="AA201" t="s">
        <v>314</v>
      </c>
      <c r="AB201" s="68">
        <v>32</v>
      </c>
      <c r="AC201">
        <v>10</v>
      </c>
      <c r="AD201" t="s">
        <v>314</v>
      </c>
      <c r="AE201" s="68">
        <v>20</v>
      </c>
      <c r="AF201">
        <v>31</v>
      </c>
      <c r="AG201" t="s">
        <v>314</v>
      </c>
      <c r="AH201" s="68">
        <v>35</v>
      </c>
      <c r="AI201">
        <v>75</v>
      </c>
      <c r="AJ201" t="s">
        <v>314</v>
      </c>
      <c r="AK201" s="68">
        <v>90</v>
      </c>
      <c r="AL201" s="69">
        <v>70</v>
      </c>
      <c r="AM201" t="s">
        <v>314</v>
      </c>
      <c r="AN201" s="68">
        <v>85</v>
      </c>
      <c r="AO201" s="69">
        <v>1</v>
      </c>
      <c r="AP201" t="s">
        <v>314</v>
      </c>
      <c r="AQ201" s="68">
        <v>3</v>
      </c>
      <c r="AR201">
        <v>25</v>
      </c>
      <c r="AS201" t="s">
        <v>314</v>
      </c>
      <c r="AT201" s="68">
        <v>33</v>
      </c>
      <c r="AU201">
        <v>68</v>
      </c>
      <c r="AV201" t="s">
        <v>314</v>
      </c>
      <c r="AW201" s="68">
        <v>73</v>
      </c>
    </row>
    <row r="202" spans="1:49" ht="15" customHeight="1" x14ac:dyDescent="0.25">
      <c r="A202" s="66">
        <f t="shared" si="19"/>
        <v>43973</v>
      </c>
      <c r="B202">
        <f t="shared" si="21"/>
        <v>27</v>
      </c>
      <c r="C202" t="str">
        <f t="shared" si="22"/>
        <v>5-2020</v>
      </c>
      <c r="D202" s="93"/>
      <c r="E202" s="93"/>
      <c r="F202" s="20" t="str">
        <f t="shared" si="20"/>
        <v/>
      </c>
      <c r="G202" s="85" t="str">
        <f t="shared" si="23"/>
        <v/>
      </c>
      <c r="H202">
        <v>-15</v>
      </c>
      <c r="I202" t="s">
        <v>314</v>
      </c>
      <c r="J202" s="68">
        <v>-10</v>
      </c>
      <c r="K202">
        <v>-15</v>
      </c>
      <c r="L202" t="s">
        <v>314</v>
      </c>
      <c r="M202" s="68">
        <v>-5</v>
      </c>
      <c r="N202">
        <v>-5</v>
      </c>
      <c r="O202" t="s">
        <v>314</v>
      </c>
      <c r="P202" s="68">
        <v>5</v>
      </c>
      <c r="Q202">
        <v>5</v>
      </c>
      <c r="R202" t="s">
        <v>314</v>
      </c>
      <c r="S202" s="68">
        <v>10</v>
      </c>
      <c r="U202" s="67"/>
      <c r="V202" s="68"/>
      <c r="W202">
        <v>35</v>
      </c>
      <c r="X202" t="s">
        <v>314</v>
      </c>
      <c r="Y202" s="68">
        <v>40</v>
      </c>
      <c r="Z202">
        <v>22</v>
      </c>
      <c r="AA202" t="s">
        <v>314</v>
      </c>
      <c r="AB202" s="68">
        <v>32</v>
      </c>
      <c r="AC202">
        <v>10</v>
      </c>
      <c r="AD202" t="s">
        <v>314</v>
      </c>
      <c r="AE202" s="68">
        <v>20</v>
      </c>
      <c r="AF202">
        <v>31</v>
      </c>
      <c r="AG202" t="s">
        <v>314</v>
      </c>
      <c r="AH202" s="68">
        <v>35</v>
      </c>
      <c r="AI202">
        <v>75</v>
      </c>
      <c r="AJ202" t="s">
        <v>314</v>
      </c>
      <c r="AK202" s="68">
        <v>90</v>
      </c>
      <c r="AL202" s="69">
        <v>70</v>
      </c>
      <c r="AM202" t="s">
        <v>314</v>
      </c>
      <c r="AN202" s="68">
        <v>85</v>
      </c>
      <c r="AO202" s="69">
        <v>1</v>
      </c>
      <c r="AP202" t="s">
        <v>314</v>
      </c>
      <c r="AQ202" s="68">
        <v>3</v>
      </c>
      <c r="AR202">
        <v>25</v>
      </c>
      <c r="AS202" t="s">
        <v>314</v>
      </c>
      <c r="AT202" s="68">
        <v>33</v>
      </c>
      <c r="AU202">
        <v>68</v>
      </c>
      <c r="AV202" t="s">
        <v>314</v>
      </c>
      <c r="AW202" s="68">
        <v>73</v>
      </c>
    </row>
    <row r="203" spans="1:49" ht="15" customHeight="1" x14ac:dyDescent="0.25">
      <c r="A203" s="66">
        <f t="shared" si="19"/>
        <v>43980</v>
      </c>
      <c r="B203">
        <f t="shared" si="21"/>
        <v>27</v>
      </c>
      <c r="C203" t="str">
        <f t="shared" si="22"/>
        <v>5-2020</v>
      </c>
      <c r="D203" s="93"/>
      <c r="E203" s="93"/>
      <c r="F203" s="20" t="str">
        <f t="shared" si="20"/>
        <v/>
      </c>
      <c r="G203" s="85" t="str">
        <f t="shared" si="23"/>
        <v/>
      </c>
      <c r="H203">
        <v>-15</v>
      </c>
      <c r="I203" t="s">
        <v>314</v>
      </c>
      <c r="J203" s="68">
        <v>-10</v>
      </c>
      <c r="K203">
        <v>-15</v>
      </c>
      <c r="L203" t="s">
        <v>314</v>
      </c>
      <c r="M203" s="68">
        <v>-5</v>
      </c>
      <c r="N203">
        <v>-5</v>
      </c>
      <c r="O203" t="s">
        <v>314</v>
      </c>
      <c r="P203" s="68">
        <v>5</v>
      </c>
      <c r="Q203">
        <v>5</v>
      </c>
      <c r="R203" t="s">
        <v>314</v>
      </c>
      <c r="S203" s="68">
        <v>10</v>
      </c>
      <c r="U203" s="67"/>
      <c r="V203" s="68"/>
      <c r="W203">
        <v>35</v>
      </c>
      <c r="X203" t="s">
        <v>314</v>
      </c>
      <c r="Y203" s="68">
        <v>40</v>
      </c>
      <c r="Z203">
        <v>22</v>
      </c>
      <c r="AA203" t="s">
        <v>314</v>
      </c>
      <c r="AB203" s="68">
        <v>32</v>
      </c>
      <c r="AC203">
        <v>10</v>
      </c>
      <c r="AD203" t="s">
        <v>314</v>
      </c>
      <c r="AE203" s="68">
        <v>20</v>
      </c>
      <c r="AF203">
        <v>31</v>
      </c>
      <c r="AG203" t="s">
        <v>314</v>
      </c>
      <c r="AH203" s="68">
        <v>35</v>
      </c>
      <c r="AI203">
        <v>75</v>
      </c>
      <c r="AJ203" t="s">
        <v>314</v>
      </c>
      <c r="AK203" s="68">
        <v>90</v>
      </c>
      <c r="AL203" s="69">
        <v>70</v>
      </c>
      <c r="AM203" t="s">
        <v>314</v>
      </c>
      <c r="AN203" s="68">
        <v>85</v>
      </c>
      <c r="AO203" s="69">
        <v>1</v>
      </c>
      <c r="AP203" t="s">
        <v>314</v>
      </c>
      <c r="AQ203" s="68">
        <v>3</v>
      </c>
      <c r="AR203">
        <v>25</v>
      </c>
      <c r="AS203" t="s">
        <v>314</v>
      </c>
      <c r="AT203" s="68">
        <v>33</v>
      </c>
      <c r="AU203">
        <v>68</v>
      </c>
      <c r="AV203" t="s">
        <v>314</v>
      </c>
      <c r="AW203" s="68">
        <v>73</v>
      </c>
    </row>
    <row r="204" spans="1:49" ht="15" customHeight="1" x14ac:dyDescent="0.25">
      <c r="A204" s="66">
        <f t="shared" si="19"/>
        <v>43987</v>
      </c>
      <c r="B204">
        <f t="shared" si="21"/>
        <v>22</v>
      </c>
      <c r="C204" t="str">
        <f t="shared" si="22"/>
        <v>6-2020</v>
      </c>
      <c r="D204" s="93"/>
      <c r="E204" s="93"/>
      <c r="F204" s="20" t="str">
        <f t="shared" si="20"/>
        <v/>
      </c>
      <c r="G204" s="85" t="str">
        <f t="shared" si="23"/>
        <v/>
      </c>
      <c r="H204">
        <v>-15</v>
      </c>
      <c r="I204" t="s">
        <v>314</v>
      </c>
      <c r="J204" s="68">
        <v>-10</v>
      </c>
      <c r="K204">
        <v>-10</v>
      </c>
      <c r="L204" t="s">
        <v>314</v>
      </c>
      <c r="M204" s="68">
        <v>0</v>
      </c>
      <c r="N204">
        <v>-5</v>
      </c>
      <c r="O204" t="s">
        <v>314</v>
      </c>
      <c r="P204" s="68">
        <v>5</v>
      </c>
      <c r="Q204">
        <v>5</v>
      </c>
      <c r="R204" t="s">
        <v>314</v>
      </c>
      <c r="S204" s="68">
        <v>10</v>
      </c>
      <c r="U204" s="67"/>
      <c r="V204" s="68"/>
      <c r="W204">
        <v>35</v>
      </c>
      <c r="X204" t="s">
        <v>314</v>
      </c>
      <c r="Y204" s="68">
        <v>40</v>
      </c>
      <c r="Z204">
        <v>15</v>
      </c>
      <c r="AA204" t="s">
        <v>314</v>
      </c>
      <c r="AB204" s="68">
        <v>29</v>
      </c>
      <c r="AC204">
        <v>10</v>
      </c>
      <c r="AD204" t="s">
        <v>314</v>
      </c>
      <c r="AE204" s="68">
        <v>20</v>
      </c>
      <c r="AF204">
        <v>31</v>
      </c>
      <c r="AG204" t="s">
        <v>314</v>
      </c>
      <c r="AH204" s="68">
        <v>35</v>
      </c>
      <c r="AI204">
        <v>75</v>
      </c>
      <c r="AJ204" t="s">
        <v>314</v>
      </c>
      <c r="AK204" s="68">
        <v>90</v>
      </c>
      <c r="AL204" s="69">
        <v>70</v>
      </c>
      <c r="AM204" t="s">
        <v>314</v>
      </c>
      <c r="AN204" s="68">
        <v>85</v>
      </c>
      <c r="AO204" s="69">
        <v>1</v>
      </c>
      <c r="AP204" t="s">
        <v>314</v>
      </c>
      <c r="AQ204" s="68">
        <v>3</v>
      </c>
      <c r="AR204">
        <v>25</v>
      </c>
      <c r="AS204" t="s">
        <v>314</v>
      </c>
      <c r="AT204" s="68">
        <v>33</v>
      </c>
      <c r="AU204">
        <v>68</v>
      </c>
      <c r="AV204" t="s">
        <v>314</v>
      </c>
      <c r="AW204" s="68">
        <v>73</v>
      </c>
    </row>
    <row r="205" spans="1:49" ht="15" customHeight="1" x14ac:dyDescent="0.25">
      <c r="A205" s="66">
        <f t="shared" si="19"/>
        <v>43994</v>
      </c>
      <c r="B205">
        <f t="shared" si="21"/>
        <v>22</v>
      </c>
      <c r="C205" t="str">
        <f t="shared" si="22"/>
        <v>6-2020</v>
      </c>
      <c r="D205" s="93"/>
      <c r="E205" s="93"/>
      <c r="F205" s="20" t="str">
        <f t="shared" si="20"/>
        <v/>
      </c>
      <c r="G205" s="85" t="str">
        <f t="shared" si="23"/>
        <v/>
      </c>
      <c r="H205">
        <v>-10</v>
      </c>
      <c r="I205" t="s">
        <v>314</v>
      </c>
      <c r="J205" s="68">
        <v>-5</v>
      </c>
      <c r="K205">
        <v>-5</v>
      </c>
      <c r="L205" t="s">
        <v>314</v>
      </c>
      <c r="M205" s="68">
        <v>0</v>
      </c>
      <c r="N205">
        <v>0</v>
      </c>
      <c r="O205" t="s">
        <v>314</v>
      </c>
      <c r="P205" s="68">
        <v>5</v>
      </c>
      <c r="Q205">
        <v>5</v>
      </c>
      <c r="R205" t="s">
        <v>314</v>
      </c>
      <c r="S205" s="68">
        <v>10</v>
      </c>
      <c r="U205" s="67"/>
      <c r="V205" s="68"/>
      <c r="W205">
        <v>37</v>
      </c>
      <c r="X205" t="s">
        <v>314</v>
      </c>
      <c r="Y205" s="68">
        <v>42</v>
      </c>
      <c r="Z205">
        <v>15</v>
      </c>
      <c r="AA205" t="s">
        <v>314</v>
      </c>
      <c r="AB205" s="68">
        <v>29</v>
      </c>
      <c r="AC205">
        <v>25</v>
      </c>
      <c r="AD205" t="s">
        <v>314</v>
      </c>
      <c r="AE205" s="68">
        <v>45</v>
      </c>
      <c r="AF205">
        <v>31</v>
      </c>
      <c r="AG205" t="s">
        <v>314</v>
      </c>
      <c r="AH205" s="68">
        <v>35</v>
      </c>
      <c r="AI205">
        <v>75</v>
      </c>
      <c r="AJ205" t="s">
        <v>314</v>
      </c>
      <c r="AK205" s="68">
        <v>90</v>
      </c>
      <c r="AL205" s="69">
        <v>70</v>
      </c>
      <c r="AM205" t="s">
        <v>314</v>
      </c>
      <c r="AN205" s="68">
        <v>85</v>
      </c>
      <c r="AO205" s="69">
        <v>1</v>
      </c>
      <c r="AP205" t="s">
        <v>314</v>
      </c>
      <c r="AQ205" s="68">
        <v>3</v>
      </c>
      <c r="AR205">
        <v>25</v>
      </c>
      <c r="AS205" t="s">
        <v>314</v>
      </c>
      <c r="AT205" s="68">
        <v>33</v>
      </c>
      <c r="AU205">
        <v>68</v>
      </c>
      <c r="AV205" t="s">
        <v>314</v>
      </c>
      <c r="AW205" s="68">
        <v>73</v>
      </c>
    </row>
    <row r="206" spans="1:49" ht="15" customHeight="1" x14ac:dyDescent="0.25">
      <c r="A206" s="66">
        <f t="shared" si="19"/>
        <v>44001</v>
      </c>
      <c r="B206">
        <f t="shared" si="21"/>
        <v>22</v>
      </c>
      <c r="C206" t="str">
        <f t="shared" si="22"/>
        <v>6-2020</v>
      </c>
      <c r="D206" s="93"/>
      <c r="E206" s="93"/>
      <c r="F206" s="20" t="str">
        <f t="shared" si="20"/>
        <v/>
      </c>
      <c r="G206" s="85" t="str">
        <f t="shared" si="23"/>
        <v/>
      </c>
      <c r="H206">
        <v>-10</v>
      </c>
      <c r="I206" t="s">
        <v>314</v>
      </c>
      <c r="J206" s="68">
        <v>-5</v>
      </c>
      <c r="K206">
        <v>-5</v>
      </c>
      <c r="L206" t="s">
        <v>314</v>
      </c>
      <c r="M206" s="68">
        <v>0</v>
      </c>
      <c r="N206">
        <v>0</v>
      </c>
      <c r="O206" t="s">
        <v>314</v>
      </c>
      <c r="P206" s="68">
        <v>5</v>
      </c>
      <c r="Q206">
        <v>5</v>
      </c>
      <c r="R206" t="s">
        <v>314</v>
      </c>
      <c r="S206" s="68">
        <v>10</v>
      </c>
      <c r="U206" s="67"/>
      <c r="V206" s="68"/>
      <c r="W206">
        <v>37</v>
      </c>
      <c r="X206" t="s">
        <v>314</v>
      </c>
      <c r="Y206" s="68">
        <v>42</v>
      </c>
      <c r="Z206">
        <v>15</v>
      </c>
      <c r="AA206" t="s">
        <v>314</v>
      </c>
      <c r="AB206" s="68">
        <v>29</v>
      </c>
      <c r="AC206">
        <v>25</v>
      </c>
      <c r="AD206" t="s">
        <v>314</v>
      </c>
      <c r="AE206" s="68">
        <v>45</v>
      </c>
      <c r="AF206">
        <v>31</v>
      </c>
      <c r="AG206" t="s">
        <v>314</v>
      </c>
      <c r="AH206" s="68">
        <v>35</v>
      </c>
      <c r="AI206">
        <v>75</v>
      </c>
      <c r="AJ206" t="s">
        <v>314</v>
      </c>
      <c r="AK206" s="68">
        <v>90</v>
      </c>
      <c r="AL206" s="69">
        <v>70</v>
      </c>
      <c r="AM206" t="s">
        <v>314</v>
      </c>
      <c r="AN206" s="68">
        <v>85</v>
      </c>
      <c r="AO206" s="69">
        <v>1</v>
      </c>
      <c r="AP206" t="s">
        <v>314</v>
      </c>
      <c r="AQ206" s="68">
        <v>3</v>
      </c>
      <c r="AR206">
        <v>25</v>
      </c>
      <c r="AS206" t="s">
        <v>314</v>
      </c>
      <c r="AT206" s="68">
        <v>33</v>
      </c>
      <c r="AU206">
        <v>68</v>
      </c>
      <c r="AV206" t="s">
        <v>314</v>
      </c>
      <c r="AW206" s="68">
        <v>73</v>
      </c>
    </row>
    <row r="207" spans="1:49" ht="15" customHeight="1" x14ac:dyDescent="0.25">
      <c r="A207" s="66">
        <f t="shared" si="19"/>
        <v>44008</v>
      </c>
      <c r="B207">
        <f t="shared" si="21"/>
        <v>22</v>
      </c>
      <c r="C207" t="str">
        <f t="shared" si="22"/>
        <v>6-2020</v>
      </c>
      <c r="D207" s="93"/>
      <c r="E207" s="93"/>
      <c r="F207" s="20" t="str">
        <f t="shared" si="20"/>
        <v/>
      </c>
      <c r="G207" s="85" t="str">
        <f t="shared" si="23"/>
        <v/>
      </c>
      <c r="H207">
        <v>-10</v>
      </c>
      <c r="I207" t="s">
        <v>314</v>
      </c>
      <c r="J207" s="68">
        <v>-5</v>
      </c>
      <c r="K207">
        <v>-5</v>
      </c>
      <c r="L207" t="s">
        <v>314</v>
      </c>
      <c r="M207" s="68">
        <v>0</v>
      </c>
      <c r="N207">
        <v>0</v>
      </c>
      <c r="O207" t="s">
        <v>314</v>
      </c>
      <c r="P207" s="68">
        <v>10</v>
      </c>
      <c r="Q207">
        <v>5</v>
      </c>
      <c r="R207" t="s">
        <v>314</v>
      </c>
      <c r="S207" s="68">
        <v>10</v>
      </c>
      <c r="U207" s="67"/>
      <c r="V207" s="68"/>
      <c r="W207">
        <v>37</v>
      </c>
      <c r="X207" t="s">
        <v>314</v>
      </c>
      <c r="Y207" s="68">
        <v>49</v>
      </c>
      <c r="Z207">
        <v>15</v>
      </c>
      <c r="AA207" t="s">
        <v>314</v>
      </c>
      <c r="AB207" s="68">
        <v>29</v>
      </c>
      <c r="AC207">
        <v>25</v>
      </c>
      <c r="AD207" t="s">
        <v>314</v>
      </c>
      <c r="AE207" s="68">
        <v>45</v>
      </c>
      <c r="AF207">
        <v>34</v>
      </c>
      <c r="AG207" t="s">
        <v>314</v>
      </c>
      <c r="AH207" s="68">
        <v>48</v>
      </c>
      <c r="AI207">
        <v>75</v>
      </c>
      <c r="AJ207" t="s">
        <v>314</v>
      </c>
      <c r="AK207" s="68">
        <v>90</v>
      </c>
      <c r="AL207" s="69">
        <v>70</v>
      </c>
      <c r="AM207" t="s">
        <v>314</v>
      </c>
      <c r="AN207" s="68">
        <v>85</v>
      </c>
      <c r="AO207" s="69">
        <v>1</v>
      </c>
      <c r="AP207" t="s">
        <v>314</v>
      </c>
      <c r="AQ207" s="68">
        <v>3</v>
      </c>
      <c r="AR207">
        <v>25</v>
      </c>
      <c r="AS207" t="s">
        <v>314</v>
      </c>
      <c r="AT207" s="68">
        <v>33</v>
      </c>
      <c r="AU207">
        <v>68</v>
      </c>
      <c r="AV207" t="s">
        <v>314</v>
      </c>
      <c r="AW207" s="68">
        <v>73</v>
      </c>
    </row>
    <row r="208" spans="1:49" ht="15" customHeight="1" x14ac:dyDescent="0.25">
      <c r="A208" s="66">
        <f t="shared" si="19"/>
        <v>44015</v>
      </c>
      <c r="B208">
        <f t="shared" si="21"/>
        <v>22</v>
      </c>
      <c r="C208" t="str">
        <f t="shared" si="22"/>
        <v>7-2020</v>
      </c>
      <c r="D208" s="93"/>
      <c r="E208" s="93"/>
      <c r="F208" s="20" t="str">
        <f t="shared" si="20"/>
        <v/>
      </c>
      <c r="G208" s="85" t="str">
        <f t="shared" si="23"/>
        <v/>
      </c>
      <c r="H208">
        <v>-15</v>
      </c>
      <c r="I208" t="s">
        <v>314</v>
      </c>
      <c r="J208" s="68">
        <v>-5</v>
      </c>
      <c r="K208">
        <v>-5</v>
      </c>
      <c r="L208" t="s">
        <v>314</v>
      </c>
      <c r="M208" s="68">
        <v>0</v>
      </c>
      <c r="N208">
        <v>0</v>
      </c>
      <c r="O208" t="s">
        <v>314</v>
      </c>
      <c r="P208" s="68">
        <v>10</v>
      </c>
      <c r="Q208">
        <v>3</v>
      </c>
      <c r="R208" t="s">
        <v>314</v>
      </c>
      <c r="S208" s="68">
        <v>8</v>
      </c>
      <c r="U208" s="67"/>
      <c r="V208" s="68"/>
      <c r="W208">
        <v>37</v>
      </c>
      <c r="X208" t="s">
        <v>314</v>
      </c>
      <c r="Y208" s="68">
        <v>49</v>
      </c>
      <c r="Z208">
        <v>15</v>
      </c>
      <c r="AA208" t="s">
        <v>314</v>
      </c>
      <c r="AB208" s="68">
        <v>29</v>
      </c>
      <c r="AC208">
        <v>25</v>
      </c>
      <c r="AD208" t="s">
        <v>314</v>
      </c>
      <c r="AE208" s="68">
        <v>45</v>
      </c>
      <c r="AF208">
        <v>34</v>
      </c>
      <c r="AG208" t="s">
        <v>314</v>
      </c>
      <c r="AH208" s="68">
        <v>48</v>
      </c>
      <c r="AI208">
        <v>75</v>
      </c>
      <c r="AJ208" t="s">
        <v>314</v>
      </c>
      <c r="AK208" s="68">
        <v>90</v>
      </c>
      <c r="AL208" s="69">
        <v>70</v>
      </c>
      <c r="AM208" t="s">
        <v>314</v>
      </c>
      <c r="AN208" s="68">
        <v>85</v>
      </c>
      <c r="AO208" s="69">
        <v>1</v>
      </c>
      <c r="AP208" t="s">
        <v>314</v>
      </c>
      <c r="AQ208" s="68">
        <v>3</v>
      </c>
      <c r="AR208">
        <v>25</v>
      </c>
      <c r="AS208" t="s">
        <v>314</v>
      </c>
      <c r="AT208" s="68">
        <v>33</v>
      </c>
      <c r="AU208">
        <v>68</v>
      </c>
      <c r="AV208" t="s">
        <v>314</v>
      </c>
      <c r="AW208" s="68">
        <v>73</v>
      </c>
    </row>
    <row r="209" spans="1:49" ht="15" customHeight="1" x14ac:dyDescent="0.25">
      <c r="A209" s="66">
        <f t="shared" si="19"/>
        <v>44022</v>
      </c>
      <c r="B209">
        <f t="shared" si="21"/>
        <v>22</v>
      </c>
      <c r="C209" t="str">
        <f t="shared" si="22"/>
        <v>7-2020</v>
      </c>
      <c r="D209" s="93"/>
      <c r="E209" s="93"/>
      <c r="F209" s="20" t="str">
        <f t="shared" si="20"/>
        <v/>
      </c>
      <c r="G209" s="85" t="str">
        <f t="shared" si="23"/>
        <v/>
      </c>
      <c r="H209">
        <v>-15</v>
      </c>
      <c r="I209" t="s">
        <v>314</v>
      </c>
      <c r="J209" s="68">
        <v>-5</v>
      </c>
      <c r="K209">
        <v>-5</v>
      </c>
      <c r="L209" t="s">
        <v>314</v>
      </c>
      <c r="M209" s="68">
        <v>0</v>
      </c>
      <c r="N209">
        <v>5</v>
      </c>
      <c r="O209" t="s">
        <v>314</v>
      </c>
      <c r="P209" s="68">
        <v>15</v>
      </c>
      <c r="Q209">
        <v>3</v>
      </c>
      <c r="R209" t="s">
        <v>314</v>
      </c>
      <c r="S209" s="68">
        <v>8</v>
      </c>
      <c r="U209" s="67"/>
      <c r="V209" s="68"/>
      <c r="W209">
        <v>37</v>
      </c>
      <c r="X209" t="s">
        <v>314</v>
      </c>
      <c r="Y209" s="68">
        <v>49</v>
      </c>
      <c r="Z209">
        <v>15</v>
      </c>
      <c r="AA209" t="s">
        <v>314</v>
      </c>
      <c r="AB209" s="68">
        <v>29</v>
      </c>
      <c r="AC209">
        <v>25</v>
      </c>
      <c r="AD209" t="s">
        <v>314</v>
      </c>
      <c r="AE209" s="68">
        <v>45</v>
      </c>
      <c r="AF209">
        <v>34</v>
      </c>
      <c r="AG209" t="s">
        <v>314</v>
      </c>
      <c r="AH209" s="68">
        <v>48</v>
      </c>
      <c r="AI209">
        <v>75</v>
      </c>
      <c r="AJ209" t="s">
        <v>314</v>
      </c>
      <c r="AK209" s="68">
        <v>90</v>
      </c>
      <c r="AL209" s="69">
        <v>70</v>
      </c>
      <c r="AM209" t="s">
        <v>314</v>
      </c>
      <c r="AN209" s="68">
        <v>85</v>
      </c>
      <c r="AO209" s="69">
        <v>1</v>
      </c>
      <c r="AP209" t="s">
        <v>314</v>
      </c>
      <c r="AQ209" s="68">
        <v>3</v>
      </c>
      <c r="AR209">
        <v>25</v>
      </c>
      <c r="AS209" t="s">
        <v>314</v>
      </c>
      <c r="AT209" s="68">
        <v>33</v>
      </c>
      <c r="AU209">
        <v>68</v>
      </c>
      <c r="AV209" t="s">
        <v>314</v>
      </c>
      <c r="AW209" s="68">
        <v>73</v>
      </c>
    </row>
    <row r="210" spans="1:49" ht="15" customHeight="1" x14ac:dyDescent="0.25">
      <c r="A210" s="66">
        <f t="shared" si="19"/>
        <v>44029</v>
      </c>
      <c r="B210">
        <f t="shared" si="21"/>
        <v>22</v>
      </c>
      <c r="C210" t="str">
        <f t="shared" si="22"/>
        <v>7-2020</v>
      </c>
      <c r="D210" s="93"/>
      <c r="E210" s="93"/>
      <c r="F210" s="20" t="str">
        <f t="shared" si="20"/>
        <v/>
      </c>
      <c r="G210" s="85" t="str">
        <f t="shared" si="23"/>
        <v/>
      </c>
      <c r="H210">
        <v>-15</v>
      </c>
      <c r="I210" t="s">
        <v>314</v>
      </c>
      <c r="J210" s="68">
        <v>-5</v>
      </c>
      <c r="K210">
        <v>-5</v>
      </c>
      <c r="L210" t="s">
        <v>314</v>
      </c>
      <c r="M210" s="68">
        <v>0</v>
      </c>
      <c r="N210">
        <v>5</v>
      </c>
      <c r="O210" t="s">
        <v>314</v>
      </c>
      <c r="P210" s="68">
        <v>15</v>
      </c>
      <c r="Q210">
        <v>3</v>
      </c>
      <c r="R210" t="s">
        <v>314</v>
      </c>
      <c r="S210" s="68">
        <v>8</v>
      </c>
      <c r="U210" s="67"/>
      <c r="V210" s="68"/>
      <c r="W210">
        <v>37</v>
      </c>
      <c r="X210" t="s">
        <v>314</v>
      </c>
      <c r="Y210" s="68">
        <v>49</v>
      </c>
      <c r="Z210">
        <v>15</v>
      </c>
      <c r="AA210" t="s">
        <v>314</v>
      </c>
      <c r="AB210" s="68">
        <v>29</v>
      </c>
      <c r="AC210">
        <v>25</v>
      </c>
      <c r="AD210" t="s">
        <v>314</v>
      </c>
      <c r="AE210" s="68">
        <v>45</v>
      </c>
      <c r="AF210">
        <v>34</v>
      </c>
      <c r="AG210" t="s">
        <v>314</v>
      </c>
      <c r="AH210" s="68">
        <v>48</v>
      </c>
      <c r="AI210">
        <v>75</v>
      </c>
      <c r="AJ210" t="s">
        <v>314</v>
      </c>
      <c r="AK210" s="68">
        <v>90</v>
      </c>
      <c r="AL210" s="69">
        <v>70</v>
      </c>
      <c r="AM210" t="s">
        <v>314</v>
      </c>
      <c r="AN210" s="68">
        <v>85</v>
      </c>
      <c r="AO210" s="69">
        <v>1</v>
      </c>
      <c r="AP210" t="s">
        <v>314</v>
      </c>
      <c r="AQ210" s="68">
        <v>3</v>
      </c>
      <c r="AR210">
        <v>25</v>
      </c>
      <c r="AS210" t="s">
        <v>314</v>
      </c>
      <c r="AT210" s="68">
        <v>33</v>
      </c>
      <c r="AU210">
        <v>68</v>
      </c>
      <c r="AV210" t="s">
        <v>314</v>
      </c>
      <c r="AW210" s="68">
        <v>73</v>
      </c>
    </row>
    <row r="211" spans="1:49" ht="15" customHeight="1" x14ac:dyDescent="0.25">
      <c r="A211" s="66">
        <f t="shared" si="19"/>
        <v>44036</v>
      </c>
      <c r="B211">
        <f t="shared" si="21"/>
        <v>22</v>
      </c>
      <c r="C211" t="str">
        <f t="shared" si="22"/>
        <v>7-2020</v>
      </c>
      <c r="D211" s="93"/>
      <c r="E211" s="93"/>
      <c r="F211" s="20" t="str">
        <f t="shared" si="20"/>
        <v/>
      </c>
      <c r="G211" s="85" t="str">
        <f t="shared" si="23"/>
        <v/>
      </c>
      <c r="H211">
        <v>-15</v>
      </c>
      <c r="I211" t="s">
        <v>314</v>
      </c>
      <c r="J211" s="68">
        <v>-5</v>
      </c>
      <c r="K211">
        <v>-5</v>
      </c>
      <c r="L211" t="s">
        <v>314</v>
      </c>
      <c r="M211" s="68">
        <v>0</v>
      </c>
      <c r="N211">
        <v>5</v>
      </c>
      <c r="O211" t="s">
        <v>314</v>
      </c>
      <c r="P211" s="68">
        <v>15</v>
      </c>
      <c r="Q211">
        <v>3</v>
      </c>
      <c r="R211" t="s">
        <v>314</v>
      </c>
      <c r="S211" s="68">
        <v>8</v>
      </c>
      <c r="U211" s="67"/>
      <c r="V211" s="68"/>
      <c r="W211">
        <v>45</v>
      </c>
      <c r="X211" t="s">
        <v>314</v>
      </c>
      <c r="Y211" s="68">
        <v>50</v>
      </c>
      <c r="Z211">
        <v>15</v>
      </c>
      <c r="AA211" t="s">
        <v>314</v>
      </c>
      <c r="AB211" s="68">
        <v>29</v>
      </c>
      <c r="AC211">
        <v>25</v>
      </c>
      <c r="AD211" t="s">
        <v>314</v>
      </c>
      <c r="AE211" s="68">
        <v>45</v>
      </c>
      <c r="AF211">
        <v>40</v>
      </c>
      <c r="AG211" t="s">
        <v>314</v>
      </c>
      <c r="AH211" s="68">
        <v>45</v>
      </c>
      <c r="AI211">
        <v>75</v>
      </c>
      <c r="AJ211" t="s">
        <v>314</v>
      </c>
      <c r="AK211" s="68">
        <v>90</v>
      </c>
      <c r="AL211" s="69">
        <v>70</v>
      </c>
      <c r="AM211" t="s">
        <v>314</v>
      </c>
      <c r="AN211" s="68">
        <v>85</v>
      </c>
      <c r="AO211" s="69">
        <v>1</v>
      </c>
      <c r="AP211" t="s">
        <v>314</v>
      </c>
      <c r="AQ211" s="68">
        <v>3</v>
      </c>
      <c r="AR211">
        <v>25</v>
      </c>
      <c r="AS211" t="s">
        <v>314</v>
      </c>
      <c r="AT211" s="68">
        <v>33</v>
      </c>
      <c r="AU211">
        <v>68</v>
      </c>
      <c r="AV211" t="s">
        <v>314</v>
      </c>
      <c r="AW211" s="68">
        <v>73</v>
      </c>
    </row>
    <row r="212" spans="1:49" x14ac:dyDescent="0.25">
      <c r="A212" s="66">
        <f t="shared" si="19"/>
        <v>44043</v>
      </c>
      <c r="B212">
        <f t="shared" si="21"/>
        <v>25.5</v>
      </c>
      <c r="C212" t="str">
        <f t="shared" si="22"/>
        <v>7-2020</v>
      </c>
      <c r="D212" s="93"/>
      <c r="E212" s="93"/>
      <c r="F212" s="20" t="str">
        <f t="shared" si="20"/>
        <v/>
      </c>
      <c r="G212" s="85" t="str">
        <f t="shared" si="23"/>
        <v/>
      </c>
      <c r="H212">
        <v>-15</v>
      </c>
      <c r="I212" t="s">
        <v>314</v>
      </c>
      <c r="J212" s="68">
        <v>-5</v>
      </c>
      <c r="K212">
        <v>-10</v>
      </c>
      <c r="L212" t="s">
        <v>314</v>
      </c>
      <c r="M212" s="68">
        <v>0</v>
      </c>
      <c r="N212">
        <v>5</v>
      </c>
      <c r="O212" t="s">
        <v>314</v>
      </c>
      <c r="P212" s="68">
        <v>15</v>
      </c>
      <c r="Q212">
        <v>5</v>
      </c>
      <c r="R212" t="s">
        <v>314</v>
      </c>
      <c r="S212" s="68">
        <v>10</v>
      </c>
      <c r="U212" s="67"/>
      <c r="V212" s="68"/>
      <c r="W212">
        <v>45</v>
      </c>
      <c r="X212" t="s">
        <v>314</v>
      </c>
      <c r="Y212" s="68">
        <v>50</v>
      </c>
      <c r="Z212">
        <v>22</v>
      </c>
      <c r="AA212" t="s">
        <v>314</v>
      </c>
      <c r="AB212" s="68">
        <v>29</v>
      </c>
      <c r="AC212">
        <v>25</v>
      </c>
      <c r="AD212" t="s">
        <v>314</v>
      </c>
      <c r="AE212" s="68">
        <v>45</v>
      </c>
      <c r="AF212">
        <v>40</v>
      </c>
      <c r="AG212" t="s">
        <v>314</v>
      </c>
      <c r="AH212" s="68">
        <v>45</v>
      </c>
      <c r="AI212">
        <v>75</v>
      </c>
      <c r="AJ212" t="s">
        <v>314</v>
      </c>
      <c r="AK212" s="68">
        <v>90</v>
      </c>
      <c r="AL212" s="69">
        <v>70</v>
      </c>
      <c r="AM212" t="s">
        <v>314</v>
      </c>
      <c r="AN212" s="68">
        <v>85</v>
      </c>
      <c r="AO212" s="69">
        <v>1</v>
      </c>
      <c r="AP212" t="s">
        <v>314</v>
      </c>
      <c r="AQ212" s="68">
        <v>3</v>
      </c>
      <c r="AR212">
        <v>25</v>
      </c>
      <c r="AS212" t="s">
        <v>314</v>
      </c>
      <c r="AT212" s="68">
        <v>33</v>
      </c>
      <c r="AU212">
        <v>68</v>
      </c>
      <c r="AV212" t="s">
        <v>314</v>
      </c>
      <c r="AW212" s="68">
        <v>73</v>
      </c>
    </row>
    <row r="213" spans="1:49" x14ac:dyDescent="0.25">
      <c r="A213" s="66">
        <f t="shared" si="19"/>
        <v>44050</v>
      </c>
      <c r="B213">
        <f t="shared" si="21"/>
        <v>25.5</v>
      </c>
      <c r="C213" t="str">
        <f t="shared" si="22"/>
        <v>8-2020</v>
      </c>
      <c r="D213" s="93"/>
      <c r="E213" s="93"/>
      <c r="F213" s="20" t="str">
        <f t="shared" si="20"/>
        <v/>
      </c>
      <c r="G213" s="85" t="str">
        <f t="shared" si="23"/>
        <v/>
      </c>
      <c r="H213">
        <v>-15</v>
      </c>
      <c r="I213" t="s">
        <v>314</v>
      </c>
      <c r="J213" s="68">
        <v>-5</v>
      </c>
      <c r="K213">
        <v>-10</v>
      </c>
      <c r="L213" t="s">
        <v>314</v>
      </c>
      <c r="M213" s="68">
        <v>0</v>
      </c>
      <c r="N213">
        <v>5</v>
      </c>
      <c r="O213" t="s">
        <v>314</v>
      </c>
      <c r="P213" s="68">
        <v>15</v>
      </c>
      <c r="Q213">
        <v>5</v>
      </c>
      <c r="R213" t="s">
        <v>314</v>
      </c>
      <c r="S213" s="68">
        <v>10</v>
      </c>
      <c r="U213" s="67"/>
      <c r="V213" s="68"/>
      <c r="W213">
        <v>51</v>
      </c>
      <c r="X213" t="s">
        <v>314</v>
      </c>
      <c r="Y213" s="68">
        <v>56</v>
      </c>
      <c r="Z213">
        <v>22</v>
      </c>
      <c r="AA213" t="s">
        <v>314</v>
      </c>
      <c r="AB213" s="68">
        <v>29</v>
      </c>
      <c r="AC213">
        <v>25</v>
      </c>
      <c r="AD213" t="s">
        <v>314</v>
      </c>
      <c r="AE213" s="68">
        <v>45</v>
      </c>
      <c r="AF213">
        <v>40</v>
      </c>
      <c r="AG213" t="s">
        <v>314</v>
      </c>
      <c r="AH213" s="68">
        <v>45</v>
      </c>
      <c r="AI213">
        <v>75</v>
      </c>
      <c r="AJ213" t="s">
        <v>314</v>
      </c>
      <c r="AK213" s="68">
        <v>90</v>
      </c>
      <c r="AL213" s="69">
        <v>70</v>
      </c>
      <c r="AM213" t="s">
        <v>314</v>
      </c>
      <c r="AN213" s="68">
        <v>85</v>
      </c>
      <c r="AO213" s="69">
        <v>1</v>
      </c>
      <c r="AP213" t="s">
        <v>314</v>
      </c>
      <c r="AQ213" s="68">
        <v>3</v>
      </c>
      <c r="AR213">
        <v>25</v>
      </c>
      <c r="AS213" t="s">
        <v>314</v>
      </c>
      <c r="AT213" s="68">
        <v>33</v>
      </c>
      <c r="AU213">
        <v>68</v>
      </c>
      <c r="AV213" t="s">
        <v>314</v>
      </c>
      <c r="AW213" s="68">
        <v>73</v>
      </c>
    </row>
    <row r="214" spans="1:49" x14ac:dyDescent="0.25">
      <c r="A214" s="66">
        <f t="shared" si="19"/>
        <v>44057</v>
      </c>
      <c r="B214">
        <f t="shared" si="21"/>
        <v>25.5</v>
      </c>
      <c r="C214" t="str">
        <f t="shared" si="22"/>
        <v>8-2020</v>
      </c>
      <c r="D214" s="93"/>
      <c r="E214" s="93"/>
      <c r="F214" s="20" t="str">
        <f t="shared" si="20"/>
        <v/>
      </c>
      <c r="G214" s="85" t="str">
        <f t="shared" si="23"/>
        <v/>
      </c>
      <c r="H214">
        <v>-15</v>
      </c>
      <c r="I214" t="s">
        <v>314</v>
      </c>
      <c r="J214" s="68">
        <v>-5</v>
      </c>
      <c r="K214">
        <v>-10</v>
      </c>
      <c r="L214" t="s">
        <v>314</v>
      </c>
      <c r="M214" s="68">
        <v>0</v>
      </c>
      <c r="N214">
        <v>5</v>
      </c>
      <c r="O214" t="s">
        <v>314</v>
      </c>
      <c r="P214" s="68">
        <v>15</v>
      </c>
      <c r="Q214">
        <v>5</v>
      </c>
      <c r="R214" t="s">
        <v>314</v>
      </c>
      <c r="S214" s="68">
        <v>10</v>
      </c>
      <c r="U214" s="67"/>
      <c r="V214" s="68"/>
      <c r="W214">
        <v>51</v>
      </c>
      <c r="X214" t="s">
        <v>314</v>
      </c>
      <c r="Y214" s="68">
        <v>56</v>
      </c>
      <c r="Z214">
        <v>22</v>
      </c>
      <c r="AA214" t="s">
        <v>314</v>
      </c>
      <c r="AB214" s="68">
        <v>29</v>
      </c>
      <c r="AC214">
        <v>25</v>
      </c>
      <c r="AD214" t="s">
        <v>314</v>
      </c>
      <c r="AE214" s="68">
        <v>45</v>
      </c>
      <c r="AF214">
        <v>40</v>
      </c>
      <c r="AG214" t="s">
        <v>314</v>
      </c>
      <c r="AH214" s="68">
        <v>45</v>
      </c>
      <c r="AI214">
        <v>75</v>
      </c>
      <c r="AJ214" t="s">
        <v>314</v>
      </c>
      <c r="AK214" s="68">
        <v>90</v>
      </c>
      <c r="AL214" s="69">
        <v>70</v>
      </c>
      <c r="AM214" t="s">
        <v>314</v>
      </c>
      <c r="AN214" s="68">
        <v>85</v>
      </c>
      <c r="AO214" s="69">
        <v>1</v>
      </c>
      <c r="AP214" t="s">
        <v>314</v>
      </c>
      <c r="AQ214" s="68">
        <v>3</v>
      </c>
      <c r="AR214">
        <v>25</v>
      </c>
      <c r="AS214" t="s">
        <v>314</v>
      </c>
      <c r="AT214" s="68">
        <v>33</v>
      </c>
      <c r="AU214">
        <v>68</v>
      </c>
      <c r="AV214" t="s">
        <v>314</v>
      </c>
      <c r="AW214" s="68">
        <v>73</v>
      </c>
    </row>
    <row r="215" spans="1:49" x14ac:dyDescent="0.25">
      <c r="A215" s="66">
        <f t="shared" si="19"/>
        <v>44064</v>
      </c>
      <c r="B215">
        <f t="shared" si="21"/>
        <v>37</v>
      </c>
      <c r="C215" t="str">
        <f t="shared" si="22"/>
        <v>8-2020</v>
      </c>
      <c r="D215" s="93"/>
      <c r="E215" s="93"/>
      <c r="F215" s="20" t="str">
        <f t="shared" si="20"/>
        <v/>
      </c>
      <c r="G215" s="85" t="str">
        <f t="shared" si="23"/>
        <v/>
      </c>
      <c r="H215">
        <v>-15</v>
      </c>
      <c r="I215" t="s">
        <v>314</v>
      </c>
      <c r="J215" s="68">
        <v>-5</v>
      </c>
      <c r="K215">
        <v>-10</v>
      </c>
      <c r="L215" t="s">
        <v>314</v>
      </c>
      <c r="M215" s="68">
        <v>-5</v>
      </c>
      <c r="N215">
        <v>10</v>
      </c>
      <c r="O215" t="s">
        <v>314</v>
      </c>
      <c r="P215" s="68">
        <v>15</v>
      </c>
      <c r="Q215">
        <v>5</v>
      </c>
      <c r="R215" t="s">
        <v>314</v>
      </c>
      <c r="S215" s="68">
        <v>10</v>
      </c>
      <c r="U215" s="67"/>
      <c r="V215" s="68"/>
      <c r="W215">
        <v>51</v>
      </c>
      <c r="X215" t="s">
        <v>314</v>
      </c>
      <c r="Y215" s="68">
        <v>56</v>
      </c>
      <c r="Z215">
        <v>35</v>
      </c>
      <c r="AA215" t="s">
        <v>314</v>
      </c>
      <c r="AB215" s="68">
        <v>39</v>
      </c>
      <c r="AC215">
        <v>25</v>
      </c>
      <c r="AD215" t="s">
        <v>314</v>
      </c>
      <c r="AE215" s="68">
        <v>45</v>
      </c>
      <c r="AF215">
        <v>42</v>
      </c>
      <c r="AG215" t="s">
        <v>314</v>
      </c>
      <c r="AH215" s="68">
        <v>49</v>
      </c>
      <c r="AI215">
        <v>75</v>
      </c>
      <c r="AJ215" t="s">
        <v>314</v>
      </c>
      <c r="AK215" s="68">
        <v>90</v>
      </c>
      <c r="AL215" s="69">
        <v>70</v>
      </c>
      <c r="AM215" t="s">
        <v>314</v>
      </c>
      <c r="AN215" s="68">
        <v>85</v>
      </c>
      <c r="AO215" s="69">
        <v>1</v>
      </c>
      <c r="AP215" t="s">
        <v>314</v>
      </c>
      <c r="AQ215" s="68">
        <v>3</v>
      </c>
      <c r="AR215">
        <v>25</v>
      </c>
      <c r="AS215" t="s">
        <v>314</v>
      </c>
      <c r="AT215" s="68">
        <v>33</v>
      </c>
      <c r="AU215">
        <v>68</v>
      </c>
      <c r="AV215" t="s">
        <v>314</v>
      </c>
      <c r="AW215" s="68">
        <v>73</v>
      </c>
    </row>
    <row r="216" spans="1:49" x14ac:dyDescent="0.25">
      <c r="A216" s="66">
        <f t="shared" si="19"/>
        <v>44071</v>
      </c>
      <c r="B216">
        <f t="shared" si="21"/>
        <v>37</v>
      </c>
      <c r="C216" t="str">
        <f t="shared" si="22"/>
        <v>8-2020</v>
      </c>
      <c r="D216" s="93"/>
      <c r="E216" s="93"/>
      <c r="F216" s="20" t="str">
        <f t="shared" si="20"/>
        <v/>
      </c>
      <c r="G216" s="85" t="str">
        <f t="shared" si="23"/>
        <v/>
      </c>
      <c r="H216">
        <v>-15</v>
      </c>
      <c r="I216" t="s">
        <v>314</v>
      </c>
      <c r="J216" s="68">
        <v>-5</v>
      </c>
      <c r="K216">
        <v>-12</v>
      </c>
      <c r="L216" t="s">
        <v>314</v>
      </c>
      <c r="M216" s="68">
        <v>-7</v>
      </c>
      <c r="N216">
        <v>10</v>
      </c>
      <c r="O216" t="s">
        <v>314</v>
      </c>
      <c r="P216" s="68">
        <v>20</v>
      </c>
      <c r="Q216">
        <v>8</v>
      </c>
      <c r="R216" t="s">
        <v>314</v>
      </c>
      <c r="S216" s="68">
        <v>13</v>
      </c>
      <c r="U216" s="67"/>
      <c r="V216" s="68"/>
      <c r="W216">
        <v>51</v>
      </c>
      <c r="X216" t="s">
        <v>314</v>
      </c>
      <c r="Y216" s="68">
        <v>56</v>
      </c>
      <c r="Z216">
        <v>35</v>
      </c>
      <c r="AA216" t="s">
        <v>314</v>
      </c>
      <c r="AB216" s="68">
        <v>39</v>
      </c>
      <c r="AC216">
        <v>25</v>
      </c>
      <c r="AD216" t="s">
        <v>314</v>
      </c>
      <c r="AE216" s="68">
        <v>45</v>
      </c>
      <c r="AF216">
        <v>50</v>
      </c>
      <c r="AG216" t="s">
        <v>314</v>
      </c>
      <c r="AH216" s="68">
        <v>55</v>
      </c>
      <c r="AI216">
        <v>75</v>
      </c>
      <c r="AJ216" t="s">
        <v>314</v>
      </c>
      <c r="AK216" s="68">
        <v>90</v>
      </c>
      <c r="AL216" s="69">
        <v>70</v>
      </c>
      <c r="AM216" t="s">
        <v>314</v>
      </c>
      <c r="AN216" s="68">
        <v>85</v>
      </c>
      <c r="AO216" s="69">
        <v>1</v>
      </c>
      <c r="AP216" t="s">
        <v>314</v>
      </c>
      <c r="AQ216" s="68">
        <v>3</v>
      </c>
      <c r="AR216">
        <v>25</v>
      </c>
      <c r="AS216" t="s">
        <v>314</v>
      </c>
      <c r="AT216" s="68">
        <v>33</v>
      </c>
      <c r="AU216">
        <v>68</v>
      </c>
      <c r="AV216" t="s">
        <v>314</v>
      </c>
      <c r="AW216" s="68">
        <v>73</v>
      </c>
    </row>
    <row r="217" spans="1:49" x14ac:dyDescent="0.25">
      <c r="A217" s="66">
        <f t="shared" si="19"/>
        <v>44078</v>
      </c>
      <c r="B217">
        <f t="shared" si="21"/>
        <v>37</v>
      </c>
      <c r="C217" t="str">
        <f t="shared" si="22"/>
        <v>9-2020</v>
      </c>
      <c r="D217" s="93"/>
      <c r="E217" s="93"/>
      <c r="F217" s="20" t="str">
        <f t="shared" si="20"/>
        <v/>
      </c>
      <c r="G217" s="85" t="str">
        <f t="shared" si="23"/>
        <v/>
      </c>
      <c r="H217">
        <v>-15</v>
      </c>
      <c r="I217" t="s">
        <v>314</v>
      </c>
      <c r="J217" s="68">
        <v>-5</v>
      </c>
      <c r="K217">
        <v>-12</v>
      </c>
      <c r="L217" t="s">
        <v>314</v>
      </c>
      <c r="M217" s="68">
        <v>-7</v>
      </c>
      <c r="N217">
        <v>10</v>
      </c>
      <c r="O217" t="s">
        <v>314</v>
      </c>
      <c r="P217" s="68">
        <v>20</v>
      </c>
      <c r="Q217">
        <v>10</v>
      </c>
      <c r="R217" t="s">
        <v>314</v>
      </c>
      <c r="S217" s="68">
        <v>15</v>
      </c>
      <c r="U217" s="67"/>
      <c r="V217" s="68"/>
      <c r="W217">
        <v>51</v>
      </c>
      <c r="X217" t="s">
        <v>314</v>
      </c>
      <c r="Y217" s="68">
        <v>56</v>
      </c>
      <c r="Z217">
        <v>35</v>
      </c>
      <c r="AA217" t="s">
        <v>314</v>
      </c>
      <c r="AB217" s="68">
        <v>39</v>
      </c>
      <c r="AC217">
        <v>25</v>
      </c>
      <c r="AD217" t="s">
        <v>314</v>
      </c>
      <c r="AE217" s="68">
        <v>45</v>
      </c>
      <c r="AF217">
        <v>50</v>
      </c>
      <c r="AG217" t="s">
        <v>314</v>
      </c>
      <c r="AH217" s="68">
        <v>55</v>
      </c>
      <c r="AI217">
        <v>75</v>
      </c>
      <c r="AJ217" t="s">
        <v>314</v>
      </c>
      <c r="AK217" s="68">
        <v>90</v>
      </c>
      <c r="AL217" s="69">
        <v>70</v>
      </c>
      <c r="AM217" t="s">
        <v>314</v>
      </c>
      <c r="AN217" s="68">
        <v>85</v>
      </c>
      <c r="AO217" s="69">
        <v>1</v>
      </c>
      <c r="AP217" t="s">
        <v>314</v>
      </c>
      <c r="AQ217" s="68">
        <v>3</v>
      </c>
      <c r="AR217">
        <v>25</v>
      </c>
      <c r="AS217" t="s">
        <v>314</v>
      </c>
      <c r="AT217" s="68">
        <v>33</v>
      </c>
      <c r="AU217">
        <v>68</v>
      </c>
      <c r="AV217" t="s">
        <v>314</v>
      </c>
      <c r="AW217" s="68">
        <v>73</v>
      </c>
    </row>
    <row r="218" spans="1:49" x14ac:dyDescent="0.25">
      <c r="A218" s="66">
        <f t="shared" si="19"/>
        <v>44085</v>
      </c>
      <c r="B218">
        <f t="shared" si="21"/>
        <v>37</v>
      </c>
      <c r="C218" t="str">
        <f t="shared" si="22"/>
        <v>9-2020</v>
      </c>
      <c r="D218" s="93"/>
      <c r="E218" s="93"/>
      <c r="F218" s="20" t="str">
        <f t="shared" si="20"/>
        <v/>
      </c>
      <c r="G218" s="85" t="str">
        <f t="shared" si="23"/>
        <v/>
      </c>
      <c r="H218">
        <v>-15</v>
      </c>
      <c r="I218" t="s">
        <v>314</v>
      </c>
      <c r="J218" s="68">
        <v>-5</v>
      </c>
      <c r="K218">
        <v>-12</v>
      </c>
      <c r="L218" t="s">
        <v>314</v>
      </c>
      <c r="M218" s="68">
        <v>-7</v>
      </c>
      <c r="N218">
        <v>10</v>
      </c>
      <c r="O218" t="s">
        <v>314</v>
      </c>
      <c r="P218" s="68">
        <v>20</v>
      </c>
      <c r="Q218">
        <v>10</v>
      </c>
      <c r="R218" t="s">
        <v>314</v>
      </c>
      <c r="S218" s="68">
        <v>15</v>
      </c>
      <c r="U218" s="67"/>
      <c r="V218" s="68"/>
      <c r="W218">
        <v>56</v>
      </c>
      <c r="X218" t="s">
        <v>314</v>
      </c>
      <c r="Y218" s="68">
        <v>59</v>
      </c>
      <c r="Z218">
        <v>35</v>
      </c>
      <c r="AA218" t="s">
        <v>314</v>
      </c>
      <c r="AB218" s="68">
        <v>39</v>
      </c>
      <c r="AC218">
        <v>25</v>
      </c>
      <c r="AD218" t="s">
        <v>314</v>
      </c>
      <c r="AE218" s="68">
        <v>45</v>
      </c>
      <c r="AF218">
        <v>50</v>
      </c>
      <c r="AG218" t="s">
        <v>314</v>
      </c>
      <c r="AH218" s="68">
        <v>55</v>
      </c>
      <c r="AI218">
        <v>75</v>
      </c>
      <c r="AJ218" t="s">
        <v>314</v>
      </c>
      <c r="AK218" s="68">
        <v>90</v>
      </c>
      <c r="AL218" s="69">
        <v>70</v>
      </c>
      <c r="AM218" t="s">
        <v>314</v>
      </c>
      <c r="AN218" s="68">
        <v>85</v>
      </c>
      <c r="AO218" s="69">
        <v>1</v>
      </c>
      <c r="AP218" t="s">
        <v>314</v>
      </c>
      <c r="AQ218" s="68">
        <v>3</v>
      </c>
      <c r="AR218">
        <v>25</v>
      </c>
      <c r="AS218" t="s">
        <v>314</v>
      </c>
      <c r="AT218" s="68">
        <v>33</v>
      </c>
      <c r="AU218">
        <v>68</v>
      </c>
      <c r="AV218" t="s">
        <v>314</v>
      </c>
      <c r="AW218" s="68">
        <v>73</v>
      </c>
    </row>
    <row r="219" spans="1:49" x14ac:dyDescent="0.25">
      <c r="A219" s="66">
        <f t="shared" si="19"/>
        <v>44092</v>
      </c>
      <c r="B219">
        <f t="shared" si="21"/>
        <v>37</v>
      </c>
      <c r="C219" t="str">
        <f t="shared" si="22"/>
        <v>9-2020</v>
      </c>
      <c r="D219" s="93"/>
      <c r="E219" s="93"/>
      <c r="F219" s="20" t="str">
        <f t="shared" si="20"/>
        <v/>
      </c>
      <c r="G219" s="85" t="str">
        <f t="shared" si="23"/>
        <v/>
      </c>
      <c r="H219">
        <v>-15</v>
      </c>
      <c r="I219" t="s">
        <v>314</v>
      </c>
      <c r="J219" s="68">
        <v>-5</v>
      </c>
      <c r="K219">
        <v>-12</v>
      </c>
      <c r="L219" t="s">
        <v>314</v>
      </c>
      <c r="M219" s="68">
        <v>-7</v>
      </c>
      <c r="N219">
        <v>15</v>
      </c>
      <c r="O219" t="s">
        <v>314</v>
      </c>
      <c r="P219" s="68">
        <v>20</v>
      </c>
      <c r="Q219">
        <v>10</v>
      </c>
      <c r="R219" t="s">
        <v>314</v>
      </c>
      <c r="S219" s="68">
        <v>15</v>
      </c>
      <c r="U219" s="67"/>
      <c r="V219" s="68"/>
      <c r="W219">
        <v>56</v>
      </c>
      <c r="X219" t="s">
        <v>314</v>
      </c>
      <c r="Y219" s="68">
        <v>59</v>
      </c>
      <c r="Z219">
        <v>35</v>
      </c>
      <c r="AA219" t="s">
        <v>314</v>
      </c>
      <c r="AB219" s="68">
        <v>39</v>
      </c>
      <c r="AC219">
        <v>30</v>
      </c>
      <c r="AD219" t="s">
        <v>314</v>
      </c>
      <c r="AE219" s="68">
        <v>40</v>
      </c>
      <c r="AF219">
        <v>50</v>
      </c>
      <c r="AG219" t="s">
        <v>314</v>
      </c>
      <c r="AH219" s="68">
        <v>55</v>
      </c>
      <c r="AI219">
        <v>75</v>
      </c>
      <c r="AJ219" t="s">
        <v>314</v>
      </c>
      <c r="AK219" s="68">
        <v>90</v>
      </c>
      <c r="AL219" s="69">
        <v>70</v>
      </c>
      <c r="AM219" t="s">
        <v>314</v>
      </c>
      <c r="AN219" s="68">
        <v>85</v>
      </c>
      <c r="AO219" s="69">
        <v>1</v>
      </c>
      <c r="AP219" t="s">
        <v>314</v>
      </c>
      <c r="AQ219" s="68">
        <v>3</v>
      </c>
      <c r="AR219">
        <v>25</v>
      </c>
      <c r="AS219" t="s">
        <v>314</v>
      </c>
      <c r="AT219" s="68">
        <v>33</v>
      </c>
      <c r="AU219">
        <v>68</v>
      </c>
      <c r="AV219" t="s">
        <v>314</v>
      </c>
      <c r="AW219" s="68">
        <v>73</v>
      </c>
    </row>
    <row r="220" spans="1:49" x14ac:dyDescent="0.25">
      <c r="A220" s="66">
        <f t="shared" si="19"/>
        <v>44099</v>
      </c>
      <c r="B220">
        <f t="shared" si="21"/>
        <v>37</v>
      </c>
      <c r="C220" t="str">
        <f t="shared" si="22"/>
        <v>9-2020</v>
      </c>
      <c r="D220" s="93"/>
      <c r="E220" s="93"/>
      <c r="F220" s="20" t="str">
        <f t="shared" si="20"/>
        <v/>
      </c>
      <c r="G220" s="85" t="str">
        <f t="shared" si="23"/>
        <v/>
      </c>
      <c r="H220">
        <v>-15</v>
      </c>
      <c r="I220" t="s">
        <v>314</v>
      </c>
      <c r="J220" s="68">
        <v>-5</v>
      </c>
      <c r="K220">
        <v>-12</v>
      </c>
      <c r="L220" t="s">
        <v>314</v>
      </c>
      <c r="M220" s="68">
        <v>-7</v>
      </c>
      <c r="N220">
        <v>15</v>
      </c>
      <c r="O220" t="s">
        <v>314</v>
      </c>
      <c r="P220" s="68">
        <v>20</v>
      </c>
      <c r="Q220">
        <v>10</v>
      </c>
      <c r="R220" t="s">
        <v>314</v>
      </c>
      <c r="S220" s="68">
        <v>15</v>
      </c>
      <c r="U220" s="67"/>
      <c r="V220" s="68"/>
      <c r="W220">
        <v>56</v>
      </c>
      <c r="X220" t="s">
        <v>314</v>
      </c>
      <c r="Y220" s="68">
        <v>59</v>
      </c>
      <c r="Z220">
        <v>35</v>
      </c>
      <c r="AA220" t="s">
        <v>314</v>
      </c>
      <c r="AB220" s="68">
        <v>39</v>
      </c>
      <c r="AC220">
        <v>30</v>
      </c>
      <c r="AD220" t="s">
        <v>314</v>
      </c>
      <c r="AE220" s="68">
        <v>40</v>
      </c>
      <c r="AF220">
        <v>50</v>
      </c>
      <c r="AG220" t="s">
        <v>314</v>
      </c>
      <c r="AH220" s="68">
        <v>55</v>
      </c>
      <c r="AI220">
        <v>75</v>
      </c>
      <c r="AJ220" t="s">
        <v>314</v>
      </c>
      <c r="AK220" s="68">
        <v>90</v>
      </c>
      <c r="AL220" s="69">
        <v>70</v>
      </c>
      <c r="AM220" t="s">
        <v>314</v>
      </c>
      <c r="AN220" s="68">
        <v>85</v>
      </c>
      <c r="AO220" s="69">
        <v>1</v>
      </c>
      <c r="AP220" t="s">
        <v>314</v>
      </c>
      <c r="AQ220" s="68">
        <v>3</v>
      </c>
      <c r="AR220">
        <v>25</v>
      </c>
      <c r="AS220" t="s">
        <v>314</v>
      </c>
      <c r="AT220" s="68">
        <v>33</v>
      </c>
      <c r="AU220">
        <v>68</v>
      </c>
      <c r="AV220" t="s">
        <v>314</v>
      </c>
      <c r="AW220" s="68">
        <v>73</v>
      </c>
    </row>
    <row r="221" spans="1:49" x14ac:dyDescent="0.25">
      <c r="A221" s="66">
        <f t="shared" si="19"/>
        <v>44106</v>
      </c>
      <c r="B221">
        <f t="shared" si="21"/>
        <v>37</v>
      </c>
      <c r="C221" t="str">
        <f t="shared" si="22"/>
        <v>10-2020</v>
      </c>
      <c r="D221" s="93"/>
      <c r="E221" s="93"/>
      <c r="F221" s="20" t="str">
        <f t="shared" si="20"/>
        <v/>
      </c>
      <c r="G221" s="85" t="str">
        <f t="shared" si="23"/>
        <v/>
      </c>
      <c r="H221">
        <v>-15</v>
      </c>
      <c r="I221" t="s">
        <v>314</v>
      </c>
      <c r="J221" s="68">
        <v>-5</v>
      </c>
      <c r="K221">
        <v>-12</v>
      </c>
      <c r="L221" t="s">
        <v>314</v>
      </c>
      <c r="M221" s="68">
        <v>-7</v>
      </c>
      <c r="N221">
        <v>15</v>
      </c>
      <c r="O221" t="s">
        <v>314</v>
      </c>
      <c r="P221" s="68">
        <v>20</v>
      </c>
      <c r="Q221">
        <v>10</v>
      </c>
      <c r="R221" t="s">
        <v>314</v>
      </c>
      <c r="S221" s="68">
        <v>15</v>
      </c>
      <c r="U221" s="67"/>
      <c r="V221" s="68"/>
      <c r="W221">
        <v>56</v>
      </c>
      <c r="X221" t="s">
        <v>314</v>
      </c>
      <c r="Y221" s="68">
        <v>59</v>
      </c>
      <c r="Z221">
        <v>35</v>
      </c>
      <c r="AA221" t="s">
        <v>314</v>
      </c>
      <c r="AB221" s="68">
        <v>39</v>
      </c>
      <c r="AC221">
        <v>30</v>
      </c>
      <c r="AD221" t="s">
        <v>314</v>
      </c>
      <c r="AE221" s="68">
        <v>40</v>
      </c>
      <c r="AF221">
        <v>50</v>
      </c>
      <c r="AG221" t="s">
        <v>314</v>
      </c>
      <c r="AH221" s="68">
        <v>55</v>
      </c>
      <c r="AI221">
        <v>75</v>
      </c>
      <c r="AJ221" t="s">
        <v>314</v>
      </c>
      <c r="AK221" s="68">
        <v>90</v>
      </c>
      <c r="AL221" s="69">
        <v>70</v>
      </c>
      <c r="AM221" t="s">
        <v>314</v>
      </c>
      <c r="AN221" s="68">
        <v>85</v>
      </c>
      <c r="AO221" s="69">
        <v>1</v>
      </c>
      <c r="AP221" t="s">
        <v>314</v>
      </c>
      <c r="AQ221" s="68">
        <v>3</v>
      </c>
      <c r="AR221">
        <v>25</v>
      </c>
      <c r="AS221" t="s">
        <v>314</v>
      </c>
      <c r="AT221" s="68">
        <v>33</v>
      </c>
      <c r="AU221">
        <v>68</v>
      </c>
      <c r="AV221" t="s">
        <v>314</v>
      </c>
      <c r="AW221" s="68">
        <v>73</v>
      </c>
    </row>
    <row r="222" spans="1:49" x14ac:dyDescent="0.25">
      <c r="A222" s="66">
        <f t="shared" si="19"/>
        <v>44113</v>
      </c>
      <c r="B222">
        <f t="shared" si="21"/>
        <v>40</v>
      </c>
      <c r="C222" t="str">
        <f t="shared" si="22"/>
        <v>10-2020</v>
      </c>
      <c r="D222" s="93"/>
      <c r="E222" s="93"/>
      <c r="F222" s="20" t="str">
        <f t="shared" si="20"/>
        <v/>
      </c>
      <c r="G222" s="85" t="str">
        <f t="shared" si="23"/>
        <v/>
      </c>
      <c r="H222">
        <v>-10</v>
      </c>
      <c r="I222" t="s">
        <v>314</v>
      </c>
      <c r="J222" s="68">
        <v>-5</v>
      </c>
      <c r="K222">
        <v>-10</v>
      </c>
      <c r="L222" t="s">
        <v>314</v>
      </c>
      <c r="M222" s="68">
        <v>-5</v>
      </c>
      <c r="N222">
        <v>15</v>
      </c>
      <c r="O222" t="s">
        <v>314</v>
      </c>
      <c r="P222" s="68">
        <v>20</v>
      </c>
      <c r="Q222">
        <v>12</v>
      </c>
      <c r="R222" t="s">
        <v>314</v>
      </c>
      <c r="S222" s="68">
        <v>15</v>
      </c>
      <c r="U222" s="67"/>
      <c r="V222" s="68"/>
      <c r="W222">
        <v>56</v>
      </c>
      <c r="X222" t="s">
        <v>314</v>
      </c>
      <c r="Y222" s="68">
        <v>59</v>
      </c>
      <c r="Z222">
        <v>35</v>
      </c>
      <c r="AA222" t="s">
        <v>314</v>
      </c>
      <c r="AB222" s="68">
        <v>45</v>
      </c>
      <c r="AC222">
        <v>30</v>
      </c>
      <c r="AD222" t="s">
        <v>314</v>
      </c>
      <c r="AE222" s="68">
        <v>40</v>
      </c>
      <c r="AF222">
        <v>50</v>
      </c>
      <c r="AG222" t="s">
        <v>314</v>
      </c>
      <c r="AH222" s="68">
        <v>55</v>
      </c>
      <c r="AI222">
        <v>75</v>
      </c>
      <c r="AJ222" t="s">
        <v>314</v>
      </c>
      <c r="AK222" s="68">
        <v>90</v>
      </c>
      <c r="AL222" s="69">
        <v>70</v>
      </c>
      <c r="AM222" t="s">
        <v>314</v>
      </c>
      <c r="AN222" s="68">
        <v>85</v>
      </c>
      <c r="AO222" s="69">
        <v>1</v>
      </c>
      <c r="AP222" t="s">
        <v>314</v>
      </c>
      <c r="AQ222" s="68">
        <v>3</v>
      </c>
      <c r="AR222">
        <v>25</v>
      </c>
      <c r="AS222" t="s">
        <v>314</v>
      </c>
      <c r="AT222" s="68">
        <v>33</v>
      </c>
      <c r="AU222">
        <v>68</v>
      </c>
      <c r="AV222" t="s">
        <v>314</v>
      </c>
      <c r="AW222" s="68">
        <v>73</v>
      </c>
    </row>
    <row r="223" spans="1:49" x14ac:dyDescent="0.25">
      <c r="A223" s="66">
        <f t="shared" si="19"/>
        <v>44120</v>
      </c>
      <c r="B223">
        <f t="shared" si="21"/>
        <v>40</v>
      </c>
      <c r="C223" t="str">
        <f t="shared" si="22"/>
        <v>10-2020</v>
      </c>
      <c r="D223" s="93"/>
      <c r="E223" s="93"/>
      <c r="F223" s="20" t="str">
        <f t="shared" si="20"/>
        <v/>
      </c>
      <c r="G223" s="85" t="str">
        <f t="shared" si="23"/>
        <v/>
      </c>
      <c r="H223">
        <v>-10</v>
      </c>
      <c r="I223" t="s">
        <v>314</v>
      </c>
      <c r="J223" s="68">
        <v>-5</v>
      </c>
      <c r="K223">
        <v>-5</v>
      </c>
      <c r="L223" t="s">
        <v>314</v>
      </c>
      <c r="M223" s="68">
        <v>0</v>
      </c>
      <c r="N223">
        <v>15</v>
      </c>
      <c r="O223" t="s">
        <v>314</v>
      </c>
      <c r="P223" s="68">
        <v>20</v>
      </c>
      <c r="Q223">
        <v>12</v>
      </c>
      <c r="R223" t="s">
        <v>314</v>
      </c>
      <c r="S223" s="68">
        <v>15</v>
      </c>
      <c r="U223" s="67"/>
      <c r="V223" s="68"/>
      <c r="W223">
        <v>56</v>
      </c>
      <c r="X223" t="s">
        <v>314</v>
      </c>
      <c r="Y223" s="68">
        <v>59</v>
      </c>
      <c r="Z223">
        <v>35</v>
      </c>
      <c r="AA223" t="s">
        <v>314</v>
      </c>
      <c r="AB223" s="68">
        <v>45</v>
      </c>
      <c r="AC223">
        <v>30</v>
      </c>
      <c r="AD223" t="s">
        <v>314</v>
      </c>
      <c r="AE223" s="68">
        <v>40</v>
      </c>
      <c r="AF223">
        <v>50</v>
      </c>
      <c r="AG223" t="s">
        <v>314</v>
      </c>
      <c r="AH223" s="68">
        <v>55</v>
      </c>
      <c r="AI223">
        <v>75</v>
      </c>
      <c r="AJ223" t="s">
        <v>314</v>
      </c>
      <c r="AK223" s="68">
        <v>90</v>
      </c>
      <c r="AL223" s="69">
        <v>70</v>
      </c>
      <c r="AM223" t="s">
        <v>314</v>
      </c>
      <c r="AN223" s="68">
        <v>85</v>
      </c>
      <c r="AO223" s="69">
        <v>1</v>
      </c>
      <c r="AP223" t="s">
        <v>314</v>
      </c>
      <c r="AQ223" s="68">
        <v>3</v>
      </c>
      <c r="AR223">
        <v>25</v>
      </c>
      <c r="AS223" t="s">
        <v>314</v>
      </c>
      <c r="AT223" s="68">
        <v>33</v>
      </c>
      <c r="AU223">
        <v>68</v>
      </c>
      <c r="AV223" t="s">
        <v>314</v>
      </c>
      <c r="AW223" s="68">
        <v>73</v>
      </c>
    </row>
    <row r="224" spans="1:49" x14ac:dyDescent="0.25">
      <c r="A224" s="66">
        <f t="shared" si="19"/>
        <v>44127</v>
      </c>
      <c r="B224">
        <f t="shared" si="21"/>
        <v>40</v>
      </c>
      <c r="C224" t="str">
        <f t="shared" si="22"/>
        <v>10-2020</v>
      </c>
      <c r="D224" s="93"/>
      <c r="E224" s="93"/>
      <c r="F224" s="20" t="str">
        <f t="shared" si="20"/>
        <v/>
      </c>
      <c r="G224" s="85" t="str">
        <f t="shared" si="23"/>
        <v/>
      </c>
      <c r="H224">
        <v>-5</v>
      </c>
      <c r="I224" t="s">
        <v>314</v>
      </c>
      <c r="J224" s="68">
        <v>0</v>
      </c>
      <c r="K224">
        <v>-5</v>
      </c>
      <c r="L224" t="s">
        <v>314</v>
      </c>
      <c r="M224" s="68">
        <v>0</v>
      </c>
      <c r="N224">
        <v>15</v>
      </c>
      <c r="O224" t="s">
        <v>314</v>
      </c>
      <c r="P224" s="68">
        <v>20</v>
      </c>
      <c r="Q224">
        <v>15</v>
      </c>
      <c r="R224" t="s">
        <v>314</v>
      </c>
      <c r="S224" s="68">
        <v>20</v>
      </c>
      <c r="U224" s="67"/>
      <c r="V224" s="68"/>
      <c r="W224">
        <v>56</v>
      </c>
      <c r="X224" t="s">
        <v>314</v>
      </c>
      <c r="Y224" s="68">
        <v>59</v>
      </c>
      <c r="Z224">
        <v>35</v>
      </c>
      <c r="AA224" t="s">
        <v>314</v>
      </c>
      <c r="AB224" s="68">
        <v>45</v>
      </c>
      <c r="AC224">
        <v>30</v>
      </c>
      <c r="AD224" t="s">
        <v>314</v>
      </c>
      <c r="AE224" s="68">
        <v>45</v>
      </c>
      <c r="AF224">
        <v>50</v>
      </c>
      <c r="AG224" t="s">
        <v>314</v>
      </c>
      <c r="AH224" s="68">
        <v>55</v>
      </c>
      <c r="AI224">
        <v>75</v>
      </c>
      <c r="AJ224" t="s">
        <v>314</v>
      </c>
      <c r="AK224" s="68">
        <v>90</v>
      </c>
      <c r="AL224" s="69">
        <v>70</v>
      </c>
      <c r="AM224" t="s">
        <v>314</v>
      </c>
      <c r="AN224" s="68">
        <v>85</v>
      </c>
      <c r="AO224" s="69">
        <v>1</v>
      </c>
      <c r="AP224" t="s">
        <v>314</v>
      </c>
      <c r="AQ224" s="68">
        <v>3</v>
      </c>
      <c r="AR224">
        <v>25</v>
      </c>
      <c r="AS224" t="s">
        <v>314</v>
      </c>
      <c r="AT224" s="68">
        <v>33</v>
      </c>
      <c r="AU224">
        <v>68</v>
      </c>
      <c r="AV224" t="s">
        <v>314</v>
      </c>
      <c r="AW224" s="68">
        <v>73</v>
      </c>
    </row>
    <row r="225" spans="1:49" x14ac:dyDescent="0.25">
      <c r="A225" s="66">
        <f t="shared" si="19"/>
        <v>44134</v>
      </c>
      <c r="B225">
        <f t="shared" si="21"/>
        <v>53</v>
      </c>
      <c r="C225" t="str">
        <f t="shared" si="22"/>
        <v>10-2020</v>
      </c>
      <c r="D225" s="93"/>
      <c r="E225" s="93"/>
      <c r="F225" s="20" t="str">
        <f t="shared" si="20"/>
        <v/>
      </c>
      <c r="G225" s="85" t="str">
        <f t="shared" si="23"/>
        <v/>
      </c>
      <c r="H225">
        <v>-5</v>
      </c>
      <c r="I225" t="s">
        <v>314</v>
      </c>
      <c r="J225" s="68">
        <v>0</v>
      </c>
      <c r="K225">
        <v>-5</v>
      </c>
      <c r="L225" t="s">
        <v>314</v>
      </c>
      <c r="M225" s="68">
        <v>0</v>
      </c>
      <c r="N225">
        <v>15</v>
      </c>
      <c r="O225" t="s">
        <v>314</v>
      </c>
      <c r="P225" s="68">
        <v>20</v>
      </c>
      <c r="Q225">
        <v>15</v>
      </c>
      <c r="R225" t="s">
        <v>314</v>
      </c>
      <c r="S225" s="68">
        <v>25</v>
      </c>
      <c r="U225" s="67"/>
      <c r="V225" s="68"/>
      <c r="W225">
        <v>56</v>
      </c>
      <c r="X225" t="s">
        <v>314</v>
      </c>
      <c r="Y225" s="68">
        <v>59</v>
      </c>
      <c r="Z225">
        <v>50</v>
      </c>
      <c r="AA225" t="s">
        <v>314</v>
      </c>
      <c r="AB225" s="68">
        <v>56</v>
      </c>
      <c r="AC225">
        <v>35</v>
      </c>
      <c r="AD225" t="s">
        <v>314</v>
      </c>
      <c r="AE225" s="68">
        <v>45</v>
      </c>
      <c r="AF225">
        <v>50</v>
      </c>
      <c r="AG225" t="s">
        <v>314</v>
      </c>
      <c r="AH225" s="68">
        <v>55</v>
      </c>
      <c r="AI225">
        <v>75</v>
      </c>
      <c r="AJ225" t="s">
        <v>314</v>
      </c>
      <c r="AK225" s="68">
        <v>90</v>
      </c>
      <c r="AL225" s="69">
        <v>70</v>
      </c>
      <c r="AM225" t="s">
        <v>314</v>
      </c>
      <c r="AN225" s="68">
        <v>85</v>
      </c>
      <c r="AO225" s="69">
        <v>1</v>
      </c>
      <c r="AP225" t="s">
        <v>314</v>
      </c>
      <c r="AQ225" s="68">
        <v>3</v>
      </c>
      <c r="AR225">
        <v>25</v>
      </c>
      <c r="AS225" t="s">
        <v>314</v>
      </c>
      <c r="AT225" s="68">
        <v>33</v>
      </c>
      <c r="AU225">
        <v>68</v>
      </c>
      <c r="AV225" t="s">
        <v>314</v>
      </c>
      <c r="AW225" s="68">
        <v>73</v>
      </c>
    </row>
    <row r="226" spans="1:49" x14ac:dyDescent="0.25">
      <c r="A226" s="66">
        <f t="shared" si="19"/>
        <v>44141</v>
      </c>
      <c r="B226">
        <f t="shared" si="21"/>
        <v>53</v>
      </c>
      <c r="C226" t="str">
        <f t="shared" si="22"/>
        <v>11-2020</v>
      </c>
      <c r="D226" s="93"/>
      <c r="E226" s="93"/>
      <c r="F226" s="20" t="str">
        <f t="shared" si="20"/>
        <v/>
      </c>
      <c r="G226" s="85" t="str">
        <f t="shared" si="23"/>
        <v/>
      </c>
      <c r="H226">
        <v>-4</v>
      </c>
      <c r="I226" t="s">
        <v>314</v>
      </c>
      <c r="J226" s="68">
        <v>1</v>
      </c>
      <c r="K226">
        <v>-4</v>
      </c>
      <c r="L226" t="s">
        <v>314</v>
      </c>
      <c r="M226" s="68">
        <v>1</v>
      </c>
      <c r="N226">
        <v>15</v>
      </c>
      <c r="O226" t="s">
        <v>314</v>
      </c>
      <c r="P226" s="68">
        <v>20</v>
      </c>
      <c r="Q226">
        <v>20</v>
      </c>
      <c r="R226" t="s">
        <v>314</v>
      </c>
      <c r="S226" s="68">
        <v>28</v>
      </c>
      <c r="U226" s="67"/>
      <c r="V226" s="68"/>
      <c r="W226">
        <v>56</v>
      </c>
      <c r="X226" t="s">
        <v>314</v>
      </c>
      <c r="Y226" s="68">
        <v>59</v>
      </c>
      <c r="Z226">
        <v>50</v>
      </c>
      <c r="AA226" t="s">
        <v>314</v>
      </c>
      <c r="AB226" s="68">
        <v>56</v>
      </c>
      <c r="AC226">
        <v>35</v>
      </c>
      <c r="AD226" t="s">
        <v>314</v>
      </c>
      <c r="AE226" s="68">
        <v>45</v>
      </c>
      <c r="AF226">
        <v>50</v>
      </c>
      <c r="AG226" t="s">
        <v>314</v>
      </c>
      <c r="AH226" s="68">
        <v>55</v>
      </c>
      <c r="AI226">
        <v>75</v>
      </c>
      <c r="AJ226" t="s">
        <v>314</v>
      </c>
      <c r="AK226" s="68">
        <v>90</v>
      </c>
      <c r="AL226" s="69">
        <v>70</v>
      </c>
      <c r="AM226" t="s">
        <v>314</v>
      </c>
      <c r="AN226" s="68">
        <v>85</v>
      </c>
      <c r="AO226" s="69">
        <v>1</v>
      </c>
      <c r="AP226" t="s">
        <v>314</v>
      </c>
      <c r="AQ226" s="68">
        <v>3</v>
      </c>
      <c r="AR226">
        <v>25</v>
      </c>
      <c r="AS226" t="s">
        <v>314</v>
      </c>
      <c r="AT226" s="68">
        <v>33</v>
      </c>
      <c r="AU226">
        <v>68</v>
      </c>
      <c r="AV226" t="s">
        <v>314</v>
      </c>
      <c r="AW226" s="68">
        <v>73</v>
      </c>
    </row>
    <row r="227" spans="1:49" x14ac:dyDescent="0.25">
      <c r="A227" s="66">
        <f t="shared" si="19"/>
        <v>44148</v>
      </c>
      <c r="B227">
        <f t="shared" si="21"/>
        <v>53</v>
      </c>
      <c r="C227" t="str">
        <f t="shared" si="22"/>
        <v>11-2020</v>
      </c>
      <c r="D227" s="93"/>
      <c r="E227" s="93"/>
      <c r="F227" s="20" t="str">
        <f t="shared" si="20"/>
        <v/>
      </c>
      <c r="G227" s="85" t="str">
        <f t="shared" si="23"/>
        <v/>
      </c>
      <c r="H227">
        <v>-1</v>
      </c>
      <c r="I227" t="s">
        <v>314</v>
      </c>
      <c r="J227" s="68">
        <v>6</v>
      </c>
      <c r="K227">
        <v>-1</v>
      </c>
      <c r="L227" t="s">
        <v>314</v>
      </c>
      <c r="M227" s="68">
        <v>6</v>
      </c>
      <c r="N227">
        <v>18</v>
      </c>
      <c r="O227" t="s">
        <v>314</v>
      </c>
      <c r="P227" s="68">
        <v>23</v>
      </c>
      <c r="Q227">
        <v>25</v>
      </c>
      <c r="R227" t="s">
        <v>314</v>
      </c>
      <c r="S227" s="68">
        <v>30</v>
      </c>
      <c r="U227" s="67"/>
      <c r="V227" s="68"/>
      <c r="W227">
        <v>56</v>
      </c>
      <c r="X227" t="s">
        <v>314</v>
      </c>
      <c r="Y227" s="68">
        <v>59</v>
      </c>
      <c r="Z227">
        <v>50</v>
      </c>
      <c r="AA227" t="s">
        <v>314</v>
      </c>
      <c r="AB227" s="68">
        <v>56</v>
      </c>
      <c r="AC227">
        <v>35</v>
      </c>
      <c r="AD227" t="s">
        <v>314</v>
      </c>
      <c r="AE227" s="68">
        <v>45</v>
      </c>
      <c r="AF227">
        <v>50</v>
      </c>
      <c r="AG227" t="s">
        <v>314</v>
      </c>
      <c r="AH227" s="68">
        <v>55</v>
      </c>
      <c r="AI227">
        <v>75</v>
      </c>
      <c r="AJ227" t="s">
        <v>314</v>
      </c>
      <c r="AK227" s="68">
        <v>90</v>
      </c>
      <c r="AL227" s="69">
        <v>70</v>
      </c>
      <c r="AM227" t="s">
        <v>314</v>
      </c>
      <c r="AN227" s="68">
        <v>85</v>
      </c>
      <c r="AO227" s="69">
        <v>1</v>
      </c>
      <c r="AP227" t="s">
        <v>314</v>
      </c>
      <c r="AQ227" s="68">
        <v>3</v>
      </c>
      <c r="AR227">
        <v>25</v>
      </c>
      <c r="AS227" t="s">
        <v>314</v>
      </c>
      <c r="AT227" s="68">
        <v>33</v>
      </c>
      <c r="AU227">
        <v>68</v>
      </c>
      <c r="AV227" t="s">
        <v>314</v>
      </c>
      <c r="AW227" s="68">
        <v>73</v>
      </c>
    </row>
    <row r="228" spans="1:49" x14ac:dyDescent="0.25">
      <c r="A228" s="66">
        <f t="shared" si="19"/>
        <v>44155</v>
      </c>
      <c r="B228">
        <f t="shared" si="21"/>
        <v>57.5</v>
      </c>
      <c r="C228" t="str">
        <f t="shared" si="22"/>
        <v>11-2020</v>
      </c>
      <c r="D228" s="93"/>
      <c r="E228" s="93"/>
      <c r="F228" s="20" t="str">
        <f t="shared" si="20"/>
        <v/>
      </c>
      <c r="G228" s="85" t="str">
        <f t="shared" si="23"/>
        <v/>
      </c>
      <c r="H228">
        <v>0</v>
      </c>
      <c r="I228" t="s">
        <v>314</v>
      </c>
      <c r="J228" s="68">
        <v>6</v>
      </c>
      <c r="K228">
        <v>0</v>
      </c>
      <c r="L228" t="s">
        <v>314</v>
      </c>
      <c r="M228" s="68">
        <v>6</v>
      </c>
      <c r="N228">
        <v>18</v>
      </c>
      <c r="O228" t="s">
        <v>314</v>
      </c>
      <c r="P228" s="68">
        <v>23</v>
      </c>
      <c r="Q228">
        <v>25</v>
      </c>
      <c r="R228" t="s">
        <v>314</v>
      </c>
      <c r="S228" s="68">
        <v>30</v>
      </c>
      <c r="U228" s="67"/>
      <c r="V228" s="68"/>
      <c r="W228">
        <v>56</v>
      </c>
      <c r="X228" t="s">
        <v>314</v>
      </c>
      <c r="Y228" s="68">
        <v>59</v>
      </c>
      <c r="Z228">
        <v>53</v>
      </c>
      <c r="AA228" t="s">
        <v>314</v>
      </c>
      <c r="AB228" s="68">
        <v>62</v>
      </c>
      <c r="AC228">
        <v>35</v>
      </c>
      <c r="AD228" t="s">
        <v>314</v>
      </c>
      <c r="AE228" s="68">
        <v>45</v>
      </c>
      <c r="AF228">
        <v>50</v>
      </c>
      <c r="AG228" t="s">
        <v>314</v>
      </c>
      <c r="AH228" s="68">
        <v>55</v>
      </c>
      <c r="AI228">
        <v>75</v>
      </c>
      <c r="AJ228" t="s">
        <v>314</v>
      </c>
      <c r="AK228" s="68">
        <v>90</v>
      </c>
      <c r="AL228" s="69">
        <v>70</v>
      </c>
      <c r="AM228" t="s">
        <v>314</v>
      </c>
      <c r="AN228" s="68">
        <v>85</v>
      </c>
      <c r="AO228" s="69">
        <v>1</v>
      </c>
      <c r="AP228" t="s">
        <v>314</v>
      </c>
      <c r="AQ228" s="68">
        <v>3</v>
      </c>
      <c r="AR228">
        <v>25</v>
      </c>
      <c r="AS228" t="s">
        <v>314</v>
      </c>
      <c r="AT228" s="68">
        <v>33</v>
      </c>
      <c r="AU228">
        <v>68</v>
      </c>
      <c r="AV228" t="s">
        <v>314</v>
      </c>
      <c r="AW228" s="68">
        <v>73</v>
      </c>
    </row>
    <row r="229" spans="1:49" x14ac:dyDescent="0.25">
      <c r="A229" s="66">
        <f t="shared" si="19"/>
        <v>44162</v>
      </c>
      <c r="B229">
        <f t="shared" si="21"/>
        <v>57.5</v>
      </c>
      <c r="C229" t="str">
        <f t="shared" si="22"/>
        <v>11-2020</v>
      </c>
      <c r="D229" s="93"/>
      <c r="E229" s="93"/>
      <c r="F229" s="20" t="str">
        <f t="shared" si="20"/>
        <v/>
      </c>
      <c r="G229" s="85" t="str">
        <f t="shared" si="23"/>
        <v/>
      </c>
      <c r="H229">
        <v>2</v>
      </c>
      <c r="I229" t="s">
        <v>314</v>
      </c>
      <c r="J229" s="68">
        <v>6</v>
      </c>
      <c r="K229">
        <v>2</v>
      </c>
      <c r="L229" t="s">
        <v>314</v>
      </c>
      <c r="M229" s="68">
        <v>6</v>
      </c>
      <c r="N229">
        <v>18</v>
      </c>
      <c r="O229" t="s">
        <v>314</v>
      </c>
      <c r="P229" s="68">
        <v>23</v>
      </c>
      <c r="Q229">
        <v>28</v>
      </c>
      <c r="R229" t="s">
        <v>314</v>
      </c>
      <c r="S229" s="68">
        <v>30</v>
      </c>
      <c r="U229" s="67"/>
      <c r="V229" s="68"/>
      <c r="W229">
        <v>56</v>
      </c>
      <c r="X229" t="s">
        <v>314</v>
      </c>
      <c r="Y229" s="68">
        <v>59</v>
      </c>
      <c r="Z229">
        <v>53</v>
      </c>
      <c r="AA229" t="s">
        <v>314</v>
      </c>
      <c r="AB229" s="68">
        <v>62</v>
      </c>
      <c r="AC229">
        <v>37</v>
      </c>
      <c r="AD229" t="s">
        <v>314</v>
      </c>
      <c r="AE229" s="68">
        <v>50</v>
      </c>
      <c r="AF229">
        <v>50</v>
      </c>
      <c r="AG229" t="s">
        <v>314</v>
      </c>
      <c r="AH229" s="68">
        <v>55</v>
      </c>
      <c r="AI229">
        <v>75</v>
      </c>
      <c r="AJ229" t="s">
        <v>314</v>
      </c>
      <c r="AK229" s="68">
        <v>90</v>
      </c>
      <c r="AL229" s="69">
        <v>70</v>
      </c>
      <c r="AM229" t="s">
        <v>314</v>
      </c>
      <c r="AN229" s="68">
        <v>85</v>
      </c>
      <c r="AO229" s="69">
        <v>1</v>
      </c>
      <c r="AP229" t="s">
        <v>314</v>
      </c>
      <c r="AQ229" s="68">
        <v>3</v>
      </c>
      <c r="AR229">
        <v>25</v>
      </c>
      <c r="AS229" t="s">
        <v>314</v>
      </c>
      <c r="AT229" s="68">
        <v>33</v>
      </c>
      <c r="AU229">
        <v>68</v>
      </c>
      <c r="AV229" t="s">
        <v>314</v>
      </c>
      <c r="AW229" s="68">
        <v>73</v>
      </c>
    </row>
    <row r="230" spans="1:49" x14ac:dyDescent="0.25">
      <c r="A230" s="66">
        <f t="shared" si="19"/>
        <v>44169</v>
      </c>
      <c r="B230">
        <f t="shared" si="21"/>
        <v>68.5</v>
      </c>
      <c r="C230" t="str">
        <f t="shared" si="22"/>
        <v>12-2020</v>
      </c>
      <c r="D230" s="93"/>
      <c r="E230" s="93"/>
      <c r="F230" s="20" t="str">
        <f t="shared" si="20"/>
        <v/>
      </c>
      <c r="G230" s="85" t="str">
        <f t="shared" si="23"/>
        <v/>
      </c>
      <c r="H230">
        <v>10</v>
      </c>
      <c r="I230" t="s">
        <v>314</v>
      </c>
      <c r="J230" s="68">
        <v>15</v>
      </c>
      <c r="K230">
        <v>10</v>
      </c>
      <c r="L230" t="s">
        <v>314</v>
      </c>
      <c r="M230" s="68">
        <v>15</v>
      </c>
      <c r="N230">
        <v>20</v>
      </c>
      <c r="O230" t="s">
        <v>314</v>
      </c>
      <c r="P230" s="68">
        <v>25</v>
      </c>
      <c r="Q230">
        <v>28</v>
      </c>
      <c r="R230" t="s">
        <v>314</v>
      </c>
      <c r="S230" s="68">
        <v>30</v>
      </c>
      <c r="U230" s="67"/>
      <c r="V230" s="68"/>
      <c r="W230">
        <v>56</v>
      </c>
      <c r="X230" t="s">
        <v>314</v>
      </c>
      <c r="Y230" s="68">
        <v>59</v>
      </c>
      <c r="Z230">
        <v>65</v>
      </c>
      <c r="AA230" t="s">
        <v>314</v>
      </c>
      <c r="AB230" s="68">
        <v>72</v>
      </c>
      <c r="AC230">
        <v>37</v>
      </c>
      <c r="AD230" t="s">
        <v>314</v>
      </c>
      <c r="AE230" s="68">
        <v>50</v>
      </c>
      <c r="AF230">
        <v>50</v>
      </c>
      <c r="AG230" t="s">
        <v>314</v>
      </c>
      <c r="AH230" s="68">
        <v>55</v>
      </c>
      <c r="AI230">
        <v>75</v>
      </c>
      <c r="AJ230" t="s">
        <v>314</v>
      </c>
      <c r="AK230" s="68">
        <v>90</v>
      </c>
      <c r="AL230" s="69">
        <v>70</v>
      </c>
      <c r="AM230" t="s">
        <v>314</v>
      </c>
      <c r="AN230" s="68">
        <v>85</v>
      </c>
      <c r="AO230" s="69">
        <v>1</v>
      </c>
      <c r="AP230" t="s">
        <v>314</v>
      </c>
      <c r="AQ230" s="68">
        <v>3</v>
      </c>
      <c r="AR230">
        <v>25</v>
      </c>
      <c r="AS230" t="s">
        <v>314</v>
      </c>
      <c r="AT230" s="68">
        <v>33</v>
      </c>
      <c r="AU230">
        <v>68</v>
      </c>
      <c r="AV230" t="s">
        <v>314</v>
      </c>
      <c r="AW230" s="68">
        <v>73</v>
      </c>
    </row>
    <row r="231" spans="1:49" x14ac:dyDescent="0.25">
      <c r="A231" s="66">
        <f t="shared" si="19"/>
        <v>44176</v>
      </c>
      <c r="B231">
        <f t="shared" si="21"/>
        <v>74.5</v>
      </c>
      <c r="C231" t="str">
        <f t="shared" si="22"/>
        <v>12-2020</v>
      </c>
      <c r="D231" s="93"/>
      <c r="E231" s="93"/>
      <c r="F231" s="20" t="str">
        <f t="shared" si="20"/>
        <v/>
      </c>
      <c r="G231" s="85" t="str">
        <f t="shared" si="23"/>
        <v/>
      </c>
      <c r="H231">
        <v>10</v>
      </c>
      <c r="I231" t="s">
        <v>314</v>
      </c>
      <c r="J231" s="68">
        <v>17</v>
      </c>
      <c r="K231">
        <v>12</v>
      </c>
      <c r="L231" t="s">
        <v>314</v>
      </c>
      <c r="M231" s="68">
        <v>17</v>
      </c>
      <c r="N231">
        <v>25</v>
      </c>
      <c r="O231" t="s">
        <v>314</v>
      </c>
      <c r="P231" s="68">
        <v>30</v>
      </c>
      <c r="Q231">
        <v>32</v>
      </c>
      <c r="R231" t="s">
        <v>314</v>
      </c>
      <c r="S231" s="68">
        <v>37</v>
      </c>
      <c r="U231" s="67"/>
      <c r="V231" s="68"/>
      <c r="W231">
        <v>75</v>
      </c>
      <c r="X231" t="s">
        <v>314</v>
      </c>
      <c r="Y231" s="68">
        <v>79</v>
      </c>
      <c r="Z231">
        <v>72</v>
      </c>
      <c r="AA231" t="s">
        <v>314</v>
      </c>
      <c r="AB231" s="68">
        <v>77</v>
      </c>
      <c r="AC231">
        <v>40</v>
      </c>
      <c r="AD231" t="s">
        <v>314</v>
      </c>
      <c r="AE231" s="68">
        <v>50</v>
      </c>
      <c r="AF231">
        <v>50</v>
      </c>
      <c r="AG231" t="s">
        <v>314</v>
      </c>
      <c r="AH231" s="68">
        <v>55</v>
      </c>
      <c r="AI231">
        <v>75</v>
      </c>
      <c r="AJ231" t="s">
        <v>314</v>
      </c>
      <c r="AK231" s="68">
        <v>90</v>
      </c>
      <c r="AL231" s="69">
        <v>70</v>
      </c>
      <c r="AM231" t="s">
        <v>314</v>
      </c>
      <c r="AN231" s="68">
        <v>85</v>
      </c>
      <c r="AO231" s="69">
        <v>1</v>
      </c>
      <c r="AP231" t="s">
        <v>314</v>
      </c>
      <c r="AQ231" s="68">
        <v>3</v>
      </c>
      <c r="AR231">
        <v>25</v>
      </c>
      <c r="AS231" t="s">
        <v>314</v>
      </c>
      <c r="AT231" s="68">
        <v>33</v>
      </c>
      <c r="AU231">
        <v>68</v>
      </c>
      <c r="AV231" t="s">
        <v>314</v>
      </c>
      <c r="AW231" s="68">
        <v>73</v>
      </c>
    </row>
    <row r="232" spans="1:49" x14ac:dyDescent="0.25">
      <c r="A232" s="66">
        <f t="shared" si="19"/>
        <v>44183</v>
      </c>
      <c r="B232">
        <f t="shared" si="21"/>
        <v>74.5</v>
      </c>
      <c r="C232" t="str">
        <f t="shared" si="22"/>
        <v>12-2020</v>
      </c>
      <c r="D232" s="93"/>
      <c r="E232" s="93"/>
      <c r="F232" s="20" t="str">
        <f t="shared" si="20"/>
        <v/>
      </c>
      <c r="G232" s="85" t="str">
        <f t="shared" si="23"/>
        <v/>
      </c>
      <c r="H232">
        <v>10</v>
      </c>
      <c r="I232" t="s">
        <v>314</v>
      </c>
      <c r="J232" s="68">
        <v>20</v>
      </c>
      <c r="K232">
        <v>28</v>
      </c>
      <c r="L232" t="s">
        <v>314</v>
      </c>
      <c r="M232" s="68">
        <v>32</v>
      </c>
      <c r="N232">
        <v>25</v>
      </c>
      <c r="O232" t="s">
        <v>314</v>
      </c>
      <c r="P232" s="68">
        <v>30</v>
      </c>
      <c r="Q232">
        <v>32</v>
      </c>
      <c r="R232" t="s">
        <v>314</v>
      </c>
      <c r="S232" s="68">
        <v>37</v>
      </c>
      <c r="U232" s="67"/>
      <c r="V232" s="68"/>
      <c r="W232">
        <v>75</v>
      </c>
      <c r="X232" t="s">
        <v>314</v>
      </c>
      <c r="Y232" s="68">
        <v>84</v>
      </c>
      <c r="Z232">
        <v>72</v>
      </c>
      <c r="AA232" t="s">
        <v>314</v>
      </c>
      <c r="AB232" s="68">
        <v>77</v>
      </c>
      <c r="AC232">
        <v>45</v>
      </c>
      <c r="AD232" t="s">
        <v>314</v>
      </c>
      <c r="AE232" s="68">
        <v>80</v>
      </c>
      <c r="AF232">
        <v>50</v>
      </c>
      <c r="AG232" t="s">
        <v>314</v>
      </c>
      <c r="AH232" s="68">
        <v>55</v>
      </c>
      <c r="AI232">
        <v>75</v>
      </c>
      <c r="AJ232" t="s">
        <v>314</v>
      </c>
      <c r="AK232" s="68">
        <v>90</v>
      </c>
      <c r="AL232" s="69">
        <v>70</v>
      </c>
      <c r="AM232" t="s">
        <v>314</v>
      </c>
      <c r="AN232" s="68">
        <v>85</v>
      </c>
      <c r="AO232" s="69">
        <v>1</v>
      </c>
      <c r="AP232" t="s">
        <v>314</v>
      </c>
      <c r="AQ232" s="68">
        <v>3</v>
      </c>
      <c r="AR232">
        <v>25</v>
      </c>
      <c r="AS232" t="s">
        <v>314</v>
      </c>
      <c r="AT232" s="68">
        <v>33</v>
      </c>
      <c r="AU232">
        <v>68</v>
      </c>
      <c r="AV232" t="s">
        <v>314</v>
      </c>
      <c r="AW232" s="68">
        <v>73</v>
      </c>
    </row>
    <row r="233" spans="1:49" s="71" customFormat="1" x14ac:dyDescent="0.25">
      <c r="A233" s="70">
        <f>A232+5</f>
        <v>44188</v>
      </c>
      <c r="B233">
        <f t="shared" si="21"/>
        <v>74.5</v>
      </c>
      <c r="C233" t="str">
        <f t="shared" si="22"/>
        <v>12-2020</v>
      </c>
      <c r="D233" s="93"/>
      <c r="E233" s="93"/>
      <c r="F233" s="20" t="str">
        <f t="shared" si="20"/>
        <v/>
      </c>
      <c r="G233" s="85" t="str">
        <f t="shared" si="23"/>
        <v/>
      </c>
      <c r="H233" s="71">
        <v>10</v>
      </c>
      <c r="I233" s="71" t="s">
        <v>314</v>
      </c>
      <c r="J233" s="73">
        <v>20</v>
      </c>
      <c r="K233" s="71">
        <v>28</v>
      </c>
      <c r="L233" s="71" t="s">
        <v>314</v>
      </c>
      <c r="M233" s="73">
        <v>32</v>
      </c>
      <c r="N233" s="71">
        <v>25</v>
      </c>
      <c r="O233" s="71" t="s">
        <v>314</v>
      </c>
      <c r="P233" s="73">
        <v>30</v>
      </c>
      <c r="Q233" s="71">
        <v>35</v>
      </c>
      <c r="R233" s="71" t="s">
        <v>314</v>
      </c>
      <c r="S233" s="73">
        <v>45</v>
      </c>
      <c r="U233" s="72"/>
      <c r="V233" s="73"/>
      <c r="W233" s="71">
        <v>75</v>
      </c>
      <c r="X233" s="71" t="s">
        <v>314</v>
      </c>
      <c r="Y233" s="73">
        <v>84</v>
      </c>
      <c r="Z233" s="71">
        <v>72</v>
      </c>
      <c r="AA233" s="71" t="s">
        <v>314</v>
      </c>
      <c r="AB233" s="73">
        <v>77</v>
      </c>
      <c r="AC233" s="71">
        <v>45</v>
      </c>
      <c r="AD233" s="71" t="s">
        <v>314</v>
      </c>
      <c r="AE233" s="73">
        <v>80</v>
      </c>
      <c r="AF233" s="71">
        <v>50</v>
      </c>
      <c r="AG233" s="71" t="s">
        <v>314</v>
      </c>
      <c r="AH233" s="73">
        <v>55</v>
      </c>
      <c r="AI233" s="71">
        <v>75</v>
      </c>
      <c r="AJ233" s="71" t="s">
        <v>314</v>
      </c>
      <c r="AK233" s="73">
        <v>90</v>
      </c>
      <c r="AL233" s="75">
        <v>70</v>
      </c>
      <c r="AM233" s="71" t="s">
        <v>314</v>
      </c>
      <c r="AN233" s="73">
        <v>85</v>
      </c>
      <c r="AO233" s="75">
        <v>1</v>
      </c>
      <c r="AP233" s="71" t="s">
        <v>314</v>
      </c>
      <c r="AQ233" s="73">
        <v>3</v>
      </c>
      <c r="AR233" s="71">
        <v>25</v>
      </c>
      <c r="AS233" s="71" t="s">
        <v>314</v>
      </c>
      <c r="AT233" s="73">
        <v>33</v>
      </c>
      <c r="AU233" s="71">
        <v>68</v>
      </c>
      <c r="AV233" s="71" t="s">
        <v>314</v>
      </c>
      <c r="AW233" s="73">
        <v>73</v>
      </c>
    </row>
    <row r="234" spans="1:49" x14ac:dyDescent="0.25">
      <c r="A234" s="66">
        <v>44204</v>
      </c>
      <c r="B234">
        <f t="shared" si="21"/>
        <v>98</v>
      </c>
      <c r="C234" t="str">
        <f t="shared" si="22"/>
        <v>1-2021</v>
      </c>
      <c r="D234" s="93"/>
      <c r="E234" s="93"/>
      <c r="F234" s="20" t="str">
        <f t="shared" si="20"/>
        <v/>
      </c>
      <c r="G234" s="85" t="str">
        <f t="shared" si="23"/>
        <v/>
      </c>
      <c r="H234">
        <v>35</v>
      </c>
      <c r="I234" t="s">
        <v>314</v>
      </c>
      <c r="J234" s="68">
        <v>45</v>
      </c>
      <c r="K234">
        <v>35</v>
      </c>
      <c r="L234" t="s">
        <v>314</v>
      </c>
      <c r="M234" s="68">
        <v>45</v>
      </c>
      <c r="N234">
        <v>25</v>
      </c>
      <c r="O234" t="s">
        <v>314</v>
      </c>
      <c r="P234" s="68">
        <v>35</v>
      </c>
      <c r="Q234">
        <v>55</v>
      </c>
      <c r="R234" t="s">
        <v>314</v>
      </c>
      <c r="S234" s="68">
        <v>65</v>
      </c>
      <c r="U234" s="67"/>
      <c r="V234" s="68"/>
      <c r="W234">
        <v>75</v>
      </c>
      <c r="X234" t="s">
        <v>314</v>
      </c>
      <c r="Y234" s="68">
        <v>84</v>
      </c>
      <c r="Z234">
        <v>92</v>
      </c>
      <c r="AA234" t="s">
        <v>314</v>
      </c>
      <c r="AB234" s="68">
        <v>104</v>
      </c>
      <c r="AC234">
        <v>45</v>
      </c>
      <c r="AD234" t="s">
        <v>314</v>
      </c>
      <c r="AE234" s="68">
        <v>80</v>
      </c>
      <c r="AF234">
        <v>50</v>
      </c>
      <c r="AG234" t="s">
        <v>314</v>
      </c>
      <c r="AH234" s="68">
        <v>55</v>
      </c>
      <c r="AI234">
        <v>75</v>
      </c>
      <c r="AJ234" t="s">
        <v>314</v>
      </c>
      <c r="AK234" s="68">
        <v>90</v>
      </c>
      <c r="AL234" s="69">
        <v>70</v>
      </c>
      <c r="AM234" t="s">
        <v>314</v>
      </c>
      <c r="AN234" s="68">
        <v>85</v>
      </c>
      <c r="AO234" s="69">
        <v>10</v>
      </c>
      <c r="AP234" t="s">
        <v>314</v>
      </c>
      <c r="AQ234" s="68">
        <v>15</v>
      </c>
      <c r="AR234">
        <v>25</v>
      </c>
      <c r="AS234" t="s">
        <v>314</v>
      </c>
      <c r="AT234" s="68">
        <v>33</v>
      </c>
      <c r="AU234">
        <v>55</v>
      </c>
      <c r="AV234" t="s">
        <v>314</v>
      </c>
      <c r="AW234" s="68">
        <v>62</v>
      </c>
    </row>
    <row r="235" spans="1:49" x14ac:dyDescent="0.25">
      <c r="A235" s="66">
        <f t="shared" ref="A235:A284" si="24">A234+7</f>
        <v>44211</v>
      </c>
      <c r="B235">
        <f t="shared" si="21"/>
        <v>98</v>
      </c>
      <c r="C235" t="str">
        <f t="shared" si="22"/>
        <v>1-2021</v>
      </c>
      <c r="D235" s="93"/>
      <c r="E235" s="93"/>
      <c r="F235" s="20" t="str">
        <f t="shared" si="20"/>
        <v/>
      </c>
      <c r="G235" s="85" t="str">
        <f t="shared" si="23"/>
        <v/>
      </c>
      <c r="H235">
        <v>35</v>
      </c>
      <c r="I235" t="s">
        <v>314</v>
      </c>
      <c r="J235" s="68">
        <v>45</v>
      </c>
      <c r="K235">
        <v>35</v>
      </c>
      <c r="L235" t="s">
        <v>314</v>
      </c>
      <c r="M235" s="68">
        <v>45</v>
      </c>
      <c r="N235">
        <v>25</v>
      </c>
      <c r="O235" t="s">
        <v>314</v>
      </c>
      <c r="P235" s="68">
        <v>35</v>
      </c>
      <c r="Q235">
        <v>55</v>
      </c>
      <c r="R235" t="s">
        <v>314</v>
      </c>
      <c r="S235" s="68">
        <v>65</v>
      </c>
      <c r="U235" s="67"/>
      <c r="V235" s="68"/>
      <c r="W235">
        <v>75</v>
      </c>
      <c r="X235" t="s">
        <v>314</v>
      </c>
      <c r="Y235" s="68">
        <v>84</v>
      </c>
      <c r="Z235">
        <v>92</v>
      </c>
      <c r="AA235" t="s">
        <v>314</v>
      </c>
      <c r="AB235" s="68">
        <v>104</v>
      </c>
      <c r="AC235">
        <v>45</v>
      </c>
      <c r="AD235" t="s">
        <v>314</v>
      </c>
      <c r="AE235" s="68">
        <v>80</v>
      </c>
      <c r="AF235">
        <v>75</v>
      </c>
      <c r="AG235" t="s">
        <v>314</v>
      </c>
      <c r="AH235" s="68">
        <v>79</v>
      </c>
      <c r="AI235">
        <v>75</v>
      </c>
      <c r="AJ235" t="s">
        <v>314</v>
      </c>
      <c r="AK235" s="68">
        <v>90</v>
      </c>
      <c r="AL235" s="69">
        <v>70</v>
      </c>
      <c r="AM235" t="s">
        <v>314</v>
      </c>
      <c r="AN235" s="68">
        <v>85</v>
      </c>
      <c r="AO235" s="69">
        <v>10</v>
      </c>
      <c r="AP235" t="s">
        <v>314</v>
      </c>
      <c r="AQ235" s="68">
        <v>15</v>
      </c>
      <c r="AR235">
        <v>25</v>
      </c>
      <c r="AS235" t="s">
        <v>314</v>
      </c>
      <c r="AT235" s="68">
        <v>33</v>
      </c>
      <c r="AU235">
        <v>55</v>
      </c>
      <c r="AV235" t="s">
        <v>314</v>
      </c>
      <c r="AW235" s="68">
        <v>62</v>
      </c>
    </row>
    <row r="236" spans="1:49" x14ac:dyDescent="0.25">
      <c r="A236" s="66">
        <f t="shared" si="24"/>
        <v>44218</v>
      </c>
      <c r="B236">
        <f t="shared" si="21"/>
        <v>107.5</v>
      </c>
      <c r="C236" t="str">
        <f t="shared" si="22"/>
        <v>1-2021</v>
      </c>
      <c r="D236" s="93"/>
      <c r="E236" s="93"/>
      <c r="F236" s="20" t="str">
        <f t="shared" si="20"/>
        <v/>
      </c>
      <c r="G236" s="85" t="str">
        <f t="shared" si="23"/>
        <v/>
      </c>
      <c r="H236">
        <v>30</v>
      </c>
      <c r="I236" t="s">
        <v>314</v>
      </c>
      <c r="J236" s="68">
        <v>55</v>
      </c>
      <c r="K236">
        <v>40</v>
      </c>
      <c r="L236" t="s">
        <v>314</v>
      </c>
      <c r="M236" s="68">
        <v>55</v>
      </c>
      <c r="N236">
        <v>35</v>
      </c>
      <c r="O236" t="s">
        <v>314</v>
      </c>
      <c r="P236" s="68">
        <v>45</v>
      </c>
      <c r="Q236">
        <v>60</v>
      </c>
      <c r="R236" t="s">
        <v>314</v>
      </c>
      <c r="S236" s="68">
        <v>70</v>
      </c>
      <c r="U236" s="67"/>
      <c r="V236" s="68"/>
      <c r="W236">
        <v>75</v>
      </c>
      <c r="X236" t="s">
        <v>314</v>
      </c>
      <c r="Y236" s="68">
        <v>84</v>
      </c>
      <c r="Z236">
        <v>100</v>
      </c>
      <c r="AA236" t="s">
        <v>314</v>
      </c>
      <c r="AB236" s="68">
        <v>115</v>
      </c>
      <c r="AC236">
        <v>45</v>
      </c>
      <c r="AD236" t="s">
        <v>314</v>
      </c>
      <c r="AE236" s="68">
        <v>80</v>
      </c>
      <c r="AF236">
        <v>75</v>
      </c>
      <c r="AG236" t="s">
        <v>314</v>
      </c>
      <c r="AH236" s="68">
        <v>79</v>
      </c>
      <c r="AI236">
        <v>75</v>
      </c>
      <c r="AJ236" t="s">
        <v>314</v>
      </c>
      <c r="AK236" s="68">
        <v>90</v>
      </c>
      <c r="AL236" s="69">
        <v>70</v>
      </c>
      <c r="AM236" t="s">
        <v>314</v>
      </c>
      <c r="AN236" s="68">
        <v>85</v>
      </c>
      <c r="AO236" s="69">
        <v>10</v>
      </c>
      <c r="AP236" t="s">
        <v>314</v>
      </c>
      <c r="AQ236" s="68">
        <v>15</v>
      </c>
      <c r="AR236">
        <v>25</v>
      </c>
      <c r="AS236" t="s">
        <v>314</v>
      </c>
      <c r="AT236" s="68">
        <v>33</v>
      </c>
      <c r="AU236">
        <v>55</v>
      </c>
      <c r="AV236" t="s">
        <v>314</v>
      </c>
      <c r="AW236" s="68">
        <v>62</v>
      </c>
    </row>
    <row r="237" spans="1:49" x14ac:dyDescent="0.25">
      <c r="A237" s="66">
        <f t="shared" si="24"/>
        <v>44225</v>
      </c>
      <c r="B237">
        <f t="shared" si="21"/>
        <v>107.5</v>
      </c>
      <c r="C237" t="str">
        <f t="shared" si="22"/>
        <v>1-2021</v>
      </c>
      <c r="D237" s="93"/>
      <c r="E237" s="93"/>
      <c r="F237" s="20" t="str">
        <f t="shared" si="20"/>
        <v/>
      </c>
      <c r="G237" s="85" t="str">
        <f t="shared" si="23"/>
        <v/>
      </c>
      <c r="H237">
        <v>30</v>
      </c>
      <c r="I237" t="s">
        <v>314</v>
      </c>
      <c r="J237" s="68">
        <v>55</v>
      </c>
      <c r="K237">
        <v>40</v>
      </c>
      <c r="L237" t="s">
        <v>314</v>
      </c>
      <c r="M237" s="68">
        <v>55</v>
      </c>
      <c r="N237">
        <v>35</v>
      </c>
      <c r="O237" t="s">
        <v>314</v>
      </c>
      <c r="P237" s="68">
        <v>45</v>
      </c>
      <c r="Q237">
        <v>65</v>
      </c>
      <c r="R237" t="s">
        <v>314</v>
      </c>
      <c r="S237" s="68">
        <v>75</v>
      </c>
      <c r="U237" s="67"/>
      <c r="V237" s="68"/>
      <c r="W237">
        <v>75</v>
      </c>
      <c r="X237" t="s">
        <v>314</v>
      </c>
      <c r="Y237" s="68">
        <v>84</v>
      </c>
      <c r="Z237">
        <v>100</v>
      </c>
      <c r="AA237" t="s">
        <v>314</v>
      </c>
      <c r="AB237" s="68">
        <v>115</v>
      </c>
      <c r="AC237">
        <v>50</v>
      </c>
      <c r="AD237" t="s">
        <v>314</v>
      </c>
      <c r="AE237" s="68">
        <v>100</v>
      </c>
      <c r="AF237">
        <v>75</v>
      </c>
      <c r="AG237" t="s">
        <v>314</v>
      </c>
      <c r="AH237" s="68">
        <v>79</v>
      </c>
      <c r="AI237">
        <v>75</v>
      </c>
      <c r="AJ237" t="s">
        <v>314</v>
      </c>
      <c r="AK237" s="68">
        <v>90</v>
      </c>
      <c r="AL237" s="69">
        <v>70</v>
      </c>
      <c r="AM237" t="s">
        <v>314</v>
      </c>
      <c r="AN237" s="68">
        <v>85</v>
      </c>
      <c r="AO237" s="69">
        <v>10</v>
      </c>
      <c r="AP237" t="s">
        <v>314</v>
      </c>
      <c r="AQ237" s="68">
        <v>15</v>
      </c>
      <c r="AR237">
        <v>25</v>
      </c>
      <c r="AS237" t="s">
        <v>314</v>
      </c>
      <c r="AT237" s="68">
        <v>33</v>
      </c>
      <c r="AU237">
        <v>55</v>
      </c>
      <c r="AV237" t="s">
        <v>314</v>
      </c>
      <c r="AW237" s="68">
        <v>62</v>
      </c>
    </row>
    <row r="238" spans="1:49" x14ac:dyDescent="0.25">
      <c r="A238" s="66">
        <f t="shared" si="24"/>
        <v>44232</v>
      </c>
      <c r="B238">
        <f t="shared" si="21"/>
        <v>107.5</v>
      </c>
      <c r="C238" t="str">
        <f t="shared" si="22"/>
        <v>2-2021</v>
      </c>
      <c r="D238" s="93"/>
      <c r="E238" s="93"/>
      <c r="F238" s="20" t="str">
        <f t="shared" si="20"/>
        <v/>
      </c>
      <c r="G238" s="85" t="str">
        <f t="shared" si="23"/>
        <v/>
      </c>
      <c r="H238">
        <v>45</v>
      </c>
      <c r="I238" t="s">
        <v>314</v>
      </c>
      <c r="J238" s="68">
        <v>55</v>
      </c>
      <c r="K238">
        <v>50</v>
      </c>
      <c r="L238" t="s">
        <v>314</v>
      </c>
      <c r="M238" s="68">
        <v>60</v>
      </c>
      <c r="N238">
        <v>50</v>
      </c>
      <c r="O238" t="s">
        <v>314</v>
      </c>
      <c r="P238" s="68">
        <v>59</v>
      </c>
      <c r="Q238">
        <v>80</v>
      </c>
      <c r="R238" t="s">
        <v>314</v>
      </c>
      <c r="S238" s="68">
        <v>85</v>
      </c>
      <c r="U238" s="67"/>
      <c r="V238" s="68"/>
      <c r="W238">
        <v>120</v>
      </c>
      <c r="X238" t="s">
        <v>314</v>
      </c>
      <c r="Y238" s="68">
        <v>130</v>
      </c>
      <c r="Z238">
        <v>100</v>
      </c>
      <c r="AA238" t="s">
        <v>314</v>
      </c>
      <c r="AB238" s="68">
        <v>115</v>
      </c>
      <c r="AC238">
        <v>50</v>
      </c>
      <c r="AD238" t="s">
        <v>314</v>
      </c>
      <c r="AE238" s="68">
        <v>115</v>
      </c>
      <c r="AF238">
        <v>80</v>
      </c>
      <c r="AG238" t="s">
        <v>314</v>
      </c>
      <c r="AH238" s="68">
        <v>85</v>
      </c>
      <c r="AI238">
        <v>75</v>
      </c>
      <c r="AJ238" t="s">
        <v>314</v>
      </c>
      <c r="AK238" s="68">
        <v>90</v>
      </c>
      <c r="AL238" s="69">
        <v>70</v>
      </c>
      <c r="AM238" t="s">
        <v>314</v>
      </c>
      <c r="AN238" s="68">
        <v>85</v>
      </c>
      <c r="AO238" s="69">
        <v>10</v>
      </c>
      <c r="AP238" t="s">
        <v>314</v>
      </c>
      <c r="AQ238" s="68">
        <v>15</v>
      </c>
      <c r="AR238">
        <v>25</v>
      </c>
      <c r="AS238" t="s">
        <v>314</v>
      </c>
      <c r="AT238" s="68">
        <v>33</v>
      </c>
      <c r="AU238">
        <v>55</v>
      </c>
      <c r="AV238" t="s">
        <v>314</v>
      </c>
      <c r="AW238" s="68">
        <v>62</v>
      </c>
    </row>
    <row r="239" spans="1:49" x14ac:dyDescent="0.25">
      <c r="A239" s="66">
        <f t="shared" si="24"/>
        <v>44239</v>
      </c>
      <c r="B239">
        <f t="shared" si="21"/>
        <v>120</v>
      </c>
      <c r="C239" t="str">
        <f t="shared" si="22"/>
        <v>2-2021</v>
      </c>
      <c r="D239" s="93"/>
      <c r="E239" s="93"/>
      <c r="F239" s="20" t="str">
        <f t="shared" si="20"/>
        <v/>
      </c>
      <c r="G239" s="85" t="str">
        <f t="shared" si="23"/>
        <v/>
      </c>
      <c r="H239">
        <v>45</v>
      </c>
      <c r="I239" t="s">
        <v>314</v>
      </c>
      <c r="J239" s="68">
        <v>55</v>
      </c>
      <c r="K239">
        <v>55</v>
      </c>
      <c r="L239" t="s">
        <v>314</v>
      </c>
      <c r="M239" s="68">
        <v>60</v>
      </c>
      <c r="N239">
        <v>50</v>
      </c>
      <c r="O239" t="s">
        <v>314</v>
      </c>
      <c r="P239" s="68">
        <v>59</v>
      </c>
      <c r="Q239">
        <v>80</v>
      </c>
      <c r="R239" t="s">
        <v>314</v>
      </c>
      <c r="S239" s="68">
        <v>85</v>
      </c>
      <c r="U239" s="67"/>
      <c r="V239" s="68"/>
      <c r="W239">
        <v>120</v>
      </c>
      <c r="X239" t="s">
        <v>314</v>
      </c>
      <c r="Y239" s="68">
        <v>130</v>
      </c>
      <c r="Z239">
        <v>115</v>
      </c>
      <c r="AA239" t="s">
        <v>314</v>
      </c>
      <c r="AB239" s="68">
        <v>125</v>
      </c>
      <c r="AC239">
        <v>50</v>
      </c>
      <c r="AD239" t="s">
        <v>314</v>
      </c>
      <c r="AE239" s="68">
        <v>115</v>
      </c>
      <c r="AF239">
        <v>80</v>
      </c>
      <c r="AG239" t="s">
        <v>314</v>
      </c>
      <c r="AH239" s="68">
        <v>85</v>
      </c>
      <c r="AI239">
        <v>75</v>
      </c>
      <c r="AJ239" t="s">
        <v>314</v>
      </c>
      <c r="AK239" s="68">
        <v>90</v>
      </c>
      <c r="AL239" s="69">
        <v>70</v>
      </c>
      <c r="AM239" t="s">
        <v>314</v>
      </c>
      <c r="AN239" s="68">
        <v>85</v>
      </c>
      <c r="AO239" s="69">
        <v>10</v>
      </c>
      <c r="AP239" t="s">
        <v>314</v>
      </c>
      <c r="AQ239" s="68">
        <v>15</v>
      </c>
      <c r="AR239">
        <v>25</v>
      </c>
      <c r="AS239" t="s">
        <v>314</v>
      </c>
      <c r="AT239" s="68">
        <v>33</v>
      </c>
      <c r="AU239">
        <v>55</v>
      </c>
      <c r="AV239" t="s">
        <v>314</v>
      </c>
      <c r="AW239" s="68">
        <v>62</v>
      </c>
    </row>
    <row r="240" spans="1:49" x14ac:dyDescent="0.25">
      <c r="A240" s="66">
        <f t="shared" si="24"/>
        <v>44246</v>
      </c>
      <c r="B240">
        <f t="shared" si="21"/>
        <v>120</v>
      </c>
      <c r="C240" t="str">
        <f t="shared" si="22"/>
        <v>2-2021</v>
      </c>
      <c r="D240" s="93"/>
      <c r="E240" s="93"/>
      <c r="F240" s="20" t="str">
        <f t="shared" si="20"/>
        <v/>
      </c>
      <c r="G240" s="85" t="str">
        <f t="shared" si="23"/>
        <v/>
      </c>
      <c r="H240">
        <v>55</v>
      </c>
      <c r="I240" t="s">
        <v>314</v>
      </c>
      <c r="J240" s="68">
        <v>65</v>
      </c>
      <c r="K240">
        <v>55</v>
      </c>
      <c r="L240" t="s">
        <v>314</v>
      </c>
      <c r="M240" s="68">
        <v>65</v>
      </c>
      <c r="N240">
        <v>80</v>
      </c>
      <c r="O240" t="s">
        <v>314</v>
      </c>
      <c r="P240" s="68">
        <v>89</v>
      </c>
      <c r="Q240">
        <v>80</v>
      </c>
      <c r="R240" t="s">
        <v>314</v>
      </c>
      <c r="S240" s="68">
        <v>85</v>
      </c>
      <c r="U240" s="67"/>
      <c r="V240" s="68"/>
      <c r="W240">
        <v>130</v>
      </c>
      <c r="X240" t="s">
        <v>314</v>
      </c>
      <c r="Y240" s="68">
        <v>140</v>
      </c>
      <c r="Z240">
        <v>115</v>
      </c>
      <c r="AA240" t="s">
        <v>314</v>
      </c>
      <c r="AB240" s="68">
        <v>125</v>
      </c>
      <c r="AC240">
        <v>95</v>
      </c>
      <c r="AD240" t="s">
        <v>314</v>
      </c>
      <c r="AE240" s="68">
        <v>120</v>
      </c>
      <c r="AF240">
        <v>80</v>
      </c>
      <c r="AG240" t="s">
        <v>314</v>
      </c>
      <c r="AH240" s="68">
        <v>85</v>
      </c>
      <c r="AI240">
        <v>75</v>
      </c>
      <c r="AJ240" t="s">
        <v>314</v>
      </c>
      <c r="AK240" s="68">
        <v>90</v>
      </c>
      <c r="AL240" s="69">
        <v>70</v>
      </c>
      <c r="AM240" t="s">
        <v>314</v>
      </c>
      <c r="AN240" s="68">
        <v>85</v>
      </c>
      <c r="AO240" s="69">
        <v>10</v>
      </c>
      <c r="AP240" t="s">
        <v>314</v>
      </c>
      <c r="AQ240" s="68">
        <v>15</v>
      </c>
      <c r="AR240">
        <v>25</v>
      </c>
      <c r="AS240" t="s">
        <v>314</v>
      </c>
      <c r="AT240" s="68">
        <v>33</v>
      </c>
      <c r="AU240">
        <v>55</v>
      </c>
      <c r="AV240" t="s">
        <v>314</v>
      </c>
      <c r="AW240" s="68">
        <v>62</v>
      </c>
    </row>
    <row r="241" spans="1:49" x14ac:dyDescent="0.25">
      <c r="A241" s="66">
        <f t="shared" si="24"/>
        <v>44253</v>
      </c>
      <c r="B241">
        <f t="shared" si="21"/>
        <v>120</v>
      </c>
      <c r="C241" t="str">
        <f t="shared" si="22"/>
        <v>2-2021</v>
      </c>
      <c r="D241" s="93"/>
      <c r="E241" s="93"/>
      <c r="F241" s="20" t="str">
        <f t="shared" si="20"/>
        <v/>
      </c>
      <c r="G241" s="85" t="str">
        <f t="shared" si="23"/>
        <v/>
      </c>
      <c r="H241">
        <v>60</v>
      </c>
      <c r="I241" t="s">
        <v>314</v>
      </c>
      <c r="J241" s="68">
        <v>65</v>
      </c>
      <c r="K241">
        <v>60</v>
      </c>
      <c r="L241" t="s">
        <v>314</v>
      </c>
      <c r="M241" s="68">
        <v>70</v>
      </c>
      <c r="N241">
        <v>80</v>
      </c>
      <c r="O241" t="s">
        <v>314</v>
      </c>
      <c r="P241" s="68">
        <v>89</v>
      </c>
      <c r="Q241">
        <v>85</v>
      </c>
      <c r="R241" t="s">
        <v>314</v>
      </c>
      <c r="S241" s="68">
        <v>95</v>
      </c>
      <c r="U241" s="67"/>
      <c r="V241" s="68"/>
      <c r="W241">
        <v>130</v>
      </c>
      <c r="X241" t="s">
        <v>314</v>
      </c>
      <c r="Y241" s="68">
        <v>140</v>
      </c>
      <c r="Z241">
        <v>115</v>
      </c>
      <c r="AA241" t="s">
        <v>314</v>
      </c>
      <c r="AB241" s="68">
        <v>125</v>
      </c>
      <c r="AC241">
        <v>95</v>
      </c>
      <c r="AD241" t="s">
        <v>314</v>
      </c>
      <c r="AE241" s="68">
        <v>120</v>
      </c>
      <c r="AF241">
        <v>100</v>
      </c>
      <c r="AG241" t="s">
        <v>314</v>
      </c>
      <c r="AH241" s="68">
        <v>120</v>
      </c>
      <c r="AI241">
        <v>75</v>
      </c>
      <c r="AJ241" t="s">
        <v>314</v>
      </c>
      <c r="AK241" s="68">
        <v>90</v>
      </c>
      <c r="AL241" s="69">
        <v>70</v>
      </c>
      <c r="AM241" t="s">
        <v>314</v>
      </c>
      <c r="AN241" s="68">
        <v>85</v>
      </c>
      <c r="AO241" s="69">
        <v>10</v>
      </c>
      <c r="AP241" t="s">
        <v>314</v>
      </c>
      <c r="AQ241" s="68">
        <v>15</v>
      </c>
      <c r="AR241">
        <v>25</v>
      </c>
      <c r="AS241" t="s">
        <v>314</v>
      </c>
      <c r="AT241" s="68">
        <v>33</v>
      </c>
      <c r="AU241">
        <v>55</v>
      </c>
      <c r="AV241" t="s">
        <v>314</v>
      </c>
      <c r="AW241" s="68">
        <v>62</v>
      </c>
    </row>
    <row r="242" spans="1:49" x14ac:dyDescent="0.25">
      <c r="A242" s="66">
        <f t="shared" si="24"/>
        <v>44260</v>
      </c>
      <c r="B242">
        <f t="shared" si="21"/>
        <v>135</v>
      </c>
      <c r="C242" t="str">
        <f t="shared" si="22"/>
        <v>3-2021</v>
      </c>
      <c r="D242" s="93"/>
      <c r="E242" s="93"/>
      <c r="F242" s="20" t="str">
        <f t="shared" si="20"/>
        <v/>
      </c>
      <c r="G242" s="85" t="str">
        <f t="shared" si="23"/>
        <v/>
      </c>
      <c r="H242">
        <v>65</v>
      </c>
      <c r="I242" t="s">
        <v>314</v>
      </c>
      <c r="J242" s="68">
        <v>70</v>
      </c>
      <c r="K242">
        <v>70</v>
      </c>
      <c r="L242" t="s">
        <v>314</v>
      </c>
      <c r="M242" s="68">
        <v>80</v>
      </c>
      <c r="N242">
        <v>80</v>
      </c>
      <c r="O242" t="s">
        <v>314</v>
      </c>
      <c r="P242" s="68">
        <v>89</v>
      </c>
      <c r="Q242">
        <v>85</v>
      </c>
      <c r="R242" t="s">
        <v>314</v>
      </c>
      <c r="S242" s="68">
        <v>95</v>
      </c>
      <c r="U242" s="67"/>
      <c r="V242" s="68"/>
      <c r="W242">
        <v>130</v>
      </c>
      <c r="X242" t="s">
        <v>314</v>
      </c>
      <c r="Y242" s="68">
        <v>140</v>
      </c>
      <c r="Z242">
        <v>130</v>
      </c>
      <c r="AA242" t="s">
        <v>314</v>
      </c>
      <c r="AB242" s="68">
        <v>140</v>
      </c>
      <c r="AC242">
        <v>95</v>
      </c>
      <c r="AD242" t="s">
        <v>314</v>
      </c>
      <c r="AE242" s="68">
        <v>120</v>
      </c>
      <c r="AF242">
        <v>100</v>
      </c>
      <c r="AG242" t="s">
        <v>314</v>
      </c>
      <c r="AH242" s="68">
        <v>120</v>
      </c>
      <c r="AI242">
        <v>75</v>
      </c>
      <c r="AJ242" t="s">
        <v>314</v>
      </c>
      <c r="AK242" s="68">
        <v>90</v>
      </c>
      <c r="AL242" s="69">
        <v>70</v>
      </c>
      <c r="AM242" t="s">
        <v>314</v>
      </c>
      <c r="AN242" s="68">
        <v>85</v>
      </c>
      <c r="AO242" s="69">
        <v>10</v>
      </c>
      <c r="AP242" t="s">
        <v>314</v>
      </c>
      <c r="AQ242" s="68">
        <v>15</v>
      </c>
      <c r="AR242">
        <v>25</v>
      </c>
      <c r="AS242" t="s">
        <v>314</v>
      </c>
      <c r="AT242" s="68">
        <v>33</v>
      </c>
      <c r="AU242">
        <v>55</v>
      </c>
      <c r="AV242" t="s">
        <v>314</v>
      </c>
      <c r="AW242" s="68">
        <v>62</v>
      </c>
    </row>
    <row r="243" spans="1:49" x14ac:dyDescent="0.25">
      <c r="A243" s="66">
        <f t="shared" si="24"/>
        <v>44267</v>
      </c>
      <c r="B243">
        <f t="shared" si="21"/>
        <v>145</v>
      </c>
      <c r="C243" t="str">
        <f t="shared" si="22"/>
        <v>3-2021</v>
      </c>
      <c r="D243" s="93"/>
      <c r="E243" s="93"/>
      <c r="F243" s="20" t="str">
        <f t="shared" si="20"/>
        <v/>
      </c>
      <c r="G243" s="85" t="str">
        <f t="shared" si="23"/>
        <v/>
      </c>
      <c r="H243">
        <v>68</v>
      </c>
      <c r="I243" t="s">
        <v>314</v>
      </c>
      <c r="J243" s="68">
        <v>78</v>
      </c>
      <c r="K243">
        <v>75</v>
      </c>
      <c r="L243" t="s">
        <v>314</v>
      </c>
      <c r="M243" s="68">
        <v>85</v>
      </c>
      <c r="N243">
        <v>80</v>
      </c>
      <c r="O243" t="s">
        <v>314</v>
      </c>
      <c r="P243" s="68">
        <v>89</v>
      </c>
      <c r="Q243">
        <v>90</v>
      </c>
      <c r="R243" t="s">
        <v>314</v>
      </c>
      <c r="S243" s="68">
        <v>100</v>
      </c>
      <c r="U243" s="67"/>
      <c r="V243" s="68"/>
      <c r="W243">
        <v>140</v>
      </c>
      <c r="X243" t="s">
        <v>314</v>
      </c>
      <c r="Y243" s="68">
        <v>150</v>
      </c>
      <c r="Z243">
        <v>140</v>
      </c>
      <c r="AA243" t="s">
        <v>314</v>
      </c>
      <c r="AB243" s="68">
        <v>150</v>
      </c>
      <c r="AC243">
        <v>95</v>
      </c>
      <c r="AD243" t="s">
        <v>314</v>
      </c>
      <c r="AE243" s="68">
        <v>120</v>
      </c>
      <c r="AF243">
        <v>100</v>
      </c>
      <c r="AG243" t="s">
        <v>314</v>
      </c>
      <c r="AH243" s="68">
        <v>120</v>
      </c>
      <c r="AI243">
        <v>75</v>
      </c>
      <c r="AJ243" t="s">
        <v>314</v>
      </c>
      <c r="AK243" s="68">
        <v>90</v>
      </c>
      <c r="AL243" s="69">
        <v>70</v>
      </c>
      <c r="AM243" t="s">
        <v>314</v>
      </c>
      <c r="AN243" s="68">
        <v>85</v>
      </c>
      <c r="AO243" s="69">
        <v>10</v>
      </c>
      <c r="AP243" t="s">
        <v>314</v>
      </c>
      <c r="AQ243" s="68">
        <v>15</v>
      </c>
      <c r="AR243">
        <v>25</v>
      </c>
      <c r="AS243" t="s">
        <v>314</v>
      </c>
      <c r="AT243" s="68">
        <v>33</v>
      </c>
      <c r="AU243">
        <v>55</v>
      </c>
      <c r="AV243" t="s">
        <v>314</v>
      </c>
      <c r="AW243" s="68">
        <v>62</v>
      </c>
    </row>
    <row r="244" spans="1:49" x14ac:dyDescent="0.25">
      <c r="A244" s="66">
        <f t="shared" si="24"/>
        <v>44274</v>
      </c>
      <c r="B244">
        <f t="shared" si="21"/>
        <v>145</v>
      </c>
      <c r="C244" t="str">
        <f t="shared" si="22"/>
        <v>3-2021</v>
      </c>
      <c r="D244" s="93"/>
      <c r="E244" s="93"/>
      <c r="F244" s="20" t="str">
        <f t="shared" si="20"/>
        <v/>
      </c>
      <c r="G244" s="85" t="str">
        <f t="shared" si="23"/>
        <v/>
      </c>
      <c r="H244">
        <v>68</v>
      </c>
      <c r="I244" t="s">
        <v>314</v>
      </c>
      <c r="J244" s="68">
        <v>78</v>
      </c>
      <c r="K244">
        <v>80</v>
      </c>
      <c r="L244" t="s">
        <v>314</v>
      </c>
      <c r="M244" s="68">
        <v>89</v>
      </c>
      <c r="N244">
        <v>80</v>
      </c>
      <c r="O244" t="s">
        <v>314</v>
      </c>
      <c r="P244" s="68">
        <v>89</v>
      </c>
      <c r="Q244">
        <v>95</v>
      </c>
      <c r="R244" t="s">
        <v>314</v>
      </c>
      <c r="S244" s="68">
        <v>105</v>
      </c>
      <c r="U244" s="67"/>
      <c r="V244" s="68"/>
      <c r="W244">
        <v>140</v>
      </c>
      <c r="X244" t="s">
        <v>314</v>
      </c>
      <c r="Y244" s="68">
        <v>150</v>
      </c>
      <c r="Z244">
        <v>140</v>
      </c>
      <c r="AA244" t="s">
        <v>314</v>
      </c>
      <c r="AB244" s="68">
        <v>150</v>
      </c>
      <c r="AC244">
        <v>95</v>
      </c>
      <c r="AD244" t="s">
        <v>314</v>
      </c>
      <c r="AE244" s="68">
        <v>120</v>
      </c>
      <c r="AF244">
        <v>130</v>
      </c>
      <c r="AG244" t="s">
        <v>314</v>
      </c>
      <c r="AH244" s="68">
        <v>140</v>
      </c>
      <c r="AI244">
        <v>75</v>
      </c>
      <c r="AJ244" t="s">
        <v>314</v>
      </c>
      <c r="AK244" s="68">
        <v>90</v>
      </c>
      <c r="AL244" s="69">
        <v>70</v>
      </c>
      <c r="AM244" t="s">
        <v>314</v>
      </c>
      <c r="AN244" s="68">
        <v>85</v>
      </c>
      <c r="AO244" s="69">
        <v>10</v>
      </c>
      <c r="AP244" t="s">
        <v>314</v>
      </c>
      <c r="AQ244" s="68">
        <v>15</v>
      </c>
      <c r="AR244">
        <v>25</v>
      </c>
      <c r="AS244" t="s">
        <v>314</v>
      </c>
      <c r="AT244" s="68">
        <v>33</v>
      </c>
      <c r="AU244">
        <v>55</v>
      </c>
      <c r="AV244" t="s">
        <v>314</v>
      </c>
      <c r="AW244" s="68">
        <v>62</v>
      </c>
    </row>
    <row r="245" spans="1:49" x14ac:dyDescent="0.25">
      <c r="A245" s="66">
        <f t="shared" si="24"/>
        <v>44281</v>
      </c>
      <c r="B245">
        <f t="shared" si="21"/>
        <v>145</v>
      </c>
      <c r="C245" t="str">
        <f t="shared" si="22"/>
        <v>3-2021</v>
      </c>
      <c r="D245" s="93"/>
      <c r="E245" s="93"/>
      <c r="F245" s="20" t="str">
        <f t="shared" si="20"/>
        <v/>
      </c>
      <c r="G245" s="85" t="str">
        <f t="shared" si="23"/>
        <v/>
      </c>
      <c r="H245">
        <v>70</v>
      </c>
      <c r="I245" t="s">
        <v>314</v>
      </c>
      <c r="J245" s="68">
        <v>80</v>
      </c>
      <c r="K245">
        <v>80</v>
      </c>
      <c r="L245" t="s">
        <v>314</v>
      </c>
      <c r="M245" s="68">
        <v>89</v>
      </c>
      <c r="N245">
        <v>90</v>
      </c>
      <c r="O245" t="s">
        <v>314</v>
      </c>
      <c r="P245" s="68">
        <v>99</v>
      </c>
      <c r="Q245">
        <v>100</v>
      </c>
      <c r="R245" t="s">
        <v>314</v>
      </c>
      <c r="S245" s="68">
        <v>115</v>
      </c>
      <c r="U245" s="67"/>
      <c r="V245" s="68"/>
      <c r="W245">
        <v>150</v>
      </c>
      <c r="X245" t="s">
        <v>314</v>
      </c>
      <c r="Y245" s="68">
        <v>160</v>
      </c>
      <c r="Z245">
        <v>140</v>
      </c>
      <c r="AA245" t="s">
        <v>314</v>
      </c>
      <c r="AB245" s="68">
        <v>150</v>
      </c>
      <c r="AC245">
        <v>95</v>
      </c>
      <c r="AD245" t="s">
        <v>314</v>
      </c>
      <c r="AE245" s="68">
        <v>120</v>
      </c>
      <c r="AF245">
        <v>130</v>
      </c>
      <c r="AG245" t="s">
        <v>314</v>
      </c>
      <c r="AH245" s="68">
        <v>140</v>
      </c>
      <c r="AI245">
        <v>75</v>
      </c>
      <c r="AJ245" t="s">
        <v>314</v>
      </c>
      <c r="AK245" s="68">
        <v>90</v>
      </c>
      <c r="AL245" s="69">
        <v>70</v>
      </c>
      <c r="AM245" t="s">
        <v>314</v>
      </c>
      <c r="AN245" s="68">
        <v>85</v>
      </c>
      <c r="AO245" s="69">
        <v>10</v>
      </c>
      <c r="AP245" t="s">
        <v>314</v>
      </c>
      <c r="AQ245" s="68">
        <v>15</v>
      </c>
      <c r="AR245">
        <v>25</v>
      </c>
      <c r="AS245" t="s">
        <v>314</v>
      </c>
      <c r="AT245" s="68">
        <v>33</v>
      </c>
      <c r="AU245">
        <v>55</v>
      </c>
      <c r="AV245" t="s">
        <v>314</v>
      </c>
      <c r="AW245" s="68">
        <v>62</v>
      </c>
    </row>
    <row r="246" spans="1:49" x14ac:dyDescent="0.25">
      <c r="A246" s="66">
        <f t="shared" si="24"/>
        <v>44288</v>
      </c>
      <c r="B246">
        <f t="shared" si="21"/>
        <v>145</v>
      </c>
      <c r="C246" t="str">
        <f t="shared" si="22"/>
        <v>4-2021</v>
      </c>
      <c r="D246" s="93"/>
      <c r="E246" s="93"/>
      <c r="F246" s="20" t="str">
        <f t="shared" si="20"/>
        <v/>
      </c>
      <c r="G246" s="85" t="str">
        <f t="shared" si="23"/>
        <v/>
      </c>
      <c r="H246">
        <v>70</v>
      </c>
      <c r="I246" t="s">
        <v>314</v>
      </c>
      <c r="J246" s="68">
        <v>80</v>
      </c>
      <c r="K246">
        <v>80</v>
      </c>
      <c r="L246" t="s">
        <v>314</v>
      </c>
      <c r="M246" s="68">
        <v>89</v>
      </c>
      <c r="N246">
        <v>90</v>
      </c>
      <c r="O246" t="s">
        <v>314</v>
      </c>
      <c r="P246" s="68">
        <v>99</v>
      </c>
      <c r="Q246">
        <v>110</v>
      </c>
      <c r="R246" t="s">
        <v>314</v>
      </c>
      <c r="S246" s="68">
        <v>120</v>
      </c>
      <c r="U246" s="67"/>
      <c r="V246" s="68"/>
      <c r="W246">
        <v>150</v>
      </c>
      <c r="X246" t="s">
        <v>314</v>
      </c>
      <c r="Y246" s="68">
        <v>160</v>
      </c>
      <c r="Z246">
        <v>140</v>
      </c>
      <c r="AA246" t="s">
        <v>314</v>
      </c>
      <c r="AB246" s="68">
        <v>150</v>
      </c>
      <c r="AC246">
        <v>95</v>
      </c>
      <c r="AD246" t="s">
        <v>314</v>
      </c>
      <c r="AE246" s="68">
        <v>135</v>
      </c>
      <c r="AF246">
        <v>130</v>
      </c>
      <c r="AG246" t="s">
        <v>314</v>
      </c>
      <c r="AH246" s="68">
        <v>140</v>
      </c>
      <c r="AI246">
        <v>75</v>
      </c>
      <c r="AJ246" t="s">
        <v>314</v>
      </c>
      <c r="AK246" s="68">
        <v>90</v>
      </c>
      <c r="AL246" s="69">
        <v>70</v>
      </c>
      <c r="AM246" t="s">
        <v>314</v>
      </c>
      <c r="AN246" s="68">
        <v>85</v>
      </c>
      <c r="AO246" s="69">
        <v>28</v>
      </c>
      <c r="AP246" t="s">
        <v>314</v>
      </c>
      <c r="AQ246" s="68">
        <v>33</v>
      </c>
      <c r="AR246">
        <v>25</v>
      </c>
      <c r="AS246" t="s">
        <v>314</v>
      </c>
      <c r="AT246" s="68">
        <v>33</v>
      </c>
      <c r="AU246">
        <v>55</v>
      </c>
      <c r="AV246" t="s">
        <v>314</v>
      </c>
      <c r="AW246" s="68">
        <v>62</v>
      </c>
    </row>
    <row r="247" spans="1:49" x14ac:dyDescent="0.25">
      <c r="A247" s="66">
        <f t="shared" si="24"/>
        <v>44295</v>
      </c>
      <c r="B247">
        <f t="shared" si="21"/>
        <v>145</v>
      </c>
      <c r="C247" t="str">
        <f t="shared" si="22"/>
        <v>4-2021</v>
      </c>
      <c r="D247" s="93"/>
      <c r="E247" s="93"/>
      <c r="F247" s="20" t="str">
        <f t="shared" si="20"/>
        <v/>
      </c>
      <c r="G247" s="85" t="str">
        <f t="shared" si="23"/>
        <v/>
      </c>
      <c r="H247">
        <v>70</v>
      </c>
      <c r="I247" t="s">
        <v>314</v>
      </c>
      <c r="J247" s="68">
        <v>80</v>
      </c>
      <c r="K247">
        <v>80</v>
      </c>
      <c r="L247" t="s">
        <v>314</v>
      </c>
      <c r="M247" s="68">
        <v>89</v>
      </c>
      <c r="N247">
        <v>90</v>
      </c>
      <c r="O247" t="s">
        <v>314</v>
      </c>
      <c r="P247" s="68">
        <v>99</v>
      </c>
      <c r="Q247">
        <v>110</v>
      </c>
      <c r="R247" t="s">
        <v>314</v>
      </c>
      <c r="S247" s="68">
        <v>120</v>
      </c>
      <c r="U247" s="67"/>
      <c r="V247" s="68"/>
      <c r="W247">
        <v>150</v>
      </c>
      <c r="X247" t="s">
        <v>314</v>
      </c>
      <c r="Y247" s="68">
        <v>160</v>
      </c>
      <c r="Z247">
        <v>140</v>
      </c>
      <c r="AA247" t="s">
        <v>314</v>
      </c>
      <c r="AB247" s="68">
        <v>150</v>
      </c>
      <c r="AC247">
        <v>95</v>
      </c>
      <c r="AD247" t="s">
        <v>314</v>
      </c>
      <c r="AE247" s="68">
        <v>135</v>
      </c>
      <c r="AF247">
        <v>130</v>
      </c>
      <c r="AG247" t="s">
        <v>314</v>
      </c>
      <c r="AH247" s="68">
        <v>140</v>
      </c>
      <c r="AI247">
        <v>87</v>
      </c>
      <c r="AJ247" t="s">
        <v>314</v>
      </c>
      <c r="AK247" s="68">
        <v>102</v>
      </c>
      <c r="AL247" s="69">
        <v>82</v>
      </c>
      <c r="AM247" t="s">
        <v>314</v>
      </c>
      <c r="AN247" s="68">
        <v>97</v>
      </c>
      <c r="AO247" s="69">
        <v>28</v>
      </c>
      <c r="AP247" t="s">
        <v>314</v>
      </c>
      <c r="AQ247" s="68">
        <v>33</v>
      </c>
      <c r="AR247">
        <v>25</v>
      </c>
      <c r="AS247" t="s">
        <v>314</v>
      </c>
      <c r="AT247" s="68">
        <v>65</v>
      </c>
      <c r="AU247">
        <v>55</v>
      </c>
      <c r="AV247" t="s">
        <v>314</v>
      </c>
      <c r="AW247" s="68">
        <v>62</v>
      </c>
    </row>
    <row r="248" spans="1:49" x14ac:dyDescent="0.25">
      <c r="A248" s="66">
        <f t="shared" si="24"/>
        <v>44302</v>
      </c>
      <c r="B248">
        <f t="shared" si="21"/>
        <v>145</v>
      </c>
      <c r="C248" t="str">
        <f t="shared" si="22"/>
        <v>4-2021</v>
      </c>
      <c r="D248" s="93"/>
      <c r="E248" s="93"/>
      <c r="F248" s="20" t="str">
        <f t="shared" si="20"/>
        <v/>
      </c>
      <c r="G248" s="85" t="str">
        <f t="shared" si="23"/>
        <v/>
      </c>
      <c r="H248">
        <v>75</v>
      </c>
      <c r="I248" t="s">
        <v>314</v>
      </c>
      <c r="J248" s="68">
        <v>80</v>
      </c>
      <c r="K248">
        <v>80</v>
      </c>
      <c r="L248" t="s">
        <v>314</v>
      </c>
      <c r="M248" s="68">
        <v>89</v>
      </c>
      <c r="N248">
        <v>90</v>
      </c>
      <c r="O248" t="s">
        <v>314</v>
      </c>
      <c r="P248" s="68">
        <v>100</v>
      </c>
      <c r="Q248">
        <v>110</v>
      </c>
      <c r="R248" t="s">
        <v>314</v>
      </c>
      <c r="S248" s="68">
        <v>120</v>
      </c>
      <c r="U248" s="67"/>
      <c r="V248" s="68"/>
      <c r="W248">
        <v>150</v>
      </c>
      <c r="X248" t="s">
        <v>314</v>
      </c>
      <c r="Y248" s="68">
        <v>160</v>
      </c>
      <c r="Z248">
        <v>140</v>
      </c>
      <c r="AA248" t="s">
        <v>314</v>
      </c>
      <c r="AB248" s="68">
        <v>150</v>
      </c>
      <c r="AC248">
        <v>95</v>
      </c>
      <c r="AD248" t="s">
        <v>314</v>
      </c>
      <c r="AE248" s="68">
        <v>135</v>
      </c>
      <c r="AF248">
        <v>130</v>
      </c>
      <c r="AG248" t="s">
        <v>314</v>
      </c>
      <c r="AH248" s="68">
        <v>140</v>
      </c>
      <c r="AI248">
        <v>87</v>
      </c>
      <c r="AJ248" t="s">
        <v>314</v>
      </c>
      <c r="AK248" s="68">
        <v>102</v>
      </c>
      <c r="AL248" s="69">
        <v>82</v>
      </c>
      <c r="AM248" t="s">
        <v>314</v>
      </c>
      <c r="AN248" s="68">
        <v>97</v>
      </c>
      <c r="AO248" s="69">
        <v>28</v>
      </c>
      <c r="AP248" t="s">
        <v>314</v>
      </c>
      <c r="AQ248" s="68">
        <v>33</v>
      </c>
      <c r="AR248">
        <v>25</v>
      </c>
      <c r="AS248" t="s">
        <v>314</v>
      </c>
      <c r="AT248" s="68">
        <v>65</v>
      </c>
      <c r="AU248">
        <v>55</v>
      </c>
      <c r="AV248" t="s">
        <v>314</v>
      </c>
      <c r="AW248" s="68">
        <v>62</v>
      </c>
    </row>
    <row r="249" spans="1:49" x14ac:dyDescent="0.25">
      <c r="A249" s="66">
        <f t="shared" si="24"/>
        <v>44309</v>
      </c>
      <c r="B249">
        <f t="shared" si="21"/>
        <v>155</v>
      </c>
      <c r="C249" t="str">
        <f t="shared" si="22"/>
        <v>4-2021</v>
      </c>
      <c r="D249" s="93"/>
      <c r="E249" s="93"/>
      <c r="F249" s="20" t="str">
        <f t="shared" si="20"/>
        <v/>
      </c>
      <c r="G249" s="85" t="str">
        <f t="shared" si="23"/>
        <v/>
      </c>
      <c r="H249">
        <v>75</v>
      </c>
      <c r="I249" t="s">
        <v>314</v>
      </c>
      <c r="J249" s="68">
        <v>85</v>
      </c>
      <c r="K249">
        <v>85</v>
      </c>
      <c r="L249" t="s">
        <v>314</v>
      </c>
      <c r="M249" s="68">
        <v>90</v>
      </c>
      <c r="N249">
        <v>90</v>
      </c>
      <c r="O249" t="s">
        <v>314</v>
      </c>
      <c r="P249" s="68">
        <v>100</v>
      </c>
      <c r="Q249">
        <v>110</v>
      </c>
      <c r="R249" t="s">
        <v>314</v>
      </c>
      <c r="S249" s="68">
        <v>120</v>
      </c>
      <c r="U249" s="67"/>
      <c r="V249" s="68"/>
      <c r="W249">
        <v>150</v>
      </c>
      <c r="X249" t="s">
        <v>314</v>
      </c>
      <c r="Y249" s="68">
        <v>160</v>
      </c>
      <c r="Z249">
        <v>150</v>
      </c>
      <c r="AA249" t="s">
        <v>314</v>
      </c>
      <c r="AB249" s="68">
        <v>160</v>
      </c>
      <c r="AC249">
        <v>95</v>
      </c>
      <c r="AD249" t="s">
        <v>314</v>
      </c>
      <c r="AE249" s="68">
        <v>145</v>
      </c>
      <c r="AF249">
        <v>130</v>
      </c>
      <c r="AG249" t="s">
        <v>314</v>
      </c>
      <c r="AH249" s="68">
        <v>140</v>
      </c>
      <c r="AI249">
        <v>87</v>
      </c>
      <c r="AJ249" t="s">
        <v>314</v>
      </c>
      <c r="AK249" s="68">
        <v>102</v>
      </c>
      <c r="AL249" s="69">
        <v>82</v>
      </c>
      <c r="AM249" t="s">
        <v>314</v>
      </c>
      <c r="AN249" s="68">
        <v>97</v>
      </c>
      <c r="AO249" s="69">
        <v>28</v>
      </c>
      <c r="AP249" t="s">
        <v>314</v>
      </c>
      <c r="AQ249" s="68">
        <v>33</v>
      </c>
      <c r="AR249">
        <v>25</v>
      </c>
      <c r="AS249" t="s">
        <v>314</v>
      </c>
      <c r="AT249" s="68">
        <v>65</v>
      </c>
      <c r="AU249">
        <v>55</v>
      </c>
      <c r="AV249" t="s">
        <v>314</v>
      </c>
      <c r="AW249" s="68">
        <v>62</v>
      </c>
    </row>
    <row r="250" spans="1:49" x14ac:dyDescent="0.25">
      <c r="A250" s="66">
        <f t="shared" si="24"/>
        <v>44316</v>
      </c>
      <c r="B250">
        <f t="shared" si="21"/>
        <v>160</v>
      </c>
      <c r="C250" t="str">
        <f t="shared" si="22"/>
        <v>4-2021</v>
      </c>
      <c r="D250" s="93"/>
      <c r="E250" s="93"/>
      <c r="F250" s="20" t="str">
        <f t="shared" si="20"/>
        <v/>
      </c>
      <c r="G250" s="85" t="str">
        <f t="shared" si="23"/>
        <v/>
      </c>
      <c r="H250">
        <v>85</v>
      </c>
      <c r="I250" t="s">
        <v>314</v>
      </c>
      <c r="J250" s="68">
        <v>90</v>
      </c>
      <c r="K250">
        <v>90</v>
      </c>
      <c r="L250" t="s">
        <v>314</v>
      </c>
      <c r="M250" s="68">
        <v>100</v>
      </c>
      <c r="N250">
        <v>100</v>
      </c>
      <c r="O250" t="s">
        <v>314</v>
      </c>
      <c r="P250" s="68">
        <v>105</v>
      </c>
      <c r="Q250">
        <v>110</v>
      </c>
      <c r="R250" t="s">
        <v>314</v>
      </c>
      <c r="S250" s="68">
        <v>120</v>
      </c>
      <c r="U250" s="67"/>
      <c r="V250" s="68"/>
      <c r="W250">
        <v>150</v>
      </c>
      <c r="X250" t="s">
        <v>314</v>
      </c>
      <c r="Y250" s="68">
        <v>160</v>
      </c>
      <c r="Z250">
        <v>155</v>
      </c>
      <c r="AA250" t="s">
        <v>314</v>
      </c>
      <c r="AB250" s="68">
        <v>165</v>
      </c>
      <c r="AC250">
        <v>95</v>
      </c>
      <c r="AD250" t="s">
        <v>314</v>
      </c>
      <c r="AE250" s="68">
        <v>145</v>
      </c>
      <c r="AF250">
        <v>130</v>
      </c>
      <c r="AG250" t="s">
        <v>314</v>
      </c>
      <c r="AH250" s="68">
        <v>140</v>
      </c>
      <c r="AI250">
        <v>87</v>
      </c>
      <c r="AJ250" t="s">
        <v>314</v>
      </c>
      <c r="AK250" s="68">
        <v>102</v>
      </c>
      <c r="AL250" s="69">
        <v>82</v>
      </c>
      <c r="AM250" t="s">
        <v>314</v>
      </c>
      <c r="AN250" s="68">
        <v>97</v>
      </c>
      <c r="AO250" s="69">
        <v>28</v>
      </c>
      <c r="AP250" t="s">
        <v>314</v>
      </c>
      <c r="AQ250" s="68">
        <v>33</v>
      </c>
      <c r="AR250">
        <v>25</v>
      </c>
      <c r="AS250" t="s">
        <v>314</v>
      </c>
      <c r="AT250" s="68">
        <v>65</v>
      </c>
      <c r="AU250">
        <v>55</v>
      </c>
      <c r="AV250" t="s">
        <v>314</v>
      </c>
      <c r="AW250" s="68">
        <v>62</v>
      </c>
    </row>
    <row r="251" spans="1:49" x14ac:dyDescent="0.25">
      <c r="A251" s="66">
        <f t="shared" si="24"/>
        <v>44323</v>
      </c>
      <c r="B251">
        <f t="shared" si="21"/>
        <v>164.5</v>
      </c>
      <c r="C251" t="str">
        <f t="shared" si="22"/>
        <v>5-2021</v>
      </c>
      <c r="D251" s="93"/>
      <c r="E251" s="93"/>
      <c r="F251" s="20" t="str">
        <f t="shared" si="20"/>
        <v/>
      </c>
      <c r="G251" s="85" t="str">
        <f t="shared" si="23"/>
        <v/>
      </c>
      <c r="H251">
        <v>85</v>
      </c>
      <c r="I251" t="s">
        <v>314</v>
      </c>
      <c r="J251" s="68">
        <v>90</v>
      </c>
      <c r="K251">
        <v>90</v>
      </c>
      <c r="L251" t="s">
        <v>314</v>
      </c>
      <c r="M251" s="68">
        <v>100</v>
      </c>
      <c r="N251">
        <v>100</v>
      </c>
      <c r="O251" t="s">
        <v>314</v>
      </c>
      <c r="P251" s="68">
        <v>105</v>
      </c>
      <c r="Q251">
        <v>115</v>
      </c>
      <c r="R251" t="s">
        <v>314</v>
      </c>
      <c r="S251" s="68">
        <v>120</v>
      </c>
      <c r="U251" s="67"/>
      <c r="V251" s="68"/>
      <c r="W251">
        <v>165</v>
      </c>
      <c r="X251" t="s">
        <v>314</v>
      </c>
      <c r="Y251" s="68">
        <v>175</v>
      </c>
      <c r="Z251">
        <v>160</v>
      </c>
      <c r="AA251" t="s">
        <v>314</v>
      </c>
      <c r="AB251" s="68">
        <v>169</v>
      </c>
      <c r="AC251">
        <v>95</v>
      </c>
      <c r="AD251" t="s">
        <v>314</v>
      </c>
      <c r="AE251" s="68">
        <v>145</v>
      </c>
      <c r="AF251">
        <v>160</v>
      </c>
      <c r="AG251" t="s">
        <v>314</v>
      </c>
      <c r="AH251" s="68">
        <v>170</v>
      </c>
      <c r="AI251">
        <v>87</v>
      </c>
      <c r="AJ251" t="s">
        <v>314</v>
      </c>
      <c r="AK251" s="68">
        <v>102</v>
      </c>
      <c r="AL251" s="69">
        <v>82</v>
      </c>
      <c r="AM251" t="s">
        <v>314</v>
      </c>
      <c r="AN251" s="68">
        <v>97</v>
      </c>
      <c r="AO251" s="69">
        <v>28</v>
      </c>
      <c r="AP251" t="s">
        <v>314</v>
      </c>
      <c r="AQ251" s="68">
        <v>33</v>
      </c>
      <c r="AR251">
        <v>25</v>
      </c>
      <c r="AS251" t="s">
        <v>314</v>
      </c>
      <c r="AT251" s="68">
        <v>65</v>
      </c>
      <c r="AU251">
        <v>55</v>
      </c>
      <c r="AV251" t="s">
        <v>314</v>
      </c>
      <c r="AW251" s="68">
        <v>62</v>
      </c>
    </row>
    <row r="252" spans="1:49" x14ac:dyDescent="0.25">
      <c r="A252" s="66">
        <f t="shared" si="24"/>
        <v>44330</v>
      </c>
      <c r="B252">
        <f t="shared" si="21"/>
        <v>175</v>
      </c>
      <c r="C252" t="str">
        <f t="shared" si="22"/>
        <v>5-2021</v>
      </c>
      <c r="D252" s="93"/>
      <c r="E252" s="93"/>
      <c r="F252" s="20" t="str">
        <f t="shared" si="20"/>
        <v/>
      </c>
      <c r="G252" s="85" t="str">
        <f t="shared" si="23"/>
        <v/>
      </c>
      <c r="H252">
        <v>85</v>
      </c>
      <c r="I252" t="s">
        <v>314</v>
      </c>
      <c r="J252" s="68">
        <v>95</v>
      </c>
      <c r="K252">
        <v>95</v>
      </c>
      <c r="L252" t="s">
        <v>314</v>
      </c>
      <c r="M252" s="68">
        <v>105</v>
      </c>
      <c r="N252">
        <v>105</v>
      </c>
      <c r="O252" t="s">
        <v>314</v>
      </c>
      <c r="P252" s="68">
        <v>120</v>
      </c>
      <c r="Q252">
        <v>115</v>
      </c>
      <c r="R252" t="s">
        <v>314</v>
      </c>
      <c r="S252" s="68">
        <v>125</v>
      </c>
      <c r="U252" s="67"/>
      <c r="V252" s="68"/>
      <c r="W252">
        <v>170</v>
      </c>
      <c r="X252" t="s">
        <v>314</v>
      </c>
      <c r="Y252" s="68">
        <v>180</v>
      </c>
      <c r="Z252">
        <v>170</v>
      </c>
      <c r="AA252" t="s">
        <v>314</v>
      </c>
      <c r="AB252" s="68">
        <v>180</v>
      </c>
      <c r="AC252">
        <v>95</v>
      </c>
      <c r="AD252" t="s">
        <v>314</v>
      </c>
      <c r="AE252" s="68">
        <v>150</v>
      </c>
      <c r="AF252">
        <v>170</v>
      </c>
      <c r="AG252" t="s">
        <v>314</v>
      </c>
      <c r="AH252" s="68">
        <v>180</v>
      </c>
      <c r="AI252">
        <v>87</v>
      </c>
      <c r="AJ252" t="s">
        <v>314</v>
      </c>
      <c r="AK252" s="68">
        <v>102</v>
      </c>
      <c r="AL252" s="69">
        <v>82</v>
      </c>
      <c r="AM252" t="s">
        <v>314</v>
      </c>
      <c r="AN252" s="68">
        <v>97</v>
      </c>
      <c r="AO252" s="69">
        <v>28</v>
      </c>
      <c r="AP252" t="s">
        <v>314</v>
      </c>
      <c r="AQ252" s="68">
        <v>33</v>
      </c>
      <c r="AR252">
        <v>25</v>
      </c>
      <c r="AS252" t="s">
        <v>314</v>
      </c>
      <c r="AT252" s="68">
        <v>65</v>
      </c>
      <c r="AU252">
        <v>55</v>
      </c>
      <c r="AV252" t="s">
        <v>314</v>
      </c>
      <c r="AW252" s="68">
        <v>62</v>
      </c>
    </row>
    <row r="253" spans="1:49" x14ac:dyDescent="0.25">
      <c r="A253" s="66">
        <f t="shared" si="24"/>
        <v>44337</v>
      </c>
      <c r="B253">
        <f t="shared" si="21"/>
        <v>175</v>
      </c>
      <c r="C253" t="str">
        <f t="shared" si="22"/>
        <v>5-2021</v>
      </c>
      <c r="D253" s="93"/>
      <c r="E253" s="93"/>
      <c r="F253" s="20" t="str">
        <f t="shared" si="20"/>
        <v/>
      </c>
      <c r="G253" s="85" t="str">
        <f t="shared" si="23"/>
        <v/>
      </c>
      <c r="H253">
        <v>85</v>
      </c>
      <c r="I253" t="s">
        <v>314</v>
      </c>
      <c r="J253" s="68">
        <v>100</v>
      </c>
      <c r="K253">
        <v>95</v>
      </c>
      <c r="L253" t="s">
        <v>314</v>
      </c>
      <c r="M253" s="68">
        <v>110</v>
      </c>
      <c r="N253">
        <v>105</v>
      </c>
      <c r="O253" t="s">
        <v>314</v>
      </c>
      <c r="P253" s="68">
        <v>120</v>
      </c>
      <c r="Q253">
        <v>115</v>
      </c>
      <c r="R253" t="s">
        <v>314</v>
      </c>
      <c r="S253" s="68">
        <v>125</v>
      </c>
      <c r="U253" s="67"/>
      <c r="V253" s="68"/>
      <c r="W253">
        <v>185</v>
      </c>
      <c r="X253" t="s">
        <v>314</v>
      </c>
      <c r="Y253" s="68">
        <v>195</v>
      </c>
      <c r="Z253">
        <v>170</v>
      </c>
      <c r="AA253" t="s">
        <v>314</v>
      </c>
      <c r="AB253" s="68">
        <v>180</v>
      </c>
      <c r="AC253">
        <v>95</v>
      </c>
      <c r="AD253" t="s">
        <v>314</v>
      </c>
      <c r="AE253" s="68">
        <v>150</v>
      </c>
      <c r="AF253">
        <v>170</v>
      </c>
      <c r="AG253" t="s">
        <v>314</v>
      </c>
      <c r="AH253" s="68">
        <v>180</v>
      </c>
      <c r="AI253">
        <v>87</v>
      </c>
      <c r="AJ253" t="s">
        <v>314</v>
      </c>
      <c r="AK253" s="68">
        <v>102</v>
      </c>
      <c r="AL253" s="69">
        <v>82</v>
      </c>
      <c r="AM253" t="s">
        <v>314</v>
      </c>
      <c r="AN253" s="68">
        <v>97</v>
      </c>
      <c r="AO253" s="69">
        <v>28</v>
      </c>
      <c r="AP253" t="s">
        <v>314</v>
      </c>
      <c r="AQ253" s="68">
        <v>33</v>
      </c>
      <c r="AR253">
        <v>25</v>
      </c>
      <c r="AS253" t="s">
        <v>314</v>
      </c>
      <c r="AT253" s="68">
        <v>65</v>
      </c>
      <c r="AU253">
        <v>55</v>
      </c>
      <c r="AV253" t="s">
        <v>314</v>
      </c>
      <c r="AW253" s="68">
        <v>62</v>
      </c>
    </row>
    <row r="254" spans="1:49" x14ac:dyDescent="0.25">
      <c r="A254" s="66">
        <f t="shared" si="24"/>
        <v>44344</v>
      </c>
      <c r="B254">
        <f t="shared" si="21"/>
        <v>190</v>
      </c>
      <c r="C254" t="str">
        <f t="shared" si="22"/>
        <v>5-2021</v>
      </c>
      <c r="D254" s="93"/>
      <c r="E254" s="93"/>
      <c r="F254" s="20" t="str">
        <f t="shared" si="20"/>
        <v/>
      </c>
      <c r="G254" s="85" t="str">
        <f t="shared" si="23"/>
        <v/>
      </c>
      <c r="H254">
        <v>85</v>
      </c>
      <c r="I254" t="s">
        <v>314</v>
      </c>
      <c r="J254" s="68">
        <v>100</v>
      </c>
      <c r="K254">
        <v>105</v>
      </c>
      <c r="L254" t="s">
        <v>314</v>
      </c>
      <c r="M254" s="68">
        <v>115</v>
      </c>
      <c r="N254">
        <v>110</v>
      </c>
      <c r="O254" t="s">
        <v>314</v>
      </c>
      <c r="P254" s="68">
        <v>130</v>
      </c>
      <c r="Q254">
        <v>115</v>
      </c>
      <c r="R254" t="s">
        <v>314</v>
      </c>
      <c r="S254" s="68">
        <v>125</v>
      </c>
      <c r="U254" s="67"/>
      <c r="V254" s="68"/>
      <c r="W254">
        <v>185</v>
      </c>
      <c r="X254" t="s">
        <v>314</v>
      </c>
      <c r="Y254" s="68">
        <v>195</v>
      </c>
      <c r="Z254">
        <v>185</v>
      </c>
      <c r="AA254" t="s">
        <v>314</v>
      </c>
      <c r="AB254" s="68">
        <v>195</v>
      </c>
      <c r="AC254">
        <v>95</v>
      </c>
      <c r="AD254" t="s">
        <v>314</v>
      </c>
      <c r="AE254" s="68">
        <v>150</v>
      </c>
      <c r="AF254">
        <v>170</v>
      </c>
      <c r="AG254" t="s">
        <v>314</v>
      </c>
      <c r="AH254" s="68">
        <v>180</v>
      </c>
      <c r="AI254">
        <v>87</v>
      </c>
      <c r="AJ254" t="s">
        <v>314</v>
      </c>
      <c r="AK254" s="68">
        <v>102</v>
      </c>
      <c r="AL254" s="69">
        <v>82</v>
      </c>
      <c r="AM254" t="s">
        <v>314</v>
      </c>
      <c r="AN254" s="68">
        <v>97</v>
      </c>
      <c r="AO254" s="69">
        <v>28</v>
      </c>
      <c r="AP254" t="s">
        <v>314</v>
      </c>
      <c r="AQ254" s="68">
        <v>33</v>
      </c>
      <c r="AR254">
        <v>25</v>
      </c>
      <c r="AS254" t="s">
        <v>314</v>
      </c>
      <c r="AT254" s="68">
        <v>65</v>
      </c>
      <c r="AU254">
        <v>55</v>
      </c>
      <c r="AV254" t="s">
        <v>314</v>
      </c>
      <c r="AW254" s="68">
        <v>62</v>
      </c>
    </row>
    <row r="255" spans="1:49" x14ac:dyDescent="0.25">
      <c r="A255" s="66">
        <f t="shared" si="24"/>
        <v>44351</v>
      </c>
      <c r="B255">
        <f t="shared" si="21"/>
        <v>190</v>
      </c>
      <c r="C255" t="str">
        <f t="shared" si="22"/>
        <v>6-2021</v>
      </c>
      <c r="D255" s="93"/>
      <c r="E255" s="93"/>
      <c r="F255" s="20" t="str">
        <f t="shared" si="20"/>
        <v/>
      </c>
      <c r="G255" s="85" t="str">
        <f t="shared" si="23"/>
        <v/>
      </c>
      <c r="H255">
        <v>95</v>
      </c>
      <c r="I255" t="s">
        <v>314</v>
      </c>
      <c r="J255" s="68">
        <v>105</v>
      </c>
      <c r="K255">
        <v>105</v>
      </c>
      <c r="L255" t="s">
        <v>314</v>
      </c>
      <c r="M255" s="68">
        <v>115</v>
      </c>
      <c r="N255">
        <v>110</v>
      </c>
      <c r="O255" t="s">
        <v>314</v>
      </c>
      <c r="P255" s="68">
        <v>130</v>
      </c>
      <c r="Q255">
        <v>123</v>
      </c>
      <c r="R255" t="s">
        <v>314</v>
      </c>
      <c r="S255" s="68">
        <v>128</v>
      </c>
      <c r="U255" s="67"/>
      <c r="V255" s="68"/>
      <c r="W255">
        <v>185</v>
      </c>
      <c r="X255" t="s">
        <v>314</v>
      </c>
      <c r="Y255" s="68">
        <v>195</v>
      </c>
      <c r="Z255">
        <v>185</v>
      </c>
      <c r="AA255" t="s">
        <v>314</v>
      </c>
      <c r="AB255" s="68">
        <v>195</v>
      </c>
      <c r="AC255">
        <v>100</v>
      </c>
      <c r="AD255" t="s">
        <v>314</v>
      </c>
      <c r="AE255" s="68">
        <v>150</v>
      </c>
      <c r="AF255">
        <v>180</v>
      </c>
      <c r="AG255" t="s">
        <v>314</v>
      </c>
      <c r="AH255" s="68">
        <v>190</v>
      </c>
      <c r="AI255">
        <v>87</v>
      </c>
      <c r="AJ255" t="s">
        <v>314</v>
      </c>
      <c r="AK255" s="68">
        <v>102</v>
      </c>
      <c r="AL255" s="69">
        <v>82</v>
      </c>
      <c r="AM255" t="s">
        <v>314</v>
      </c>
      <c r="AN255" s="68">
        <v>97</v>
      </c>
      <c r="AO255" s="69">
        <v>28</v>
      </c>
      <c r="AP255" t="s">
        <v>314</v>
      </c>
      <c r="AQ255" s="68">
        <v>33</v>
      </c>
      <c r="AR255">
        <v>25</v>
      </c>
      <c r="AS255" t="s">
        <v>314</v>
      </c>
      <c r="AT255" s="68">
        <v>65</v>
      </c>
      <c r="AU255">
        <v>55</v>
      </c>
      <c r="AV255" t="s">
        <v>314</v>
      </c>
      <c r="AW255" s="68">
        <v>62</v>
      </c>
    </row>
    <row r="256" spans="1:49" x14ac:dyDescent="0.25">
      <c r="A256" s="66">
        <f t="shared" si="24"/>
        <v>44358</v>
      </c>
      <c r="B256">
        <f t="shared" si="21"/>
        <v>190</v>
      </c>
      <c r="C256" t="str">
        <f t="shared" si="22"/>
        <v>6-2021</v>
      </c>
      <c r="D256" s="93"/>
      <c r="E256" s="93"/>
      <c r="F256" s="20" t="str">
        <f t="shared" si="20"/>
        <v/>
      </c>
      <c r="G256" s="85" t="str">
        <f t="shared" si="23"/>
        <v/>
      </c>
      <c r="H256">
        <v>95</v>
      </c>
      <c r="I256" t="s">
        <v>314</v>
      </c>
      <c r="J256" s="68">
        <v>105</v>
      </c>
      <c r="K256">
        <v>115</v>
      </c>
      <c r="L256" t="s">
        <v>314</v>
      </c>
      <c r="M256" s="68">
        <v>130</v>
      </c>
      <c r="N256">
        <v>125</v>
      </c>
      <c r="O256" t="s">
        <v>314</v>
      </c>
      <c r="P256" s="68">
        <v>135</v>
      </c>
      <c r="Q256">
        <v>123</v>
      </c>
      <c r="R256" t="s">
        <v>314</v>
      </c>
      <c r="S256" s="68">
        <v>128</v>
      </c>
      <c r="U256" s="67"/>
      <c r="V256" s="68"/>
      <c r="W256">
        <v>185</v>
      </c>
      <c r="X256" t="s">
        <v>314</v>
      </c>
      <c r="Y256" s="68">
        <v>195</v>
      </c>
      <c r="Z256">
        <v>185</v>
      </c>
      <c r="AA256" t="s">
        <v>314</v>
      </c>
      <c r="AB256" s="68">
        <v>195</v>
      </c>
      <c r="AC256">
        <v>100</v>
      </c>
      <c r="AD256" t="s">
        <v>314</v>
      </c>
      <c r="AE256" s="68">
        <v>150</v>
      </c>
      <c r="AF256">
        <v>180</v>
      </c>
      <c r="AG256" t="s">
        <v>314</v>
      </c>
      <c r="AH256" s="68">
        <v>190</v>
      </c>
      <c r="AI256">
        <v>87</v>
      </c>
      <c r="AJ256" t="s">
        <v>314</v>
      </c>
      <c r="AK256" s="68">
        <v>102</v>
      </c>
      <c r="AL256" s="69">
        <v>82</v>
      </c>
      <c r="AM256" t="s">
        <v>314</v>
      </c>
      <c r="AN256" s="68">
        <v>97</v>
      </c>
      <c r="AO256" s="69">
        <v>28</v>
      </c>
      <c r="AP256" t="s">
        <v>314</v>
      </c>
      <c r="AQ256" s="68">
        <v>33</v>
      </c>
      <c r="AR256">
        <v>25</v>
      </c>
      <c r="AS256" t="s">
        <v>314</v>
      </c>
      <c r="AT256" s="68">
        <v>65</v>
      </c>
      <c r="AU256">
        <v>55</v>
      </c>
      <c r="AV256" t="s">
        <v>314</v>
      </c>
      <c r="AW256" s="68">
        <v>62</v>
      </c>
    </row>
    <row r="257" spans="1:49" x14ac:dyDescent="0.25">
      <c r="A257" s="66">
        <f t="shared" si="24"/>
        <v>44365</v>
      </c>
      <c r="B257">
        <f t="shared" si="21"/>
        <v>190</v>
      </c>
      <c r="C257" t="str">
        <f t="shared" si="22"/>
        <v>6-2021</v>
      </c>
      <c r="D257" s="93"/>
      <c r="E257" s="93"/>
      <c r="F257" s="20" t="str">
        <f t="shared" si="20"/>
        <v/>
      </c>
      <c r="G257" s="85" t="str">
        <f t="shared" si="23"/>
        <v/>
      </c>
      <c r="H257">
        <v>95</v>
      </c>
      <c r="I257" t="s">
        <v>314</v>
      </c>
      <c r="J257" s="68">
        <v>105</v>
      </c>
      <c r="K257">
        <v>125</v>
      </c>
      <c r="L257" t="s">
        <v>314</v>
      </c>
      <c r="M257" s="68">
        <v>130</v>
      </c>
      <c r="N257">
        <v>130</v>
      </c>
      <c r="O257" t="s">
        <v>314</v>
      </c>
      <c r="P257" s="68">
        <v>140</v>
      </c>
      <c r="Q257">
        <v>143</v>
      </c>
      <c r="R257" t="s">
        <v>314</v>
      </c>
      <c r="S257" s="68">
        <v>153</v>
      </c>
      <c r="U257" s="67"/>
      <c r="V257" s="68"/>
      <c r="W257">
        <v>185</v>
      </c>
      <c r="X257" t="s">
        <v>314</v>
      </c>
      <c r="Y257" s="68">
        <v>195</v>
      </c>
      <c r="Z257">
        <v>185</v>
      </c>
      <c r="AA257" t="s">
        <v>314</v>
      </c>
      <c r="AB257" s="68">
        <v>195</v>
      </c>
      <c r="AC257">
        <v>100</v>
      </c>
      <c r="AD257" t="s">
        <v>314</v>
      </c>
      <c r="AE257" s="68">
        <v>180</v>
      </c>
      <c r="AF257">
        <v>180</v>
      </c>
      <c r="AG257" t="s">
        <v>314</v>
      </c>
      <c r="AH257" s="68">
        <v>190</v>
      </c>
      <c r="AI257">
        <v>87</v>
      </c>
      <c r="AJ257" t="s">
        <v>314</v>
      </c>
      <c r="AK257" s="68">
        <v>102</v>
      </c>
      <c r="AL257" s="69">
        <v>82</v>
      </c>
      <c r="AM257" t="s">
        <v>314</v>
      </c>
      <c r="AN257" s="68">
        <v>97</v>
      </c>
      <c r="AO257" s="69">
        <v>28</v>
      </c>
      <c r="AP257" t="s">
        <v>314</v>
      </c>
      <c r="AQ257" s="68">
        <v>33</v>
      </c>
      <c r="AR257">
        <v>25</v>
      </c>
      <c r="AS257" t="s">
        <v>314</v>
      </c>
      <c r="AT257" s="68">
        <v>65</v>
      </c>
      <c r="AU257">
        <v>55</v>
      </c>
      <c r="AV257" t="s">
        <v>314</v>
      </c>
      <c r="AW257" s="68">
        <v>62</v>
      </c>
    </row>
    <row r="258" spans="1:49" x14ac:dyDescent="0.25">
      <c r="A258" s="66">
        <f t="shared" si="24"/>
        <v>44372</v>
      </c>
      <c r="B258">
        <f t="shared" si="21"/>
        <v>190</v>
      </c>
      <c r="C258" t="str">
        <f t="shared" si="22"/>
        <v>6-2021</v>
      </c>
      <c r="D258" s="93"/>
      <c r="E258" s="93"/>
      <c r="F258" s="20" t="str">
        <f t="shared" si="20"/>
        <v/>
      </c>
      <c r="G258" s="85" t="str">
        <f t="shared" si="23"/>
        <v/>
      </c>
      <c r="H258">
        <v>95</v>
      </c>
      <c r="I258" t="s">
        <v>314</v>
      </c>
      <c r="J258" s="68">
        <v>105</v>
      </c>
      <c r="K258">
        <v>125</v>
      </c>
      <c r="L258" t="s">
        <v>314</v>
      </c>
      <c r="M258" s="68">
        <v>130</v>
      </c>
      <c r="N258">
        <v>130</v>
      </c>
      <c r="O258" t="s">
        <v>314</v>
      </c>
      <c r="P258" s="68">
        <v>140</v>
      </c>
      <c r="Q258">
        <v>143</v>
      </c>
      <c r="R258" t="s">
        <v>314</v>
      </c>
      <c r="S258" s="68">
        <v>153</v>
      </c>
      <c r="U258" s="67"/>
      <c r="V258" s="68"/>
      <c r="W258">
        <v>205</v>
      </c>
      <c r="X258" t="s">
        <v>314</v>
      </c>
      <c r="Y258" s="68">
        <v>215</v>
      </c>
      <c r="Z258">
        <v>185</v>
      </c>
      <c r="AA258" t="s">
        <v>314</v>
      </c>
      <c r="AB258" s="68">
        <v>195</v>
      </c>
      <c r="AC258">
        <v>130</v>
      </c>
      <c r="AD258" t="s">
        <v>314</v>
      </c>
      <c r="AE258" s="68">
        <v>180</v>
      </c>
      <c r="AF258">
        <v>205</v>
      </c>
      <c r="AG258" t="s">
        <v>314</v>
      </c>
      <c r="AH258" s="68">
        <v>215</v>
      </c>
      <c r="AI258">
        <v>87</v>
      </c>
      <c r="AJ258" t="s">
        <v>314</v>
      </c>
      <c r="AK258" s="68">
        <v>102</v>
      </c>
      <c r="AL258" s="69">
        <v>82</v>
      </c>
      <c r="AM258" t="s">
        <v>314</v>
      </c>
      <c r="AN258" s="68">
        <v>97</v>
      </c>
      <c r="AO258" s="69">
        <v>28</v>
      </c>
      <c r="AP258" t="s">
        <v>314</v>
      </c>
      <c r="AQ258" s="68">
        <v>33</v>
      </c>
      <c r="AR258">
        <v>25</v>
      </c>
      <c r="AS258" t="s">
        <v>314</v>
      </c>
      <c r="AT258" s="68">
        <v>65</v>
      </c>
      <c r="AU258">
        <v>55</v>
      </c>
      <c r="AV258" t="s">
        <v>314</v>
      </c>
      <c r="AW258" s="68">
        <v>62</v>
      </c>
    </row>
    <row r="259" spans="1:49" x14ac:dyDescent="0.25">
      <c r="A259" s="66">
        <f t="shared" si="24"/>
        <v>44379</v>
      </c>
      <c r="B259">
        <f t="shared" si="21"/>
        <v>220</v>
      </c>
      <c r="C259" t="str">
        <f t="shared" si="22"/>
        <v>7-2021</v>
      </c>
      <c r="D259" s="93"/>
      <c r="E259" s="93"/>
      <c r="F259" s="20" t="str">
        <f t="shared" ref="F259:F322" si="25">IFERROR(AVERAGEIF(C$3:C$1381,D259,B$3:B$1381),"")</f>
        <v/>
      </c>
      <c r="G259" s="85" t="str">
        <f t="shared" si="23"/>
        <v/>
      </c>
      <c r="H259">
        <v>100</v>
      </c>
      <c r="I259" t="s">
        <v>314</v>
      </c>
      <c r="J259" s="68">
        <v>110</v>
      </c>
      <c r="K259">
        <v>127</v>
      </c>
      <c r="L259" t="s">
        <v>314</v>
      </c>
      <c r="M259" s="68">
        <v>133</v>
      </c>
      <c r="N259">
        <v>130</v>
      </c>
      <c r="O259" t="s">
        <v>314</v>
      </c>
      <c r="P259" s="68">
        <v>140</v>
      </c>
      <c r="Q259">
        <v>143</v>
      </c>
      <c r="R259" t="s">
        <v>314</v>
      </c>
      <c r="S259" s="68">
        <v>153</v>
      </c>
      <c r="U259" s="67"/>
      <c r="V259" s="68"/>
      <c r="W259">
        <v>205</v>
      </c>
      <c r="X259" t="s">
        <v>314</v>
      </c>
      <c r="Y259" s="68">
        <v>215</v>
      </c>
      <c r="Z259">
        <v>210</v>
      </c>
      <c r="AA259" t="s">
        <v>314</v>
      </c>
      <c r="AB259" s="68">
        <v>230</v>
      </c>
      <c r="AC259">
        <v>130</v>
      </c>
      <c r="AD259" t="s">
        <v>314</v>
      </c>
      <c r="AE259" s="68">
        <v>180</v>
      </c>
      <c r="AF259">
        <v>205</v>
      </c>
      <c r="AG259" t="s">
        <v>314</v>
      </c>
      <c r="AH259" s="68">
        <v>215</v>
      </c>
      <c r="AI259">
        <v>87</v>
      </c>
      <c r="AJ259" t="s">
        <v>314</v>
      </c>
      <c r="AK259" s="68">
        <v>102</v>
      </c>
      <c r="AL259" s="69">
        <v>82</v>
      </c>
      <c r="AM259" t="s">
        <v>314</v>
      </c>
      <c r="AN259" s="68">
        <v>97</v>
      </c>
      <c r="AO259" s="69">
        <v>42</v>
      </c>
      <c r="AP259" t="s">
        <v>314</v>
      </c>
      <c r="AQ259" s="68">
        <v>48</v>
      </c>
      <c r="AR259">
        <v>25</v>
      </c>
      <c r="AS259" t="s">
        <v>314</v>
      </c>
      <c r="AT259" s="68">
        <v>65</v>
      </c>
      <c r="AU259">
        <v>55</v>
      </c>
      <c r="AV259" t="s">
        <v>314</v>
      </c>
      <c r="AW259" s="68">
        <v>62</v>
      </c>
    </row>
    <row r="260" spans="1:49" x14ac:dyDescent="0.25">
      <c r="A260" s="66">
        <f t="shared" si="24"/>
        <v>44386</v>
      </c>
      <c r="B260">
        <f t="shared" ref="B260:B323" si="26">IFERROR(AVERAGE(Z260,AB260),"")</f>
        <v>230</v>
      </c>
      <c r="C260" t="str">
        <f t="shared" ref="C260:C323" si="27">(MONTH(A260)&amp;"-"&amp;YEAR(A260))</f>
        <v>7-2021</v>
      </c>
      <c r="D260" s="93"/>
      <c r="E260" s="93"/>
      <c r="F260" s="20" t="str">
        <f t="shared" si="25"/>
        <v/>
      </c>
      <c r="G260" s="85" t="str">
        <f t="shared" ref="G260:G323" si="28">IFERROR(AVERAGEIF(C$3:C$1381,D259,B$3:B$1381),"")</f>
        <v/>
      </c>
      <c r="H260">
        <v>120</v>
      </c>
      <c r="I260" t="s">
        <v>314</v>
      </c>
      <c r="J260" s="68">
        <v>130</v>
      </c>
      <c r="K260">
        <v>130</v>
      </c>
      <c r="L260" t="s">
        <v>314</v>
      </c>
      <c r="M260" s="68">
        <v>140</v>
      </c>
      <c r="N260">
        <v>130</v>
      </c>
      <c r="O260" t="s">
        <v>314</v>
      </c>
      <c r="P260" s="68">
        <v>140</v>
      </c>
      <c r="Q260">
        <v>147</v>
      </c>
      <c r="R260" t="s">
        <v>314</v>
      </c>
      <c r="S260" s="68">
        <v>157</v>
      </c>
      <c r="U260" s="67"/>
      <c r="V260" s="68"/>
      <c r="W260">
        <v>230</v>
      </c>
      <c r="X260" t="s">
        <v>314</v>
      </c>
      <c r="Y260" s="68">
        <v>235</v>
      </c>
      <c r="Z260">
        <v>225</v>
      </c>
      <c r="AA260" t="s">
        <v>314</v>
      </c>
      <c r="AB260" s="68">
        <v>235</v>
      </c>
      <c r="AC260">
        <v>140</v>
      </c>
      <c r="AD260" t="s">
        <v>314</v>
      </c>
      <c r="AE260" s="68">
        <v>200</v>
      </c>
      <c r="AF260">
        <v>205</v>
      </c>
      <c r="AG260" t="s">
        <v>314</v>
      </c>
      <c r="AH260" s="68">
        <v>215</v>
      </c>
      <c r="AI260">
        <v>87</v>
      </c>
      <c r="AJ260" t="s">
        <v>314</v>
      </c>
      <c r="AK260" s="68">
        <v>102</v>
      </c>
      <c r="AL260" s="69">
        <v>82</v>
      </c>
      <c r="AM260" t="s">
        <v>314</v>
      </c>
      <c r="AN260" s="68">
        <v>97</v>
      </c>
      <c r="AO260" s="69">
        <v>42</v>
      </c>
      <c r="AP260" t="s">
        <v>314</v>
      </c>
      <c r="AQ260" s="68">
        <v>48</v>
      </c>
      <c r="AR260">
        <v>25</v>
      </c>
      <c r="AS260" t="s">
        <v>314</v>
      </c>
      <c r="AT260" s="68">
        <v>65</v>
      </c>
      <c r="AU260">
        <v>55</v>
      </c>
      <c r="AV260" t="s">
        <v>314</v>
      </c>
      <c r="AW260" s="68">
        <v>62</v>
      </c>
    </row>
    <row r="261" spans="1:49" x14ac:dyDescent="0.25">
      <c r="A261" s="66">
        <f t="shared" si="24"/>
        <v>44393</v>
      </c>
      <c r="B261">
        <f t="shared" si="26"/>
        <v>230</v>
      </c>
      <c r="C261" t="str">
        <f t="shared" si="27"/>
        <v>7-2021</v>
      </c>
      <c r="D261" s="93"/>
      <c r="E261" s="93"/>
      <c r="F261" s="20" t="str">
        <f t="shared" si="25"/>
        <v/>
      </c>
      <c r="G261" s="85" t="str">
        <f t="shared" si="28"/>
        <v/>
      </c>
      <c r="H261">
        <v>120</v>
      </c>
      <c r="I261" t="s">
        <v>314</v>
      </c>
      <c r="J261" s="68">
        <v>145</v>
      </c>
      <c r="K261">
        <v>130</v>
      </c>
      <c r="L261" t="s">
        <v>314</v>
      </c>
      <c r="M261" s="68">
        <v>145</v>
      </c>
      <c r="N261">
        <v>130</v>
      </c>
      <c r="O261" t="s">
        <v>314</v>
      </c>
      <c r="P261" s="68">
        <v>140</v>
      </c>
      <c r="Q261">
        <v>147</v>
      </c>
      <c r="R261" t="s">
        <v>314</v>
      </c>
      <c r="S261" s="68">
        <v>157</v>
      </c>
      <c r="U261" s="67"/>
      <c r="V261" s="68"/>
      <c r="W261">
        <v>230</v>
      </c>
      <c r="X261" t="s">
        <v>314</v>
      </c>
      <c r="Y261" s="68">
        <v>235</v>
      </c>
      <c r="Z261">
        <v>225</v>
      </c>
      <c r="AA261" t="s">
        <v>314</v>
      </c>
      <c r="AB261" s="68">
        <v>235</v>
      </c>
      <c r="AC261">
        <v>140</v>
      </c>
      <c r="AD261" t="s">
        <v>314</v>
      </c>
      <c r="AE261" s="68">
        <v>200</v>
      </c>
      <c r="AF261">
        <v>225</v>
      </c>
      <c r="AG261" t="s">
        <v>314</v>
      </c>
      <c r="AH261" s="68">
        <v>230</v>
      </c>
      <c r="AI261">
        <v>100</v>
      </c>
      <c r="AJ261" t="s">
        <v>314</v>
      </c>
      <c r="AK261" s="68">
        <v>115</v>
      </c>
      <c r="AL261" s="69">
        <v>95</v>
      </c>
      <c r="AM261" t="s">
        <v>314</v>
      </c>
      <c r="AN261" s="68">
        <v>110</v>
      </c>
      <c r="AO261" s="69">
        <v>42</v>
      </c>
      <c r="AP261" t="s">
        <v>314</v>
      </c>
      <c r="AQ261" s="68">
        <v>48</v>
      </c>
      <c r="AR261">
        <v>25</v>
      </c>
      <c r="AS261" t="s">
        <v>314</v>
      </c>
      <c r="AT261" s="68">
        <v>65</v>
      </c>
      <c r="AU261">
        <v>55</v>
      </c>
      <c r="AV261" t="s">
        <v>314</v>
      </c>
      <c r="AW261" s="68">
        <v>62</v>
      </c>
    </row>
    <row r="262" spans="1:49" x14ac:dyDescent="0.25">
      <c r="A262" s="66">
        <f t="shared" si="24"/>
        <v>44400</v>
      </c>
      <c r="B262">
        <f t="shared" si="26"/>
        <v>230</v>
      </c>
      <c r="C262" t="str">
        <f t="shared" si="27"/>
        <v>7-2021</v>
      </c>
      <c r="D262" s="93"/>
      <c r="E262" s="93"/>
      <c r="F262" s="20" t="str">
        <f t="shared" si="25"/>
        <v/>
      </c>
      <c r="G262" s="85" t="str">
        <f t="shared" si="28"/>
        <v/>
      </c>
      <c r="H262">
        <v>120</v>
      </c>
      <c r="I262" t="s">
        <v>314</v>
      </c>
      <c r="J262" s="68">
        <v>145</v>
      </c>
      <c r="K262">
        <v>135</v>
      </c>
      <c r="L262" t="s">
        <v>314</v>
      </c>
      <c r="M262" s="68">
        <v>145</v>
      </c>
      <c r="N262">
        <v>150</v>
      </c>
      <c r="O262" t="s">
        <v>314</v>
      </c>
      <c r="P262" s="68">
        <v>180</v>
      </c>
      <c r="Q262">
        <v>160</v>
      </c>
      <c r="R262" t="s">
        <v>314</v>
      </c>
      <c r="S262" s="68">
        <v>165</v>
      </c>
      <c r="U262" s="67"/>
      <c r="V262" s="68"/>
      <c r="W262">
        <v>230</v>
      </c>
      <c r="X262" t="s">
        <v>314</v>
      </c>
      <c r="Y262" s="68">
        <v>235</v>
      </c>
      <c r="Z262">
        <v>225</v>
      </c>
      <c r="AA262" t="s">
        <v>314</v>
      </c>
      <c r="AB262" s="68">
        <v>235</v>
      </c>
      <c r="AC262">
        <v>140</v>
      </c>
      <c r="AD262" t="s">
        <v>314</v>
      </c>
      <c r="AE262" s="68">
        <v>200</v>
      </c>
      <c r="AF262">
        <v>225</v>
      </c>
      <c r="AG262" t="s">
        <v>314</v>
      </c>
      <c r="AH262" s="68">
        <v>230</v>
      </c>
      <c r="AI262">
        <v>100</v>
      </c>
      <c r="AJ262" t="s">
        <v>314</v>
      </c>
      <c r="AK262" s="68">
        <v>115</v>
      </c>
      <c r="AL262" s="69">
        <v>95</v>
      </c>
      <c r="AM262" t="s">
        <v>314</v>
      </c>
      <c r="AN262" s="68">
        <v>110</v>
      </c>
      <c r="AO262" s="69">
        <v>42</v>
      </c>
      <c r="AP262" t="s">
        <v>314</v>
      </c>
      <c r="AQ262" s="68">
        <v>48</v>
      </c>
      <c r="AR262">
        <v>25</v>
      </c>
      <c r="AS262" t="s">
        <v>314</v>
      </c>
      <c r="AT262" s="68">
        <v>65</v>
      </c>
      <c r="AU262">
        <v>55</v>
      </c>
      <c r="AV262" t="s">
        <v>314</v>
      </c>
      <c r="AW262" s="68">
        <v>62</v>
      </c>
    </row>
    <row r="263" spans="1:49" x14ac:dyDescent="0.25">
      <c r="A263" s="66">
        <f t="shared" si="24"/>
        <v>44407</v>
      </c>
      <c r="B263">
        <f t="shared" si="26"/>
        <v>230</v>
      </c>
      <c r="C263" t="str">
        <f t="shared" si="27"/>
        <v>7-2021</v>
      </c>
      <c r="D263" s="93"/>
      <c r="E263" s="93"/>
      <c r="F263" s="20" t="str">
        <f t="shared" si="25"/>
        <v/>
      </c>
      <c r="G263" s="85" t="str">
        <f t="shared" si="28"/>
        <v/>
      </c>
      <c r="H263">
        <v>120</v>
      </c>
      <c r="I263" t="s">
        <v>314</v>
      </c>
      <c r="J263" s="68">
        <v>145</v>
      </c>
      <c r="K263">
        <v>135</v>
      </c>
      <c r="L263" t="s">
        <v>314</v>
      </c>
      <c r="M263" s="68">
        <v>145</v>
      </c>
      <c r="N263">
        <v>170</v>
      </c>
      <c r="O263" t="s">
        <v>314</v>
      </c>
      <c r="P263" s="68">
        <v>190</v>
      </c>
      <c r="Q263">
        <v>163</v>
      </c>
      <c r="R263" t="s">
        <v>314</v>
      </c>
      <c r="S263" s="68">
        <v>168</v>
      </c>
      <c r="U263" s="67"/>
      <c r="V263" s="68"/>
      <c r="W263">
        <v>235</v>
      </c>
      <c r="X263" t="s">
        <v>314</v>
      </c>
      <c r="Y263" s="68">
        <v>245</v>
      </c>
      <c r="Z263">
        <v>225</v>
      </c>
      <c r="AA263" t="s">
        <v>314</v>
      </c>
      <c r="AB263" s="68">
        <v>235</v>
      </c>
      <c r="AC263">
        <v>140</v>
      </c>
      <c r="AD263" t="s">
        <v>314</v>
      </c>
      <c r="AE263" s="68">
        <v>210</v>
      </c>
      <c r="AF263">
        <v>225</v>
      </c>
      <c r="AG263" t="s">
        <v>314</v>
      </c>
      <c r="AH263" s="68">
        <v>230</v>
      </c>
      <c r="AI263">
        <v>100</v>
      </c>
      <c r="AJ263" t="s">
        <v>314</v>
      </c>
      <c r="AK263" s="68">
        <v>115</v>
      </c>
      <c r="AL263" s="69">
        <v>95</v>
      </c>
      <c r="AM263" t="s">
        <v>314</v>
      </c>
      <c r="AN263" s="68">
        <v>110</v>
      </c>
      <c r="AO263" s="69">
        <v>42</v>
      </c>
      <c r="AP263" t="s">
        <v>314</v>
      </c>
      <c r="AQ263" s="68">
        <v>48</v>
      </c>
      <c r="AR263">
        <v>25</v>
      </c>
      <c r="AS263" t="s">
        <v>314</v>
      </c>
      <c r="AT263" s="68">
        <v>65</v>
      </c>
      <c r="AU263">
        <v>55</v>
      </c>
      <c r="AV263" t="s">
        <v>314</v>
      </c>
      <c r="AW263" s="68">
        <v>62</v>
      </c>
    </row>
    <row r="264" spans="1:49" x14ac:dyDescent="0.25">
      <c r="A264" s="66">
        <f t="shared" si="24"/>
        <v>44414</v>
      </c>
      <c r="B264">
        <f t="shared" si="26"/>
        <v>240</v>
      </c>
      <c r="C264" t="str">
        <f t="shared" si="27"/>
        <v>8-2021</v>
      </c>
      <c r="D264" s="93"/>
      <c r="E264" s="93"/>
      <c r="F264" s="20" t="str">
        <f t="shared" si="25"/>
        <v/>
      </c>
      <c r="G264" s="85" t="str">
        <f t="shared" si="28"/>
        <v/>
      </c>
      <c r="H264">
        <v>120</v>
      </c>
      <c r="I264" t="s">
        <v>314</v>
      </c>
      <c r="J264" s="68">
        <v>145</v>
      </c>
      <c r="K264">
        <v>135</v>
      </c>
      <c r="L264" t="s">
        <v>314</v>
      </c>
      <c r="M264" s="68">
        <v>150</v>
      </c>
      <c r="N264">
        <v>170</v>
      </c>
      <c r="O264" t="s">
        <v>314</v>
      </c>
      <c r="P264" s="68">
        <v>190</v>
      </c>
      <c r="Q264">
        <v>163</v>
      </c>
      <c r="R264" t="s">
        <v>314</v>
      </c>
      <c r="S264" s="68">
        <v>168</v>
      </c>
      <c r="U264" s="67"/>
      <c r="V264" s="68"/>
      <c r="W264">
        <v>245</v>
      </c>
      <c r="X264" t="s">
        <v>314</v>
      </c>
      <c r="Y264" s="68">
        <v>250</v>
      </c>
      <c r="Z264">
        <v>235</v>
      </c>
      <c r="AA264" t="s">
        <v>314</v>
      </c>
      <c r="AB264" s="68">
        <v>245</v>
      </c>
      <c r="AC264">
        <v>140</v>
      </c>
      <c r="AD264" t="s">
        <v>314</v>
      </c>
      <c r="AE264" s="68">
        <v>210</v>
      </c>
      <c r="AF264">
        <v>225</v>
      </c>
      <c r="AG264" t="s">
        <v>314</v>
      </c>
      <c r="AH264" s="68">
        <v>230</v>
      </c>
      <c r="AI264">
        <v>100</v>
      </c>
      <c r="AJ264" t="s">
        <v>314</v>
      </c>
      <c r="AK264" s="68">
        <v>115</v>
      </c>
      <c r="AL264" s="69">
        <v>95</v>
      </c>
      <c r="AM264" t="s">
        <v>314</v>
      </c>
      <c r="AN264" s="68">
        <v>110</v>
      </c>
      <c r="AO264" s="69">
        <v>42</v>
      </c>
      <c r="AP264" t="s">
        <v>314</v>
      </c>
      <c r="AQ264" s="68">
        <v>48</v>
      </c>
      <c r="AR264">
        <v>25</v>
      </c>
      <c r="AS264" t="s">
        <v>314</v>
      </c>
      <c r="AT264" s="68">
        <v>65</v>
      </c>
      <c r="AU264">
        <v>55</v>
      </c>
      <c r="AV264" t="s">
        <v>314</v>
      </c>
      <c r="AW264" s="68">
        <v>62</v>
      </c>
    </row>
    <row r="265" spans="1:49" x14ac:dyDescent="0.25">
      <c r="A265" s="66">
        <f t="shared" si="24"/>
        <v>44421</v>
      </c>
      <c r="B265">
        <f t="shared" si="26"/>
        <v>240</v>
      </c>
      <c r="C265" t="str">
        <f t="shared" si="27"/>
        <v>8-2021</v>
      </c>
      <c r="D265" s="93"/>
      <c r="E265" s="93"/>
      <c r="F265" s="20" t="str">
        <f t="shared" si="25"/>
        <v/>
      </c>
      <c r="G265" s="85" t="str">
        <f t="shared" si="28"/>
        <v/>
      </c>
      <c r="H265">
        <v>120</v>
      </c>
      <c r="I265" t="s">
        <v>314</v>
      </c>
      <c r="J265" s="68">
        <v>145</v>
      </c>
      <c r="K265">
        <v>135</v>
      </c>
      <c r="L265" t="s">
        <v>314</v>
      </c>
      <c r="M265" s="68">
        <v>150</v>
      </c>
      <c r="N265">
        <v>170</v>
      </c>
      <c r="O265" t="s">
        <v>314</v>
      </c>
      <c r="P265" s="68">
        <v>190</v>
      </c>
      <c r="Q265">
        <v>163</v>
      </c>
      <c r="R265" t="s">
        <v>314</v>
      </c>
      <c r="S265" s="68">
        <v>168</v>
      </c>
      <c r="U265" s="67"/>
      <c r="V265" s="68"/>
      <c r="W265">
        <v>245</v>
      </c>
      <c r="X265" t="s">
        <v>314</v>
      </c>
      <c r="Y265" s="68">
        <v>250</v>
      </c>
      <c r="Z265">
        <v>235</v>
      </c>
      <c r="AA265" t="s">
        <v>314</v>
      </c>
      <c r="AB265" s="68">
        <v>245</v>
      </c>
      <c r="AC265">
        <v>140</v>
      </c>
      <c r="AD265" t="s">
        <v>314</v>
      </c>
      <c r="AE265" s="68">
        <v>210</v>
      </c>
      <c r="AF265">
        <v>225</v>
      </c>
      <c r="AG265" t="s">
        <v>314</v>
      </c>
      <c r="AH265" s="68">
        <v>230</v>
      </c>
      <c r="AI265">
        <v>100</v>
      </c>
      <c r="AJ265" t="s">
        <v>314</v>
      </c>
      <c r="AK265" s="68">
        <v>115</v>
      </c>
      <c r="AL265" s="69">
        <v>95</v>
      </c>
      <c r="AM265" t="s">
        <v>314</v>
      </c>
      <c r="AN265" s="68">
        <v>110</v>
      </c>
      <c r="AO265" s="69">
        <v>42</v>
      </c>
      <c r="AP265" t="s">
        <v>314</v>
      </c>
      <c r="AQ265" s="68">
        <v>48</v>
      </c>
      <c r="AR265">
        <v>25</v>
      </c>
      <c r="AS265" t="s">
        <v>314</v>
      </c>
      <c r="AT265" s="68">
        <v>65</v>
      </c>
      <c r="AU265">
        <v>55</v>
      </c>
      <c r="AV265" t="s">
        <v>314</v>
      </c>
      <c r="AW265" s="68">
        <v>62</v>
      </c>
    </row>
    <row r="266" spans="1:49" x14ac:dyDescent="0.25">
      <c r="A266" s="66">
        <f t="shared" si="24"/>
        <v>44428</v>
      </c>
      <c r="B266">
        <f t="shared" si="26"/>
        <v>247.5</v>
      </c>
      <c r="C266" t="str">
        <f t="shared" si="27"/>
        <v>8-2021</v>
      </c>
      <c r="D266" s="93"/>
      <c r="E266" s="93"/>
      <c r="F266" s="20" t="str">
        <f t="shared" si="25"/>
        <v/>
      </c>
      <c r="G266" s="85" t="str">
        <f t="shared" si="28"/>
        <v/>
      </c>
      <c r="H266">
        <v>120</v>
      </c>
      <c r="I266" t="s">
        <v>314</v>
      </c>
      <c r="J266" s="68">
        <v>155</v>
      </c>
      <c r="K266">
        <v>140</v>
      </c>
      <c r="L266" t="s">
        <v>314</v>
      </c>
      <c r="M266" s="68">
        <v>155</v>
      </c>
      <c r="N266">
        <v>170</v>
      </c>
      <c r="O266" t="s">
        <v>314</v>
      </c>
      <c r="P266" s="68">
        <v>200</v>
      </c>
      <c r="Q266">
        <v>165</v>
      </c>
      <c r="R266" t="s">
        <v>314</v>
      </c>
      <c r="S266" s="68">
        <v>170</v>
      </c>
      <c r="U266" s="67"/>
      <c r="V266" s="68"/>
      <c r="W266">
        <v>245</v>
      </c>
      <c r="X266" t="s">
        <v>314</v>
      </c>
      <c r="Y266" s="68">
        <v>250</v>
      </c>
      <c r="Z266">
        <v>245</v>
      </c>
      <c r="AA266" t="s">
        <v>314</v>
      </c>
      <c r="AB266" s="68">
        <v>250</v>
      </c>
      <c r="AC266">
        <v>145</v>
      </c>
      <c r="AD266" t="s">
        <v>314</v>
      </c>
      <c r="AE266" s="68">
        <v>215</v>
      </c>
      <c r="AF266">
        <v>225</v>
      </c>
      <c r="AG266" t="s">
        <v>314</v>
      </c>
      <c r="AH266" s="68">
        <v>230</v>
      </c>
      <c r="AI266">
        <v>100</v>
      </c>
      <c r="AJ266" t="s">
        <v>314</v>
      </c>
      <c r="AK266" s="68">
        <v>115</v>
      </c>
      <c r="AL266" s="69">
        <v>95</v>
      </c>
      <c r="AM266" t="s">
        <v>314</v>
      </c>
      <c r="AN266" s="68">
        <v>110</v>
      </c>
      <c r="AO266" s="69">
        <v>42</v>
      </c>
      <c r="AP266" t="s">
        <v>314</v>
      </c>
      <c r="AQ266" s="68">
        <v>48</v>
      </c>
      <c r="AR266">
        <v>25</v>
      </c>
      <c r="AS266" t="s">
        <v>314</v>
      </c>
      <c r="AT266" s="68">
        <v>65</v>
      </c>
      <c r="AU266">
        <v>55</v>
      </c>
      <c r="AV266" t="s">
        <v>314</v>
      </c>
      <c r="AW266" s="68">
        <v>62</v>
      </c>
    </row>
    <row r="267" spans="1:49" x14ac:dyDescent="0.25">
      <c r="A267" s="66">
        <f t="shared" si="24"/>
        <v>44435</v>
      </c>
      <c r="B267">
        <f t="shared" si="26"/>
        <v>247.5</v>
      </c>
      <c r="C267" t="str">
        <f t="shared" si="27"/>
        <v>8-2021</v>
      </c>
      <c r="D267" s="93"/>
      <c r="E267" s="93"/>
      <c r="F267" s="20" t="str">
        <f t="shared" si="25"/>
        <v/>
      </c>
      <c r="G267" s="85" t="str">
        <f t="shared" si="28"/>
        <v/>
      </c>
      <c r="H267">
        <v>120</v>
      </c>
      <c r="I267" t="s">
        <v>314</v>
      </c>
      <c r="J267" s="68">
        <v>155</v>
      </c>
      <c r="K267">
        <v>140</v>
      </c>
      <c r="L267" t="s">
        <v>314</v>
      </c>
      <c r="M267" s="68">
        <v>155</v>
      </c>
      <c r="N267">
        <v>170</v>
      </c>
      <c r="O267" t="s">
        <v>314</v>
      </c>
      <c r="P267" s="68">
        <v>200</v>
      </c>
      <c r="Q267">
        <v>165</v>
      </c>
      <c r="R267" t="s">
        <v>314</v>
      </c>
      <c r="S267" s="68">
        <v>175</v>
      </c>
      <c r="U267" s="67"/>
      <c r="V267" s="68"/>
      <c r="W267">
        <v>245</v>
      </c>
      <c r="X267" t="s">
        <v>314</v>
      </c>
      <c r="Y267" s="68">
        <v>250</v>
      </c>
      <c r="Z267">
        <v>245</v>
      </c>
      <c r="AA267" t="s">
        <v>314</v>
      </c>
      <c r="AB267" s="68">
        <v>250</v>
      </c>
      <c r="AC267">
        <v>145</v>
      </c>
      <c r="AD267" t="s">
        <v>314</v>
      </c>
      <c r="AE267" s="68">
        <v>215</v>
      </c>
      <c r="AF267">
        <v>225</v>
      </c>
      <c r="AG267" t="s">
        <v>314</v>
      </c>
      <c r="AH267" s="68">
        <v>230</v>
      </c>
      <c r="AI267">
        <v>100</v>
      </c>
      <c r="AJ267" t="s">
        <v>314</v>
      </c>
      <c r="AK267" s="68">
        <v>115</v>
      </c>
      <c r="AL267" s="69">
        <v>95</v>
      </c>
      <c r="AM267" t="s">
        <v>314</v>
      </c>
      <c r="AN267" s="68">
        <v>110</v>
      </c>
      <c r="AO267" s="69">
        <v>42</v>
      </c>
      <c r="AP267" t="s">
        <v>314</v>
      </c>
      <c r="AQ267" s="68">
        <v>48</v>
      </c>
      <c r="AR267">
        <v>25</v>
      </c>
      <c r="AS267" t="s">
        <v>314</v>
      </c>
      <c r="AT267" s="68">
        <v>65</v>
      </c>
      <c r="AU267">
        <v>55</v>
      </c>
      <c r="AV267" t="s">
        <v>314</v>
      </c>
      <c r="AW267" s="68">
        <v>62</v>
      </c>
    </row>
    <row r="268" spans="1:49" x14ac:dyDescent="0.25">
      <c r="A268" s="66">
        <f t="shared" si="24"/>
        <v>44442</v>
      </c>
      <c r="B268">
        <f t="shared" si="26"/>
        <v>255</v>
      </c>
      <c r="C268" t="str">
        <f t="shared" si="27"/>
        <v>9-2021</v>
      </c>
      <c r="D268" s="93"/>
      <c r="E268" s="93"/>
      <c r="F268" s="20" t="str">
        <f t="shared" si="25"/>
        <v/>
      </c>
      <c r="G268" s="85" t="str">
        <f t="shared" si="28"/>
        <v/>
      </c>
      <c r="H268">
        <v>120</v>
      </c>
      <c r="I268" t="s">
        <v>314</v>
      </c>
      <c r="J268" s="68">
        <v>155</v>
      </c>
      <c r="K268">
        <v>140</v>
      </c>
      <c r="L268" t="s">
        <v>314</v>
      </c>
      <c r="M268" s="68">
        <v>155</v>
      </c>
      <c r="N268">
        <v>170</v>
      </c>
      <c r="O268" t="s">
        <v>314</v>
      </c>
      <c r="P268" s="68">
        <v>200</v>
      </c>
      <c r="Q268">
        <v>170</v>
      </c>
      <c r="R268" t="s">
        <v>314</v>
      </c>
      <c r="S268" s="68">
        <v>175</v>
      </c>
      <c r="U268" s="67"/>
      <c r="V268" s="68"/>
      <c r="W268">
        <v>250</v>
      </c>
      <c r="X268" t="s">
        <v>314</v>
      </c>
      <c r="Y268" s="68">
        <v>260</v>
      </c>
      <c r="Z268">
        <v>250</v>
      </c>
      <c r="AA268" t="s">
        <v>314</v>
      </c>
      <c r="AB268" s="68">
        <v>260</v>
      </c>
      <c r="AC268">
        <v>145</v>
      </c>
      <c r="AD268" t="s">
        <v>314</v>
      </c>
      <c r="AE268" s="68">
        <v>215</v>
      </c>
      <c r="AF268">
        <v>225</v>
      </c>
      <c r="AG268" t="s">
        <v>314</v>
      </c>
      <c r="AH268" s="68">
        <v>230</v>
      </c>
      <c r="AI268">
        <v>100</v>
      </c>
      <c r="AJ268" t="s">
        <v>314</v>
      </c>
      <c r="AK268" s="68">
        <v>115</v>
      </c>
      <c r="AL268" s="69">
        <v>95</v>
      </c>
      <c r="AM268" t="s">
        <v>314</v>
      </c>
      <c r="AN268" s="68">
        <v>110</v>
      </c>
      <c r="AO268" s="69">
        <v>42</v>
      </c>
      <c r="AP268" t="s">
        <v>314</v>
      </c>
      <c r="AQ268" s="68">
        <v>48</v>
      </c>
      <c r="AR268">
        <v>25</v>
      </c>
      <c r="AS268" t="s">
        <v>314</v>
      </c>
      <c r="AT268" s="68">
        <v>65</v>
      </c>
      <c r="AU268">
        <v>55</v>
      </c>
      <c r="AV268" t="s">
        <v>314</v>
      </c>
      <c r="AW268" s="68">
        <v>62</v>
      </c>
    </row>
    <row r="269" spans="1:49" x14ac:dyDescent="0.25">
      <c r="A269" s="66">
        <f t="shared" si="24"/>
        <v>44449</v>
      </c>
      <c r="B269">
        <f t="shared" si="26"/>
        <v>255</v>
      </c>
      <c r="C269" t="str">
        <f t="shared" si="27"/>
        <v>9-2021</v>
      </c>
      <c r="D269" s="93"/>
      <c r="E269" s="93"/>
      <c r="F269" s="20" t="str">
        <f t="shared" si="25"/>
        <v/>
      </c>
      <c r="G269" s="85" t="str">
        <f t="shared" si="28"/>
        <v/>
      </c>
      <c r="H269">
        <v>130</v>
      </c>
      <c r="I269" t="s">
        <v>314</v>
      </c>
      <c r="J269" s="68">
        <v>155</v>
      </c>
      <c r="K269">
        <v>150</v>
      </c>
      <c r="L269" t="s">
        <v>314</v>
      </c>
      <c r="M269" s="68">
        <v>160</v>
      </c>
      <c r="N269">
        <v>170</v>
      </c>
      <c r="O269" t="s">
        <v>314</v>
      </c>
      <c r="P269" s="68">
        <v>200</v>
      </c>
      <c r="Q269">
        <v>170</v>
      </c>
      <c r="R269" t="s">
        <v>314</v>
      </c>
      <c r="S269" s="68">
        <v>180</v>
      </c>
      <c r="U269" s="67"/>
      <c r="V269" s="68"/>
      <c r="W269">
        <v>250</v>
      </c>
      <c r="X269" t="s">
        <v>314</v>
      </c>
      <c r="Y269" s="68">
        <v>260</v>
      </c>
      <c r="Z269">
        <v>250</v>
      </c>
      <c r="AA269" t="s">
        <v>314</v>
      </c>
      <c r="AB269" s="68">
        <v>260</v>
      </c>
      <c r="AC269">
        <v>145</v>
      </c>
      <c r="AD269" t="s">
        <v>314</v>
      </c>
      <c r="AE269" s="68">
        <v>215</v>
      </c>
      <c r="AF269">
        <v>235</v>
      </c>
      <c r="AG269" t="s">
        <v>314</v>
      </c>
      <c r="AH269" s="68">
        <v>245</v>
      </c>
      <c r="AI269">
        <v>100</v>
      </c>
      <c r="AJ269" t="s">
        <v>314</v>
      </c>
      <c r="AK269" s="68">
        <v>115</v>
      </c>
      <c r="AL269" s="69">
        <v>95</v>
      </c>
      <c r="AM269" t="s">
        <v>314</v>
      </c>
      <c r="AN269" s="68">
        <v>110</v>
      </c>
      <c r="AO269" s="69">
        <v>42</v>
      </c>
      <c r="AP269" t="s">
        <v>314</v>
      </c>
      <c r="AQ269" s="68">
        <v>48</v>
      </c>
      <c r="AR269">
        <v>25</v>
      </c>
      <c r="AS269" t="s">
        <v>314</v>
      </c>
      <c r="AT269" s="68">
        <v>65</v>
      </c>
      <c r="AU269">
        <v>55</v>
      </c>
      <c r="AV269" t="s">
        <v>314</v>
      </c>
      <c r="AW269" s="68">
        <v>62</v>
      </c>
    </row>
    <row r="270" spans="1:49" x14ac:dyDescent="0.25">
      <c r="A270" s="66">
        <f t="shared" si="24"/>
        <v>44456</v>
      </c>
      <c r="B270">
        <f t="shared" si="26"/>
        <v>257.5</v>
      </c>
      <c r="C270" t="str">
        <f t="shared" si="27"/>
        <v>9-2021</v>
      </c>
      <c r="D270" s="93"/>
      <c r="E270" s="93"/>
      <c r="F270" s="20" t="str">
        <f t="shared" si="25"/>
        <v/>
      </c>
      <c r="G270" s="85" t="str">
        <f t="shared" si="28"/>
        <v/>
      </c>
      <c r="H270">
        <v>130</v>
      </c>
      <c r="I270" t="s">
        <v>314</v>
      </c>
      <c r="J270" s="68">
        <v>155</v>
      </c>
      <c r="K270">
        <v>150</v>
      </c>
      <c r="L270" t="s">
        <v>314</v>
      </c>
      <c r="M270" s="68">
        <v>160</v>
      </c>
      <c r="N270">
        <v>170</v>
      </c>
      <c r="O270" t="s">
        <v>314</v>
      </c>
      <c r="P270" s="68">
        <v>200</v>
      </c>
      <c r="Q270">
        <v>170</v>
      </c>
      <c r="R270" t="s">
        <v>314</v>
      </c>
      <c r="S270" s="68">
        <v>180</v>
      </c>
      <c r="U270" s="67"/>
      <c r="V270" s="68"/>
      <c r="W270">
        <v>250</v>
      </c>
      <c r="X270" t="s">
        <v>314</v>
      </c>
      <c r="Y270" s="68">
        <v>260</v>
      </c>
      <c r="Z270">
        <v>255</v>
      </c>
      <c r="AA270" t="s">
        <v>314</v>
      </c>
      <c r="AB270" s="68">
        <v>260</v>
      </c>
      <c r="AC270">
        <v>145</v>
      </c>
      <c r="AD270" t="s">
        <v>314</v>
      </c>
      <c r="AE270" s="68">
        <v>215</v>
      </c>
      <c r="AF270">
        <v>235</v>
      </c>
      <c r="AG270" t="s">
        <v>314</v>
      </c>
      <c r="AH270" s="68">
        <v>245</v>
      </c>
      <c r="AI270">
        <v>100</v>
      </c>
      <c r="AJ270" t="s">
        <v>314</v>
      </c>
      <c r="AK270" s="68">
        <v>115</v>
      </c>
      <c r="AL270" s="69">
        <v>95</v>
      </c>
      <c r="AM270" t="s">
        <v>314</v>
      </c>
      <c r="AN270" s="68">
        <v>110</v>
      </c>
      <c r="AO270" s="69">
        <v>42</v>
      </c>
      <c r="AP270" t="s">
        <v>314</v>
      </c>
      <c r="AQ270" s="68">
        <v>48</v>
      </c>
      <c r="AR270">
        <v>25</v>
      </c>
      <c r="AS270" t="s">
        <v>314</v>
      </c>
      <c r="AT270" s="68">
        <v>65</v>
      </c>
      <c r="AU270">
        <v>55</v>
      </c>
      <c r="AV270" t="s">
        <v>314</v>
      </c>
      <c r="AW270" s="68">
        <v>62</v>
      </c>
    </row>
    <row r="271" spans="1:49" x14ac:dyDescent="0.25">
      <c r="A271" s="66">
        <f t="shared" si="24"/>
        <v>44463</v>
      </c>
      <c r="B271">
        <f t="shared" si="26"/>
        <v>257.5</v>
      </c>
      <c r="C271" t="str">
        <f t="shared" si="27"/>
        <v>9-2021</v>
      </c>
      <c r="D271" s="93"/>
      <c r="E271" s="93"/>
      <c r="F271" s="20" t="str">
        <f t="shared" si="25"/>
        <v/>
      </c>
      <c r="G271" s="85" t="str">
        <f t="shared" si="28"/>
        <v/>
      </c>
      <c r="H271">
        <v>130</v>
      </c>
      <c r="I271" t="s">
        <v>314</v>
      </c>
      <c r="J271" s="68">
        <v>155</v>
      </c>
      <c r="K271">
        <v>150</v>
      </c>
      <c r="L271" t="s">
        <v>314</v>
      </c>
      <c r="M271" s="68">
        <v>160</v>
      </c>
      <c r="N271">
        <v>170</v>
      </c>
      <c r="O271" t="s">
        <v>314</v>
      </c>
      <c r="P271" s="68">
        <v>200</v>
      </c>
      <c r="Q271">
        <v>175</v>
      </c>
      <c r="R271" t="s">
        <v>314</v>
      </c>
      <c r="S271" s="68">
        <v>185</v>
      </c>
      <c r="U271" s="67"/>
      <c r="V271" s="68"/>
      <c r="W271">
        <v>250</v>
      </c>
      <c r="X271" t="s">
        <v>314</v>
      </c>
      <c r="Y271" s="68">
        <v>260</v>
      </c>
      <c r="Z271">
        <v>255</v>
      </c>
      <c r="AA271" t="s">
        <v>314</v>
      </c>
      <c r="AB271" s="68">
        <v>260</v>
      </c>
      <c r="AC271">
        <v>145</v>
      </c>
      <c r="AD271" t="s">
        <v>314</v>
      </c>
      <c r="AE271" s="68">
        <v>215</v>
      </c>
      <c r="AF271">
        <v>235</v>
      </c>
      <c r="AG271" t="s">
        <v>314</v>
      </c>
      <c r="AH271" s="68">
        <v>245</v>
      </c>
      <c r="AI271">
        <v>100</v>
      </c>
      <c r="AJ271" t="s">
        <v>314</v>
      </c>
      <c r="AK271" s="68">
        <v>115</v>
      </c>
      <c r="AL271" s="69">
        <v>95</v>
      </c>
      <c r="AM271" t="s">
        <v>314</v>
      </c>
      <c r="AN271" s="68">
        <v>110</v>
      </c>
      <c r="AO271" s="69">
        <v>42</v>
      </c>
      <c r="AP271" t="s">
        <v>314</v>
      </c>
      <c r="AQ271" s="68">
        <v>48</v>
      </c>
      <c r="AR271">
        <v>25</v>
      </c>
      <c r="AS271" t="s">
        <v>314</v>
      </c>
      <c r="AT271" s="68">
        <v>65</v>
      </c>
      <c r="AU271">
        <v>55</v>
      </c>
      <c r="AV271" t="s">
        <v>314</v>
      </c>
      <c r="AW271" s="68">
        <v>62</v>
      </c>
    </row>
    <row r="272" spans="1:49" x14ac:dyDescent="0.25">
      <c r="A272" s="66">
        <f t="shared" si="24"/>
        <v>44470</v>
      </c>
      <c r="B272">
        <f t="shared" si="26"/>
        <v>257.5</v>
      </c>
      <c r="C272" t="str">
        <f t="shared" si="27"/>
        <v>10-2021</v>
      </c>
      <c r="D272" s="93"/>
      <c r="E272" s="93"/>
      <c r="F272" s="20" t="str">
        <f t="shared" si="25"/>
        <v/>
      </c>
      <c r="G272" s="85" t="str">
        <f t="shared" si="28"/>
        <v/>
      </c>
      <c r="H272">
        <v>135</v>
      </c>
      <c r="I272" t="s">
        <v>314</v>
      </c>
      <c r="J272" s="68">
        <v>160</v>
      </c>
      <c r="K272">
        <v>155</v>
      </c>
      <c r="L272" t="s">
        <v>314</v>
      </c>
      <c r="M272" s="68">
        <v>165</v>
      </c>
      <c r="N272">
        <v>170</v>
      </c>
      <c r="O272" t="s">
        <v>314</v>
      </c>
      <c r="P272" s="68">
        <v>200</v>
      </c>
      <c r="Q272">
        <v>175</v>
      </c>
      <c r="R272" t="s">
        <v>314</v>
      </c>
      <c r="S272" s="68">
        <v>185</v>
      </c>
      <c r="U272" s="67"/>
      <c r="V272" s="68"/>
      <c r="W272">
        <v>250</v>
      </c>
      <c r="X272" t="s">
        <v>314</v>
      </c>
      <c r="Y272" s="68">
        <v>260</v>
      </c>
      <c r="Z272">
        <v>255</v>
      </c>
      <c r="AA272" t="s">
        <v>314</v>
      </c>
      <c r="AB272" s="68">
        <v>260</v>
      </c>
      <c r="AC272">
        <v>170</v>
      </c>
      <c r="AD272" t="s">
        <v>314</v>
      </c>
      <c r="AE272" s="68">
        <v>215</v>
      </c>
      <c r="AF272">
        <v>235</v>
      </c>
      <c r="AG272" t="s">
        <v>314</v>
      </c>
      <c r="AH272" s="68">
        <v>245</v>
      </c>
      <c r="AI272">
        <v>100</v>
      </c>
      <c r="AJ272" t="s">
        <v>314</v>
      </c>
      <c r="AK272" s="68">
        <v>115</v>
      </c>
      <c r="AL272" s="69">
        <v>95</v>
      </c>
      <c r="AM272" t="s">
        <v>314</v>
      </c>
      <c r="AN272" s="68">
        <v>110</v>
      </c>
      <c r="AO272" s="69">
        <v>75</v>
      </c>
      <c r="AP272" t="s">
        <v>314</v>
      </c>
      <c r="AQ272" s="68">
        <v>80</v>
      </c>
      <c r="AR272">
        <v>25</v>
      </c>
      <c r="AS272" t="s">
        <v>314</v>
      </c>
      <c r="AT272" s="68">
        <v>65</v>
      </c>
      <c r="AU272">
        <v>55</v>
      </c>
      <c r="AV272" t="s">
        <v>314</v>
      </c>
      <c r="AW272" s="68">
        <v>62</v>
      </c>
    </row>
    <row r="273" spans="1:49" x14ac:dyDescent="0.25">
      <c r="A273" s="66">
        <f t="shared" si="24"/>
        <v>44477</v>
      </c>
      <c r="B273">
        <f t="shared" si="26"/>
        <v>257.5</v>
      </c>
      <c r="C273" t="str">
        <f t="shared" si="27"/>
        <v>10-2021</v>
      </c>
      <c r="D273" s="93"/>
      <c r="E273" s="93"/>
      <c r="F273" s="20" t="str">
        <f t="shared" si="25"/>
        <v/>
      </c>
      <c r="G273" s="85" t="str">
        <f t="shared" si="28"/>
        <v/>
      </c>
      <c r="H273">
        <v>135</v>
      </c>
      <c r="I273" t="s">
        <v>314</v>
      </c>
      <c r="J273" s="68">
        <v>160</v>
      </c>
      <c r="K273">
        <v>155</v>
      </c>
      <c r="L273" t="s">
        <v>314</v>
      </c>
      <c r="M273" s="68">
        <v>165</v>
      </c>
      <c r="N273">
        <v>170</v>
      </c>
      <c r="O273" t="s">
        <v>314</v>
      </c>
      <c r="P273" s="68">
        <v>200</v>
      </c>
      <c r="Q273">
        <v>175</v>
      </c>
      <c r="R273" t="s">
        <v>314</v>
      </c>
      <c r="S273" s="68">
        <v>185</v>
      </c>
      <c r="U273" s="67"/>
      <c r="V273" s="68"/>
      <c r="W273">
        <v>250</v>
      </c>
      <c r="X273" t="s">
        <v>314</v>
      </c>
      <c r="Y273" s="68">
        <v>260</v>
      </c>
      <c r="Z273">
        <v>255</v>
      </c>
      <c r="AA273" t="s">
        <v>314</v>
      </c>
      <c r="AB273" s="68">
        <v>260</v>
      </c>
      <c r="AC273">
        <v>170</v>
      </c>
      <c r="AD273" t="s">
        <v>314</v>
      </c>
      <c r="AE273" s="68">
        <v>215</v>
      </c>
      <c r="AF273">
        <v>235</v>
      </c>
      <c r="AG273" t="s">
        <v>314</v>
      </c>
      <c r="AH273" s="68">
        <v>245</v>
      </c>
      <c r="AI273">
        <v>100</v>
      </c>
      <c r="AJ273" t="s">
        <v>314</v>
      </c>
      <c r="AK273" s="68">
        <v>115</v>
      </c>
      <c r="AL273" s="69">
        <v>95</v>
      </c>
      <c r="AM273" t="s">
        <v>314</v>
      </c>
      <c r="AN273" s="68">
        <v>110</v>
      </c>
      <c r="AO273" s="69">
        <v>75</v>
      </c>
      <c r="AP273" t="s">
        <v>314</v>
      </c>
      <c r="AQ273" s="68">
        <v>80</v>
      </c>
      <c r="AR273">
        <v>25</v>
      </c>
      <c r="AS273" t="s">
        <v>314</v>
      </c>
      <c r="AT273" s="68">
        <v>65</v>
      </c>
      <c r="AU273">
        <v>55</v>
      </c>
      <c r="AV273" t="s">
        <v>314</v>
      </c>
      <c r="AW273" s="68">
        <v>62</v>
      </c>
    </row>
    <row r="274" spans="1:49" x14ac:dyDescent="0.25">
      <c r="A274" s="66">
        <f t="shared" si="24"/>
        <v>44484</v>
      </c>
      <c r="B274">
        <f t="shared" si="26"/>
        <v>255</v>
      </c>
      <c r="C274" t="str">
        <f t="shared" si="27"/>
        <v>10-2021</v>
      </c>
      <c r="D274" s="93"/>
      <c r="E274" s="93"/>
      <c r="F274" s="20" t="str">
        <f t="shared" si="25"/>
        <v/>
      </c>
      <c r="G274" s="85" t="str">
        <f t="shared" si="28"/>
        <v/>
      </c>
      <c r="H274">
        <v>135</v>
      </c>
      <c r="I274" t="s">
        <v>314</v>
      </c>
      <c r="J274" s="68">
        <v>160</v>
      </c>
      <c r="K274">
        <v>155</v>
      </c>
      <c r="L274" t="s">
        <v>314</v>
      </c>
      <c r="M274" s="68">
        <v>165</v>
      </c>
      <c r="N274">
        <v>170</v>
      </c>
      <c r="O274" t="s">
        <v>314</v>
      </c>
      <c r="P274" s="68">
        <v>200</v>
      </c>
      <c r="Q274">
        <v>175</v>
      </c>
      <c r="R274" t="s">
        <v>314</v>
      </c>
      <c r="S274" s="68">
        <v>185</v>
      </c>
      <c r="U274" s="67"/>
      <c r="V274" s="68"/>
      <c r="W274">
        <v>250</v>
      </c>
      <c r="X274" t="s">
        <v>314</v>
      </c>
      <c r="Y274" s="68">
        <v>260</v>
      </c>
      <c r="Z274">
        <v>250</v>
      </c>
      <c r="AA274" t="s">
        <v>314</v>
      </c>
      <c r="AB274" s="68">
        <v>260</v>
      </c>
      <c r="AC274">
        <v>170</v>
      </c>
      <c r="AD274" t="s">
        <v>314</v>
      </c>
      <c r="AE274" s="68">
        <v>215</v>
      </c>
      <c r="AF274">
        <v>235</v>
      </c>
      <c r="AG274" t="s">
        <v>314</v>
      </c>
      <c r="AH274" s="68">
        <v>245</v>
      </c>
      <c r="AI274">
        <v>113</v>
      </c>
      <c r="AJ274" t="s">
        <v>314</v>
      </c>
      <c r="AK274" s="68">
        <v>128</v>
      </c>
      <c r="AL274" s="69">
        <v>108</v>
      </c>
      <c r="AM274" t="s">
        <v>314</v>
      </c>
      <c r="AN274" s="68">
        <v>123</v>
      </c>
      <c r="AO274" s="69">
        <v>75</v>
      </c>
      <c r="AP274" t="s">
        <v>314</v>
      </c>
      <c r="AQ274" s="68">
        <v>80</v>
      </c>
      <c r="AR274">
        <v>25</v>
      </c>
      <c r="AS274" t="s">
        <v>314</v>
      </c>
      <c r="AT274" s="68">
        <v>65</v>
      </c>
      <c r="AU274">
        <v>55</v>
      </c>
      <c r="AV274" t="s">
        <v>314</v>
      </c>
      <c r="AW274" s="68">
        <v>62</v>
      </c>
    </row>
    <row r="275" spans="1:49" x14ac:dyDescent="0.25">
      <c r="A275" s="66">
        <f t="shared" si="24"/>
        <v>44491</v>
      </c>
      <c r="B275">
        <f t="shared" si="26"/>
        <v>255</v>
      </c>
      <c r="C275" t="str">
        <f t="shared" si="27"/>
        <v>10-2021</v>
      </c>
      <c r="D275" s="93"/>
      <c r="E275" s="93"/>
      <c r="F275" s="20" t="str">
        <f t="shared" si="25"/>
        <v/>
      </c>
      <c r="G275" s="85" t="str">
        <f t="shared" si="28"/>
        <v/>
      </c>
      <c r="H275">
        <v>135</v>
      </c>
      <c r="I275" t="s">
        <v>314</v>
      </c>
      <c r="J275" s="68">
        <v>160</v>
      </c>
      <c r="K275">
        <v>155</v>
      </c>
      <c r="L275" t="s">
        <v>314</v>
      </c>
      <c r="M275" s="68">
        <v>165</v>
      </c>
      <c r="N275">
        <v>170</v>
      </c>
      <c r="O275" t="s">
        <v>314</v>
      </c>
      <c r="P275" s="68">
        <v>200</v>
      </c>
      <c r="Q275">
        <v>175</v>
      </c>
      <c r="R275" t="s">
        <v>314</v>
      </c>
      <c r="S275" s="68">
        <v>185</v>
      </c>
      <c r="U275" s="67"/>
      <c r="V275" s="68"/>
      <c r="W275">
        <v>250</v>
      </c>
      <c r="X275" t="s">
        <v>314</v>
      </c>
      <c r="Y275" s="68">
        <v>260</v>
      </c>
      <c r="Z275">
        <v>250</v>
      </c>
      <c r="AA275" t="s">
        <v>314</v>
      </c>
      <c r="AB275" s="68">
        <v>260</v>
      </c>
      <c r="AC275">
        <v>170</v>
      </c>
      <c r="AD275" t="s">
        <v>314</v>
      </c>
      <c r="AE275" s="68">
        <v>215</v>
      </c>
      <c r="AF275">
        <v>235</v>
      </c>
      <c r="AG275" t="s">
        <v>314</v>
      </c>
      <c r="AH275" s="68">
        <v>245</v>
      </c>
      <c r="AI275">
        <v>113</v>
      </c>
      <c r="AJ275" t="s">
        <v>314</v>
      </c>
      <c r="AK275" s="68">
        <v>128</v>
      </c>
      <c r="AL275" s="69">
        <v>108</v>
      </c>
      <c r="AM275" t="s">
        <v>314</v>
      </c>
      <c r="AN275" s="68">
        <v>123</v>
      </c>
      <c r="AO275" s="69">
        <v>75</v>
      </c>
      <c r="AP275" t="s">
        <v>314</v>
      </c>
      <c r="AQ275" s="68">
        <v>80</v>
      </c>
      <c r="AR275">
        <v>25</v>
      </c>
      <c r="AS275" t="s">
        <v>314</v>
      </c>
      <c r="AT275" s="68">
        <v>65</v>
      </c>
      <c r="AU275">
        <v>55</v>
      </c>
      <c r="AV275" t="s">
        <v>314</v>
      </c>
      <c r="AW275" s="68">
        <v>62</v>
      </c>
    </row>
    <row r="276" spans="1:49" x14ac:dyDescent="0.25">
      <c r="A276" s="66">
        <f t="shared" si="24"/>
        <v>44498</v>
      </c>
      <c r="B276">
        <f t="shared" si="26"/>
        <v>255</v>
      </c>
      <c r="C276" t="str">
        <f t="shared" si="27"/>
        <v>10-2021</v>
      </c>
      <c r="D276" s="93"/>
      <c r="E276" s="93"/>
      <c r="F276" s="20" t="str">
        <f t="shared" si="25"/>
        <v/>
      </c>
      <c r="G276" s="85" t="str">
        <f t="shared" si="28"/>
        <v/>
      </c>
      <c r="H276">
        <v>135</v>
      </c>
      <c r="I276" t="s">
        <v>314</v>
      </c>
      <c r="J276" s="68">
        <v>160</v>
      </c>
      <c r="K276">
        <v>155</v>
      </c>
      <c r="L276" t="s">
        <v>314</v>
      </c>
      <c r="M276" s="68">
        <v>165</v>
      </c>
      <c r="N276">
        <v>170</v>
      </c>
      <c r="O276" t="s">
        <v>314</v>
      </c>
      <c r="P276" s="68">
        <v>200</v>
      </c>
      <c r="Q276">
        <v>175</v>
      </c>
      <c r="R276" t="s">
        <v>314</v>
      </c>
      <c r="S276" s="68">
        <v>185</v>
      </c>
      <c r="U276" s="67"/>
      <c r="V276" s="68"/>
      <c r="W276">
        <v>250</v>
      </c>
      <c r="X276" t="s">
        <v>314</v>
      </c>
      <c r="Y276" s="68">
        <v>260</v>
      </c>
      <c r="Z276">
        <v>250</v>
      </c>
      <c r="AA276" t="s">
        <v>314</v>
      </c>
      <c r="AB276" s="68">
        <v>260</v>
      </c>
      <c r="AC276">
        <v>170</v>
      </c>
      <c r="AD276" t="s">
        <v>314</v>
      </c>
      <c r="AE276" s="68">
        <v>215</v>
      </c>
      <c r="AF276">
        <v>235</v>
      </c>
      <c r="AG276" t="s">
        <v>314</v>
      </c>
      <c r="AH276" s="68">
        <v>245</v>
      </c>
      <c r="AI276">
        <v>113</v>
      </c>
      <c r="AJ276" t="s">
        <v>314</v>
      </c>
      <c r="AK276" s="68">
        <v>128</v>
      </c>
      <c r="AL276" s="69">
        <v>108</v>
      </c>
      <c r="AM276" t="s">
        <v>314</v>
      </c>
      <c r="AN276" s="68">
        <v>123</v>
      </c>
      <c r="AO276" s="69">
        <v>75</v>
      </c>
      <c r="AP276" t="s">
        <v>314</v>
      </c>
      <c r="AQ276" s="68">
        <v>80</v>
      </c>
      <c r="AR276">
        <v>25</v>
      </c>
      <c r="AS276" t="s">
        <v>314</v>
      </c>
      <c r="AT276" s="68">
        <v>65</v>
      </c>
      <c r="AU276">
        <v>55</v>
      </c>
      <c r="AV276" t="s">
        <v>314</v>
      </c>
      <c r="AW276" s="68">
        <v>62</v>
      </c>
    </row>
    <row r="277" spans="1:49" x14ac:dyDescent="0.25">
      <c r="A277" s="66">
        <f t="shared" si="24"/>
        <v>44505</v>
      </c>
      <c r="B277">
        <f t="shared" si="26"/>
        <v>257.5</v>
      </c>
      <c r="C277" t="str">
        <f t="shared" si="27"/>
        <v>11-2021</v>
      </c>
      <c r="D277" s="93"/>
      <c r="E277" s="93"/>
      <c r="F277" s="20" t="str">
        <f t="shared" si="25"/>
        <v/>
      </c>
      <c r="G277" s="85" t="str">
        <f t="shared" si="28"/>
        <v/>
      </c>
      <c r="H277">
        <v>135</v>
      </c>
      <c r="I277" t="s">
        <v>314</v>
      </c>
      <c r="J277" s="68">
        <v>160</v>
      </c>
      <c r="K277">
        <v>155</v>
      </c>
      <c r="L277" t="s">
        <v>314</v>
      </c>
      <c r="M277" s="68">
        <v>165</v>
      </c>
      <c r="N277">
        <v>170</v>
      </c>
      <c r="O277" t="s">
        <v>314</v>
      </c>
      <c r="P277" s="68">
        <v>200</v>
      </c>
      <c r="Q277">
        <v>180</v>
      </c>
      <c r="R277" t="s">
        <v>314</v>
      </c>
      <c r="S277" s="68">
        <v>185</v>
      </c>
      <c r="U277" s="67"/>
      <c r="V277" s="68"/>
      <c r="W277">
        <v>255</v>
      </c>
      <c r="X277" t="s">
        <v>314</v>
      </c>
      <c r="Y277" s="68">
        <v>260</v>
      </c>
      <c r="Z277">
        <v>255</v>
      </c>
      <c r="AA277" t="s">
        <v>314</v>
      </c>
      <c r="AB277" s="68">
        <v>260</v>
      </c>
      <c r="AC277">
        <v>170</v>
      </c>
      <c r="AD277" t="s">
        <v>314</v>
      </c>
      <c r="AE277" s="68">
        <v>215</v>
      </c>
      <c r="AF277">
        <v>235</v>
      </c>
      <c r="AG277" t="s">
        <v>314</v>
      </c>
      <c r="AH277" s="68">
        <v>245</v>
      </c>
      <c r="AI277">
        <v>113</v>
      </c>
      <c r="AJ277" t="s">
        <v>314</v>
      </c>
      <c r="AK277" s="68">
        <v>128</v>
      </c>
      <c r="AL277" s="69">
        <v>108</v>
      </c>
      <c r="AM277" t="s">
        <v>314</v>
      </c>
      <c r="AN277" s="68">
        <v>123</v>
      </c>
      <c r="AO277" s="69">
        <v>75</v>
      </c>
      <c r="AP277" t="s">
        <v>314</v>
      </c>
      <c r="AQ277" s="68">
        <v>80</v>
      </c>
      <c r="AR277">
        <v>25</v>
      </c>
      <c r="AS277" t="s">
        <v>314</v>
      </c>
      <c r="AT277" s="68">
        <v>65</v>
      </c>
      <c r="AU277">
        <v>55</v>
      </c>
      <c r="AV277" t="s">
        <v>314</v>
      </c>
      <c r="AW277" s="68">
        <v>62</v>
      </c>
    </row>
    <row r="278" spans="1:49" x14ac:dyDescent="0.25">
      <c r="A278" s="66">
        <f t="shared" si="24"/>
        <v>44512</v>
      </c>
      <c r="B278">
        <f t="shared" si="26"/>
        <v>257.5</v>
      </c>
      <c r="C278" t="str">
        <f t="shared" si="27"/>
        <v>11-2021</v>
      </c>
      <c r="D278" s="93"/>
      <c r="E278" s="93"/>
      <c r="F278" s="20" t="str">
        <f t="shared" si="25"/>
        <v/>
      </c>
      <c r="G278" s="85" t="str">
        <f t="shared" si="28"/>
        <v/>
      </c>
      <c r="H278">
        <v>135</v>
      </c>
      <c r="I278" t="s">
        <v>314</v>
      </c>
      <c r="J278" s="68">
        <v>160</v>
      </c>
      <c r="K278">
        <v>155</v>
      </c>
      <c r="L278" t="s">
        <v>314</v>
      </c>
      <c r="M278" s="68">
        <v>165</v>
      </c>
      <c r="N278">
        <v>170</v>
      </c>
      <c r="O278" t="s">
        <v>314</v>
      </c>
      <c r="P278" s="68">
        <v>200</v>
      </c>
      <c r="Q278">
        <v>180</v>
      </c>
      <c r="R278" t="s">
        <v>314</v>
      </c>
      <c r="S278" s="68">
        <v>185</v>
      </c>
      <c r="U278" s="67"/>
      <c r="V278" s="68"/>
      <c r="W278">
        <v>255</v>
      </c>
      <c r="X278" t="s">
        <v>314</v>
      </c>
      <c r="Y278" s="68">
        <v>260</v>
      </c>
      <c r="Z278">
        <v>255</v>
      </c>
      <c r="AA278" t="s">
        <v>314</v>
      </c>
      <c r="AB278" s="68">
        <v>260</v>
      </c>
      <c r="AC278">
        <v>170</v>
      </c>
      <c r="AD278" t="s">
        <v>314</v>
      </c>
      <c r="AE278" s="68">
        <v>215</v>
      </c>
      <c r="AF278">
        <v>235</v>
      </c>
      <c r="AG278" t="s">
        <v>314</v>
      </c>
      <c r="AH278" s="68">
        <v>245</v>
      </c>
      <c r="AI278">
        <v>113</v>
      </c>
      <c r="AJ278" t="s">
        <v>314</v>
      </c>
      <c r="AK278" s="68">
        <v>128</v>
      </c>
      <c r="AL278" s="69">
        <v>108</v>
      </c>
      <c r="AM278" t="s">
        <v>314</v>
      </c>
      <c r="AN278" s="68">
        <v>123</v>
      </c>
      <c r="AO278" s="69">
        <v>75</v>
      </c>
      <c r="AP278" t="s">
        <v>314</v>
      </c>
      <c r="AQ278" s="68">
        <v>80</v>
      </c>
      <c r="AR278">
        <v>25</v>
      </c>
      <c r="AS278" t="s">
        <v>314</v>
      </c>
      <c r="AT278" s="68">
        <v>65</v>
      </c>
      <c r="AU278">
        <v>55</v>
      </c>
      <c r="AV278" t="s">
        <v>314</v>
      </c>
      <c r="AW278" s="68">
        <v>62</v>
      </c>
    </row>
    <row r="279" spans="1:49" x14ac:dyDescent="0.25">
      <c r="A279" s="66">
        <f t="shared" si="24"/>
        <v>44519</v>
      </c>
      <c r="B279">
        <f t="shared" si="26"/>
        <v>257.5</v>
      </c>
      <c r="C279" t="str">
        <f t="shared" si="27"/>
        <v>11-2021</v>
      </c>
      <c r="D279" s="93"/>
      <c r="E279" s="93"/>
      <c r="F279" s="20" t="str">
        <f t="shared" si="25"/>
        <v/>
      </c>
      <c r="G279" s="85" t="str">
        <f t="shared" si="28"/>
        <v/>
      </c>
      <c r="H279">
        <v>135</v>
      </c>
      <c r="I279" t="s">
        <v>314</v>
      </c>
      <c r="J279" s="68">
        <v>155</v>
      </c>
      <c r="K279">
        <v>140</v>
      </c>
      <c r="L279" t="s">
        <v>314</v>
      </c>
      <c r="M279" s="68">
        <v>160</v>
      </c>
      <c r="N279">
        <v>215</v>
      </c>
      <c r="O279" t="s">
        <v>314</v>
      </c>
      <c r="P279" s="68">
        <v>230</v>
      </c>
      <c r="Q279">
        <v>180</v>
      </c>
      <c r="R279" t="s">
        <v>314</v>
      </c>
      <c r="S279" s="68">
        <v>185</v>
      </c>
      <c r="U279" s="67"/>
      <c r="V279" s="68"/>
      <c r="W279">
        <v>255</v>
      </c>
      <c r="X279" t="s">
        <v>314</v>
      </c>
      <c r="Y279" s="68">
        <v>260</v>
      </c>
      <c r="Z279">
        <v>255</v>
      </c>
      <c r="AA279" t="s">
        <v>314</v>
      </c>
      <c r="AB279" s="68">
        <v>260</v>
      </c>
      <c r="AC279">
        <v>200</v>
      </c>
      <c r="AD279" t="s">
        <v>314</v>
      </c>
      <c r="AE279" s="68">
        <v>230</v>
      </c>
      <c r="AF279">
        <v>235</v>
      </c>
      <c r="AG279" t="s">
        <v>314</v>
      </c>
      <c r="AH279" s="68">
        <v>245</v>
      </c>
      <c r="AI279">
        <v>113</v>
      </c>
      <c r="AJ279" t="s">
        <v>314</v>
      </c>
      <c r="AK279" s="68">
        <v>128</v>
      </c>
      <c r="AL279" s="69">
        <v>108</v>
      </c>
      <c r="AM279" t="s">
        <v>314</v>
      </c>
      <c r="AN279" s="68">
        <v>123</v>
      </c>
      <c r="AO279" s="69">
        <v>75</v>
      </c>
      <c r="AP279" t="s">
        <v>314</v>
      </c>
      <c r="AQ279" s="68">
        <v>80</v>
      </c>
      <c r="AR279">
        <v>25</v>
      </c>
      <c r="AS279" t="s">
        <v>314</v>
      </c>
      <c r="AT279" s="68">
        <v>65</v>
      </c>
      <c r="AU279">
        <v>55</v>
      </c>
      <c r="AV279" t="s">
        <v>314</v>
      </c>
      <c r="AW279" s="68">
        <v>62</v>
      </c>
    </row>
    <row r="280" spans="1:49" x14ac:dyDescent="0.25">
      <c r="A280" s="66">
        <f t="shared" si="24"/>
        <v>44526</v>
      </c>
      <c r="B280">
        <f t="shared" si="26"/>
        <v>257.5</v>
      </c>
      <c r="C280" t="str">
        <f t="shared" si="27"/>
        <v>11-2021</v>
      </c>
      <c r="D280" s="93"/>
      <c r="E280" s="93"/>
      <c r="F280" s="20" t="str">
        <f t="shared" si="25"/>
        <v/>
      </c>
      <c r="G280" s="85" t="str">
        <f t="shared" si="28"/>
        <v/>
      </c>
      <c r="H280">
        <v>140</v>
      </c>
      <c r="I280" t="s">
        <v>314</v>
      </c>
      <c r="J280" s="68">
        <v>160</v>
      </c>
      <c r="K280">
        <v>140</v>
      </c>
      <c r="L280" t="s">
        <v>314</v>
      </c>
      <c r="M280" s="68">
        <v>160</v>
      </c>
      <c r="N280">
        <v>215</v>
      </c>
      <c r="O280" t="s">
        <v>314</v>
      </c>
      <c r="P280" s="68">
        <v>240</v>
      </c>
      <c r="Q280">
        <v>180</v>
      </c>
      <c r="R280" t="s">
        <v>314</v>
      </c>
      <c r="S280" s="68">
        <v>185</v>
      </c>
      <c r="U280" s="67"/>
      <c r="V280" s="68"/>
      <c r="W280">
        <v>255</v>
      </c>
      <c r="X280" t="s">
        <v>314</v>
      </c>
      <c r="Y280" s="68">
        <v>260</v>
      </c>
      <c r="Z280">
        <v>255</v>
      </c>
      <c r="AA280" t="s">
        <v>314</v>
      </c>
      <c r="AB280" s="68">
        <v>260</v>
      </c>
      <c r="AC280">
        <v>200</v>
      </c>
      <c r="AD280" t="s">
        <v>314</v>
      </c>
      <c r="AE280" s="68">
        <v>230</v>
      </c>
      <c r="AF280">
        <v>235</v>
      </c>
      <c r="AG280" t="s">
        <v>314</v>
      </c>
      <c r="AH280" s="68">
        <v>245</v>
      </c>
      <c r="AI280">
        <v>113</v>
      </c>
      <c r="AJ280" t="s">
        <v>314</v>
      </c>
      <c r="AK280" s="68">
        <v>128</v>
      </c>
      <c r="AL280" s="69">
        <v>108</v>
      </c>
      <c r="AM280" t="s">
        <v>314</v>
      </c>
      <c r="AN280" s="68">
        <v>123</v>
      </c>
      <c r="AO280" s="69">
        <v>75</v>
      </c>
      <c r="AP280" t="s">
        <v>314</v>
      </c>
      <c r="AQ280" s="68">
        <v>80</v>
      </c>
      <c r="AR280">
        <v>25</v>
      </c>
      <c r="AS280" t="s">
        <v>314</v>
      </c>
      <c r="AT280" s="68">
        <v>65</v>
      </c>
      <c r="AU280">
        <v>55</v>
      </c>
      <c r="AV280" t="s">
        <v>314</v>
      </c>
      <c r="AW280" s="68">
        <v>62</v>
      </c>
    </row>
    <row r="281" spans="1:49" x14ac:dyDescent="0.25">
      <c r="A281" s="66">
        <f t="shared" si="24"/>
        <v>44533</v>
      </c>
      <c r="B281">
        <f t="shared" si="26"/>
        <v>257.5</v>
      </c>
      <c r="C281" t="str">
        <f t="shared" si="27"/>
        <v>12-2021</v>
      </c>
      <c r="D281" s="93"/>
      <c r="E281" s="93"/>
      <c r="F281" s="20" t="str">
        <f t="shared" si="25"/>
        <v/>
      </c>
      <c r="G281" s="85" t="str">
        <f t="shared" si="28"/>
        <v/>
      </c>
      <c r="H281">
        <v>140</v>
      </c>
      <c r="I281" t="s">
        <v>314</v>
      </c>
      <c r="J281" s="68">
        <v>150</v>
      </c>
      <c r="K281">
        <v>140</v>
      </c>
      <c r="L281" t="s">
        <v>314</v>
      </c>
      <c r="M281" s="68">
        <v>150</v>
      </c>
      <c r="N281">
        <v>215</v>
      </c>
      <c r="O281" t="s">
        <v>314</v>
      </c>
      <c r="P281" s="68">
        <v>240</v>
      </c>
      <c r="Q281">
        <v>180</v>
      </c>
      <c r="R281" t="s">
        <v>314</v>
      </c>
      <c r="S281" s="68">
        <v>185</v>
      </c>
      <c r="U281" s="67"/>
      <c r="V281" s="68"/>
      <c r="W281">
        <v>270</v>
      </c>
      <c r="X281" t="s">
        <v>314</v>
      </c>
      <c r="Y281" s="68">
        <v>275</v>
      </c>
      <c r="Z281">
        <v>255</v>
      </c>
      <c r="AA281" t="s">
        <v>314</v>
      </c>
      <c r="AB281" s="68">
        <v>260</v>
      </c>
      <c r="AC281">
        <v>200</v>
      </c>
      <c r="AD281" t="s">
        <v>314</v>
      </c>
      <c r="AE281" s="68">
        <v>230</v>
      </c>
      <c r="AF281">
        <v>235</v>
      </c>
      <c r="AG281" t="s">
        <v>314</v>
      </c>
      <c r="AH281" s="68">
        <v>245</v>
      </c>
      <c r="AI281">
        <v>113</v>
      </c>
      <c r="AJ281" t="s">
        <v>314</v>
      </c>
      <c r="AK281" s="68">
        <v>128</v>
      </c>
      <c r="AL281" s="69">
        <v>108</v>
      </c>
      <c r="AM281" t="s">
        <v>314</v>
      </c>
      <c r="AN281" s="68">
        <v>123</v>
      </c>
      <c r="AO281" s="69">
        <v>75</v>
      </c>
      <c r="AP281" t="s">
        <v>314</v>
      </c>
      <c r="AQ281" s="68">
        <v>80</v>
      </c>
      <c r="AR281">
        <v>25</v>
      </c>
      <c r="AS281" t="s">
        <v>314</v>
      </c>
      <c r="AT281" s="68">
        <v>65</v>
      </c>
      <c r="AU281">
        <v>55</v>
      </c>
      <c r="AV281" t="s">
        <v>314</v>
      </c>
      <c r="AW281" s="68">
        <v>62</v>
      </c>
    </row>
    <row r="282" spans="1:49" x14ac:dyDescent="0.25">
      <c r="A282" s="66">
        <f t="shared" si="24"/>
        <v>44540</v>
      </c>
      <c r="B282">
        <f t="shared" si="26"/>
        <v>257.5</v>
      </c>
      <c r="C282" t="str">
        <f t="shared" si="27"/>
        <v>12-2021</v>
      </c>
      <c r="D282" s="93"/>
      <c r="E282" s="93"/>
      <c r="F282" s="20" t="str">
        <f t="shared" si="25"/>
        <v/>
      </c>
      <c r="G282" s="85" t="str">
        <f t="shared" si="28"/>
        <v/>
      </c>
      <c r="H282">
        <v>140</v>
      </c>
      <c r="I282" t="s">
        <v>314</v>
      </c>
      <c r="J282" s="68">
        <v>150</v>
      </c>
      <c r="K282">
        <v>135</v>
      </c>
      <c r="L282" t="s">
        <v>314</v>
      </c>
      <c r="M282" s="68">
        <v>145</v>
      </c>
      <c r="N282">
        <v>215</v>
      </c>
      <c r="O282" t="s">
        <v>314</v>
      </c>
      <c r="P282" s="68">
        <v>240</v>
      </c>
      <c r="Q282">
        <v>180</v>
      </c>
      <c r="R282" t="s">
        <v>314</v>
      </c>
      <c r="S282" s="68">
        <v>185</v>
      </c>
      <c r="U282" s="67"/>
      <c r="V282" s="68"/>
      <c r="W282">
        <v>270</v>
      </c>
      <c r="X282" t="s">
        <v>314</v>
      </c>
      <c r="Y282" s="68">
        <v>275</v>
      </c>
      <c r="Z282">
        <v>255</v>
      </c>
      <c r="AA282" t="s">
        <v>314</v>
      </c>
      <c r="AB282" s="68">
        <v>260</v>
      </c>
      <c r="AC282">
        <v>200</v>
      </c>
      <c r="AD282" t="s">
        <v>314</v>
      </c>
      <c r="AE282" s="68">
        <v>230</v>
      </c>
      <c r="AF282">
        <v>235</v>
      </c>
      <c r="AG282" t="s">
        <v>314</v>
      </c>
      <c r="AH282" s="68">
        <v>245</v>
      </c>
      <c r="AI282">
        <v>113</v>
      </c>
      <c r="AJ282" t="s">
        <v>314</v>
      </c>
      <c r="AK282" s="68">
        <v>128</v>
      </c>
      <c r="AL282" s="69">
        <v>108</v>
      </c>
      <c r="AM282" t="s">
        <v>314</v>
      </c>
      <c r="AN282" s="68">
        <v>123</v>
      </c>
      <c r="AO282" s="69">
        <v>75</v>
      </c>
      <c r="AP282" t="s">
        <v>314</v>
      </c>
      <c r="AQ282" s="68">
        <v>80</v>
      </c>
      <c r="AR282">
        <v>25</v>
      </c>
      <c r="AS282" t="s">
        <v>314</v>
      </c>
      <c r="AT282" s="68">
        <v>65</v>
      </c>
      <c r="AU282">
        <v>55</v>
      </c>
      <c r="AV282" t="s">
        <v>314</v>
      </c>
      <c r="AW282" s="68">
        <v>62</v>
      </c>
    </row>
    <row r="283" spans="1:49" x14ac:dyDescent="0.25">
      <c r="A283" s="66">
        <f t="shared" si="24"/>
        <v>44547</v>
      </c>
      <c r="B283">
        <f t="shared" si="26"/>
        <v>245</v>
      </c>
      <c r="C283" t="str">
        <f t="shared" si="27"/>
        <v>12-2021</v>
      </c>
      <c r="D283" s="93"/>
      <c r="E283" s="93"/>
      <c r="F283" s="20" t="str">
        <f t="shared" si="25"/>
        <v/>
      </c>
      <c r="G283" s="85" t="str">
        <f t="shared" si="28"/>
        <v/>
      </c>
      <c r="H283">
        <v>140</v>
      </c>
      <c r="I283" t="s">
        <v>314</v>
      </c>
      <c r="J283" s="68">
        <v>150</v>
      </c>
      <c r="K283">
        <v>135</v>
      </c>
      <c r="L283" t="s">
        <v>314</v>
      </c>
      <c r="M283" s="68">
        <v>145</v>
      </c>
      <c r="N283">
        <v>235</v>
      </c>
      <c r="O283" t="s">
        <v>314</v>
      </c>
      <c r="P283" s="68">
        <v>245</v>
      </c>
      <c r="Q283">
        <v>180</v>
      </c>
      <c r="R283" t="s">
        <v>314</v>
      </c>
      <c r="S283" s="68">
        <v>185</v>
      </c>
      <c r="U283" s="67"/>
      <c r="V283" s="68"/>
      <c r="W283">
        <v>270</v>
      </c>
      <c r="X283" t="s">
        <v>314</v>
      </c>
      <c r="Y283" s="68">
        <v>280</v>
      </c>
      <c r="Z283">
        <v>240</v>
      </c>
      <c r="AA283" t="s">
        <v>314</v>
      </c>
      <c r="AB283" s="68">
        <v>250</v>
      </c>
      <c r="AC283">
        <v>200</v>
      </c>
      <c r="AD283" t="s">
        <v>314</v>
      </c>
      <c r="AE283" s="68">
        <v>230</v>
      </c>
      <c r="AF283">
        <v>250</v>
      </c>
      <c r="AG283" t="s">
        <v>314</v>
      </c>
      <c r="AH283" s="68">
        <v>260</v>
      </c>
      <c r="AI283">
        <v>113</v>
      </c>
      <c r="AJ283" t="s">
        <v>314</v>
      </c>
      <c r="AK283" s="68">
        <v>128</v>
      </c>
      <c r="AL283" s="69">
        <v>108</v>
      </c>
      <c r="AM283" t="s">
        <v>314</v>
      </c>
      <c r="AN283" s="68">
        <v>123</v>
      </c>
      <c r="AO283" s="69">
        <v>75</v>
      </c>
      <c r="AP283" t="s">
        <v>314</v>
      </c>
      <c r="AQ283" s="68">
        <v>80</v>
      </c>
      <c r="AR283">
        <v>25</v>
      </c>
      <c r="AS283" t="s">
        <v>314</v>
      </c>
      <c r="AT283" s="68">
        <v>65</v>
      </c>
      <c r="AU283">
        <v>55</v>
      </c>
      <c r="AV283" t="s">
        <v>314</v>
      </c>
      <c r="AW283" s="68">
        <v>62</v>
      </c>
    </row>
    <row r="284" spans="1:49" s="71" customFormat="1" x14ac:dyDescent="0.25">
      <c r="A284" s="70">
        <f t="shared" si="24"/>
        <v>44554</v>
      </c>
      <c r="B284">
        <f t="shared" si="26"/>
        <v>245</v>
      </c>
      <c r="C284" t="str">
        <f t="shared" si="27"/>
        <v>12-2021</v>
      </c>
      <c r="D284" s="93"/>
      <c r="E284" s="93"/>
      <c r="F284" s="20" t="str">
        <f t="shared" si="25"/>
        <v/>
      </c>
      <c r="G284" s="85" t="str">
        <f t="shared" si="28"/>
        <v/>
      </c>
      <c r="H284" s="71">
        <v>140</v>
      </c>
      <c r="I284" s="71" t="s">
        <v>314</v>
      </c>
      <c r="J284" s="73">
        <v>150</v>
      </c>
      <c r="K284" s="71">
        <v>135</v>
      </c>
      <c r="L284" s="71" t="s">
        <v>314</v>
      </c>
      <c r="M284" s="73">
        <v>145</v>
      </c>
      <c r="N284" s="71">
        <v>235</v>
      </c>
      <c r="O284" s="71" t="s">
        <v>314</v>
      </c>
      <c r="P284" s="73">
        <v>245</v>
      </c>
      <c r="Q284" s="71">
        <v>180</v>
      </c>
      <c r="R284" s="71" t="s">
        <v>314</v>
      </c>
      <c r="S284" s="73">
        <v>185</v>
      </c>
      <c r="T284"/>
      <c r="U284" s="67"/>
      <c r="V284" s="68"/>
      <c r="W284" s="71">
        <v>270</v>
      </c>
      <c r="X284" s="71" t="s">
        <v>314</v>
      </c>
      <c r="Y284" s="73">
        <v>280</v>
      </c>
      <c r="Z284" s="71">
        <v>240</v>
      </c>
      <c r="AA284" s="71" t="s">
        <v>314</v>
      </c>
      <c r="AB284" s="73">
        <v>250</v>
      </c>
      <c r="AC284" s="71">
        <v>200</v>
      </c>
      <c r="AD284" s="71" t="s">
        <v>314</v>
      </c>
      <c r="AE284" s="73">
        <v>230</v>
      </c>
      <c r="AF284" s="71">
        <v>250</v>
      </c>
      <c r="AG284" s="71" t="s">
        <v>314</v>
      </c>
      <c r="AH284" s="73">
        <v>260</v>
      </c>
      <c r="AI284" s="71">
        <v>113</v>
      </c>
      <c r="AJ284" s="71" t="s">
        <v>314</v>
      </c>
      <c r="AK284" s="73">
        <v>128</v>
      </c>
      <c r="AL284" s="75">
        <v>108</v>
      </c>
      <c r="AM284" s="71" t="s">
        <v>314</v>
      </c>
      <c r="AN284" s="73">
        <v>123</v>
      </c>
      <c r="AO284" s="75">
        <v>49</v>
      </c>
      <c r="AP284" s="71" t="s">
        <v>314</v>
      </c>
      <c r="AQ284" s="73">
        <v>51</v>
      </c>
      <c r="AR284" s="71">
        <v>25</v>
      </c>
      <c r="AS284" s="71" t="s">
        <v>314</v>
      </c>
      <c r="AT284" s="73">
        <v>65</v>
      </c>
      <c r="AU284" s="71">
        <v>55</v>
      </c>
      <c r="AV284" s="71" t="s">
        <v>314</v>
      </c>
      <c r="AW284" s="73">
        <v>62</v>
      </c>
    </row>
    <row r="285" spans="1:49" x14ac:dyDescent="0.25">
      <c r="A285" s="66">
        <v>44568</v>
      </c>
      <c r="B285">
        <f t="shared" si="26"/>
        <v>245</v>
      </c>
      <c r="C285" t="str">
        <f t="shared" si="27"/>
        <v>1-2022</v>
      </c>
      <c r="D285" s="93"/>
      <c r="E285" s="93"/>
      <c r="F285" s="20" t="str">
        <f t="shared" si="25"/>
        <v/>
      </c>
      <c r="G285" s="85" t="str">
        <f t="shared" si="28"/>
        <v/>
      </c>
      <c r="H285">
        <v>135</v>
      </c>
      <c r="I285" t="s">
        <v>314</v>
      </c>
      <c r="J285" s="68">
        <v>145</v>
      </c>
      <c r="K285">
        <v>135</v>
      </c>
      <c r="L285" t="s">
        <v>314</v>
      </c>
      <c r="M285" s="68">
        <v>145</v>
      </c>
      <c r="N285">
        <v>235</v>
      </c>
      <c r="O285" t="s">
        <v>314</v>
      </c>
      <c r="P285" s="68">
        <v>245</v>
      </c>
      <c r="Q285">
        <v>180</v>
      </c>
      <c r="R285" t="s">
        <v>314</v>
      </c>
      <c r="S285" s="68">
        <v>185</v>
      </c>
      <c r="T285" s="76"/>
      <c r="U285" s="76"/>
      <c r="V285" s="77"/>
      <c r="W285">
        <v>270</v>
      </c>
      <c r="X285" t="s">
        <v>314</v>
      </c>
      <c r="Y285" s="68">
        <v>280</v>
      </c>
      <c r="Z285">
        <v>240</v>
      </c>
      <c r="AA285" t="s">
        <v>314</v>
      </c>
      <c r="AB285" s="68">
        <v>250</v>
      </c>
      <c r="AC285">
        <v>200</v>
      </c>
      <c r="AD285" t="s">
        <v>314</v>
      </c>
      <c r="AE285" s="68">
        <v>230</v>
      </c>
      <c r="AF285">
        <v>250</v>
      </c>
      <c r="AG285" t="s">
        <v>314</v>
      </c>
      <c r="AH285" s="68">
        <v>260</v>
      </c>
      <c r="AI285">
        <v>113</v>
      </c>
      <c r="AJ285" t="s">
        <v>314</v>
      </c>
      <c r="AK285" s="68">
        <v>128</v>
      </c>
      <c r="AL285" s="69">
        <v>108</v>
      </c>
      <c r="AM285" t="s">
        <v>314</v>
      </c>
      <c r="AN285" s="68">
        <v>123</v>
      </c>
      <c r="AO285" s="69">
        <v>49</v>
      </c>
      <c r="AP285" t="s">
        <v>314</v>
      </c>
      <c r="AQ285" s="68">
        <v>51</v>
      </c>
      <c r="AR285">
        <v>25</v>
      </c>
      <c r="AS285" t="s">
        <v>314</v>
      </c>
      <c r="AT285" s="68">
        <v>65</v>
      </c>
      <c r="AU285">
        <v>55</v>
      </c>
      <c r="AV285" t="s">
        <v>314</v>
      </c>
      <c r="AW285" s="68">
        <v>62</v>
      </c>
    </row>
    <row r="286" spans="1:49" ht="15.75" x14ac:dyDescent="0.25">
      <c r="A286" s="66">
        <f>A285+7</f>
        <v>44575</v>
      </c>
      <c r="B286">
        <f t="shared" si="26"/>
        <v>245</v>
      </c>
      <c r="C286" t="str">
        <f t="shared" si="27"/>
        <v>1-2022</v>
      </c>
      <c r="D286" s="93"/>
      <c r="E286" s="93"/>
      <c r="F286" s="20" t="str">
        <f t="shared" si="25"/>
        <v/>
      </c>
      <c r="G286" s="85" t="str">
        <f t="shared" si="28"/>
        <v/>
      </c>
      <c r="H286">
        <v>130</v>
      </c>
      <c r="I286" t="s">
        <v>314</v>
      </c>
      <c r="J286" s="68">
        <v>140</v>
      </c>
      <c r="K286">
        <v>130</v>
      </c>
      <c r="L286" s="78" t="s">
        <v>314</v>
      </c>
      <c r="M286" s="68">
        <v>140</v>
      </c>
      <c r="N286">
        <v>235</v>
      </c>
      <c r="O286" s="78" t="s">
        <v>314</v>
      </c>
      <c r="P286" s="68">
        <v>245</v>
      </c>
      <c r="Q286">
        <v>170</v>
      </c>
      <c r="R286" s="78" t="s">
        <v>314</v>
      </c>
      <c r="S286" s="68">
        <v>180</v>
      </c>
      <c r="U286" s="67"/>
      <c r="V286" s="68"/>
      <c r="W286">
        <v>270</v>
      </c>
      <c r="X286" s="78" t="s">
        <v>314</v>
      </c>
      <c r="Y286" s="68">
        <v>280</v>
      </c>
      <c r="Z286">
        <v>240</v>
      </c>
      <c r="AA286" s="78" t="s">
        <v>314</v>
      </c>
      <c r="AB286" s="68">
        <v>250</v>
      </c>
      <c r="AC286">
        <v>200</v>
      </c>
      <c r="AD286" s="78" t="s">
        <v>314</v>
      </c>
      <c r="AE286" s="68">
        <v>230</v>
      </c>
      <c r="AF286">
        <v>260</v>
      </c>
      <c r="AG286" s="78" t="s">
        <v>314</v>
      </c>
      <c r="AH286" s="68">
        <v>270</v>
      </c>
      <c r="AI286">
        <v>138</v>
      </c>
      <c r="AJ286" s="78" t="s">
        <v>314</v>
      </c>
      <c r="AK286" s="68">
        <v>153</v>
      </c>
      <c r="AL286" s="69">
        <v>133</v>
      </c>
      <c r="AM286" s="78" t="s">
        <v>314</v>
      </c>
      <c r="AN286" s="68">
        <v>153</v>
      </c>
      <c r="AO286" s="69">
        <v>49</v>
      </c>
      <c r="AP286" s="78" t="s">
        <v>314</v>
      </c>
      <c r="AQ286" s="68">
        <v>51</v>
      </c>
      <c r="AR286">
        <v>25</v>
      </c>
      <c r="AS286" s="78" t="s">
        <v>314</v>
      </c>
      <c r="AT286" s="68">
        <v>65</v>
      </c>
      <c r="AU286">
        <v>235</v>
      </c>
      <c r="AV286" s="78" t="s">
        <v>314</v>
      </c>
      <c r="AW286" s="68">
        <v>244</v>
      </c>
    </row>
    <row r="287" spans="1:49" ht="15.75" x14ac:dyDescent="0.25">
      <c r="A287" s="66">
        <f>A286+7</f>
        <v>44582</v>
      </c>
      <c r="B287">
        <f t="shared" si="26"/>
        <v>245</v>
      </c>
      <c r="C287" t="str">
        <f t="shared" si="27"/>
        <v>1-2022</v>
      </c>
      <c r="D287" s="93"/>
      <c r="E287" s="93"/>
      <c r="F287" s="20" t="str">
        <f t="shared" si="25"/>
        <v/>
      </c>
      <c r="G287" s="85" t="str">
        <f t="shared" si="28"/>
        <v/>
      </c>
      <c r="H287">
        <v>130</v>
      </c>
      <c r="I287" t="s">
        <v>314</v>
      </c>
      <c r="J287" s="68">
        <v>135</v>
      </c>
      <c r="K287">
        <v>130</v>
      </c>
      <c r="L287" s="78" t="s">
        <v>314</v>
      </c>
      <c r="M287" s="68">
        <v>140</v>
      </c>
      <c r="N287">
        <v>235</v>
      </c>
      <c r="O287" s="78" t="s">
        <v>314</v>
      </c>
      <c r="P287" s="68">
        <v>245</v>
      </c>
      <c r="Q287">
        <v>170</v>
      </c>
      <c r="R287" s="78" t="s">
        <v>314</v>
      </c>
      <c r="S287" s="68">
        <v>180</v>
      </c>
      <c r="U287" s="67"/>
      <c r="V287" s="68"/>
      <c r="W287">
        <v>270</v>
      </c>
      <c r="X287" s="78" t="s">
        <v>314</v>
      </c>
      <c r="Y287" s="68">
        <v>280</v>
      </c>
      <c r="Z287">
        <v>240</v>
      </c>
      <c r="AA287" s="78" t="s">
        <v>314</v>
      </c>
      <c r="AB287" s="68">
        <v>250</v>
      </c>
      <c r="AC287">
        <v>200</v>
      </c>
      <c r="AD287" s="78" t="s">
        <v>314</v>
      </c>
      <c r="AE287" s="68">
        <v>230</v>
      </c>
      <c r="AF287">
        <v>260</v>
      </c>
      <c r="AG287" s="78" t="s">
        <v>314</v>
      </c>
      <c r="AH287" s="68">
        <v>270</v>
      </c>
      <c r="AI287">
        <v>138</v>
      </c>
      <c r="AJ287" s="78" t="s">
        <v>314</v>
      </c>
      <c r="AK287" s="68">
        <v>153</v>
      </c>
      <c r="AL287" s="69">
        <v>133</v>
      </c>
      <c r="AM287" s="78" t="s">
        <v>314</v>
      </c>
      <c r="AN287" s="68">
        <v>153</v>
      </c>
      <c r="AO287" s="69">
        <v>49</v>
      </c>
      <c r="AP287" s="78" t="s">
        <v>314</v>
      </c>
      <c r="AQ287" s="68">
        <v>51</v>
      </c>
      <c r="AR287">
        <v>25</v>
      </c>
      <c r="AS287" s="78" t="s">
        <v>314</v>
      </c>
      <c r="AT287" s="68">
        <v>65</v>
      </c>
      <c r="AU287">
        <v>235</v>
      </c>
      <c r="AV287" s="78" t="s">
        <v>314</v>
      </c>
      <c r="AW287" s="68">
        <v>244</v>
      </c>
    </row>
    <row r="288" spans="1:49" ht="15.75" x14ac:dyDescent="0.25">
      <c r="A288" s="66">
        <f>A287+7</f>
        <v>44589</v>
      </c>
      <c r="B288">
        <f t="shared" si="26"/>
        <v>245</v>
      </c>
      <c r="C288" t="str">
        <f t="shared" si="27"/>
        <v>1-2022</v>
      </c>
      <c r="D288" s="93"/>
      <c r="E288" s="93"/>
      <c r="F288" s="20" t="str">
        <f t="shared" si="25"/>
        <v/>
      </c>
      <c r="G288" s="85" t="str">
        <f t="shared" si="28"/>
        <v/>
      </c>
      <c r="H288">
        <v>130</v>
      </c>
      <c r="I288" t="s">
        <v>314</v>
      </c>
      <c r="J288" s="68">
        <v>135</v>
      </c>
      <c r="K288">
        <v>130</v>
      </c>
      <c r="L288" s="78" t="s">
        <v>314</v>
      </c>
      <c r="M288" s="68">
        <v>140</v>
      </c>
      <c r="N288">
        <v>235</v>
      </c>
      <c r="O288" s="78" t="s">
        <v>314</v>
      </c>
      <c r="P288" s="68">
        <v>245</v>
      </c>
      <c r="Q288">
        <v>170</v>
      </c>
      <c r="R288" s="78" t="s">
        <v>314</v>
      </c>
      <c r="S288" s="68">
        <v>180</v>
      </c>
      <c r="U288" s="67"/>
      <c r="V288" s="68"/>
      <c r="W288">
        <v>270</v>
      </c>
      <c r="X288" s="78" t="s">
        <v>314</v>
      </c>
      <c r="Y288" s="68">
        <v>280</v>
      </c>
      <c r="Z288">
        <v>240</v>
      </c>
      <c r="AA288" s="78" t="s">
        <v>314</v>
      </c>
      <c r="AB288" s="68">
        <v>250</v>
      </c>
      <c r="AC288">
        <v>200</v>
      </c>
      <c r="AD288" s="78" t="s">
        <v>314</v>
      </c>
      <c r="AE288" s="68">
        <v>230</v>
      </c>
      <c r="AF288">
        <v>260</v>
      </c>
      <c r="AG288" s="78" t="s">
        <v>314</v>
      </c>
      <c r="AH288" s="68">
        <v>270</v>
      </c>
      <c r="AI288">
        <v>138</v>
      </c>
      <c r="AJ288" s="78" t="s">
        <v>314</v>
      </c>
      <c r="AK288" s="68">
        <v>153</v>
      </c>
      <c r="AL288" s="69">
        <v>133</v>
      </c>
      <c r="AM288" s="78" t="s">
        <v>314</v>
      </c>
      <c r="AN288" s="68">
        <v>153</v>
      </c>
      <c r="AO288" s="69">
        <v>49</v>
      </c>
      <c r="AP288" s="78" t="s">
        <v>314</v>
      </c>
      <c r="AQ288" s="68">
        <v>51</v>
      </c>
      <c r="AR288">
        <v>25</v>
      </c>
      <c r="AS288" s="78" t="s">
        <v>314</v>
      </c>
      <c r="AT288" s="68">
        <v>65</v>
      </c>
      <c r="AU288">
        <v>235</v>
      </c>
      <c r="AV288" s="78" t="s">
        <v>314</v>
      </c>
      <c r="AW288" s="68">
        <v>244</v>
      </c>
    </row>
    <row r="289" spans="1:49" ht="15.75" x14ac:dyDescent="0.25">
      <c r="A289" s="66">
        <f>A288+7</f>
        <v>44596</v>
      </c>
      <c r="B289">
        <f t="shared" si="26"/>
        <v>245</v>
      </c>
      <c r="C289" t="str">
        <f t="shared" si="27"/>
        <v>2-2022</v>
      </c>
      <c r="D289" s="93"/>
      <c r="E289" s="93"/>
      <c r="F289" s="20" t="str">
        <f t="shared" si="25"/>
        <v/>
      </c>
      <c r="G289" s="85" t="str">
        <f t="shared" si="28"/>
        <v/>
      </c>
      <c r="H289">
        <v>130</v>
      </c>
      <c r="I289" t="s">
        <v>314</v>
      </c>
      <c r="J289" s="68">
        <v>135</v>
      </c>
      <c r="K289">
        <v>130</v>
      </c>
      <c r="L289" s="78" t="s">
        <v>314</v>
      </c>
      <c r="M289" s="68">
        <v>140</v>
      </c>
      <c r="N289">
        <v>235</v>
      </c>
      <c r="O289" s="78" t="s">
        <v>314</v>
      </c>
      <c r="P289" s="68">
        <v>245</v>
      </c>
      <c r="Q289">
        <v>170</v>
      </c>
      <c r="R289" s="78" t="s">
        <v>314</v>
      </c>
      <c r="S289" s="68">
        <v>180</v>
      </c>
      <c r="U289" s="67"/>
      <c r="V289" s="68"/>
      <c r="W289">
        <v>270</v>
      </c>
      <c r="X289" s="78" t="s">
        <v>314</v>
      </c>
      <c r="Y289" s="68">
        <v>280</v>
      </c>
      <c r="Z289">
        <v>240</v>
      </c>
      <c r="AA289" s="78" t="s">
        <v>314</v>
      </c>
      <c r="AB289" s="68">
        <v>250</v>
      </c>
      <c r="AC289">
        <v>200</v>
      </c>
      <c r="AD289" s="78" t="s">
        <v>314</v>
      </c>
      <c r="AE289" s="68">
        <v>230</v>
      </c>
      <c r="AF289">
        <v>260</v>
      </c>
      <c r="AG289" s="78" t="s">
        <v>314</v>
      </c>
      <c r="AH289" s="68">
        <v>270</v>
      </c>
      <c r="AI289">
        <v>138</v>
      </c>
      <c r="AJ289" s="78" t="s">
        <v>314</v>
      </c>
      <c r="AK289" s="68">
        <v>153</v>
      </c>
      <c r="AL289" s="69">
        <v>133</v>
      </c>
      <c r="AM289" s="78" t="s">
        <v>314</v>
      </c>
      <c r="AN289" s="68">
        <v>153</v>
      </c>
      <c r="AO289" s="69">
        <v>49</v>
      </c>
      <c r="AP289" s="78" t="s">
        <v>314</v>
      </c>
      <c r="AQ289" s="68">
        <v>51</v>
      </c>
      <c r="AR289">
        <v>25</v>
      </c>
      <c r="AS289" s="78" t="s">
        <v>314</v>
      </c>
      <c r="AT289" s="68">
        <v>65</v>
      </c>
      <c r="AU289">
        <v>235</v>
      </c>
      <c r="AV289" s="78" t="s">
        <v>314</v>
      </c>
      <c r="AW289" s="68">
        <v>244</v>
      </c>
    </row>
    <row r="290" spans="1:49" ht="15.75" x14ac:dyDescent="0.25">
      <c r="A290" s="66">
        <f>A289+7</f>
        <v>44603</v>
      </c>
      <c r="B290">
        <f t="shared" si="26"/>
        <v>242.5</v>
      </c>
      <c r="C290" t="str">
        <f t="shared" si="27"/>
        <v>2-2022</v>
      </c>
      <c r="D290" s="93"/>
      <c r="E290" s="93"/>
      <c r="F290" s="20" t="str">
        <f t="shared" si="25"/>
        <v/>
      </c>
      <c r="G290" s="85" t="str">
        <f t="shared" si="28"/>
        <v/>
      </c>
      <c r="H290">
        <v>130</v>
      </c>
      <c r="I290" t="s">
        <v>314</v>
      </c>
      <c r="J290" s="68">
        <v>135</v>
      </c>
      <c r="K290">
        <v>130</v>
      </c>
      <c r="L290" s="78" t="s">
        <v>314</v>
      </c>
      <c r="M290" s="68">
        <v>140</v>
      </c>
      <c r="N290">
        <v>235</v>
      </c>
      <c r="O290" s="78" t="s">
        <v>314</v>
      </c>
      <c r="P290" s="68">
        <v>245</v>
      </c>
      <c r="Q290">
        <v>170</v>
      </c>
      <c r="R290" s="78" t="s">
        <v>314</v>
      </c>
      <c r="S290" s="68">
        <v>180</v>
      </c>
      <c r="U290" s="67"/>
      <c r="V290" s="68"/>
      <c r="W290">
        <v>270</v>
      </c>
      <c r="X290" s="78" t="s">
        <v>314</v>
      </c>
      <c r="Y290" s="68">
        <v>280</v>
      </c>
      <c r="Z290">
        <v>240</v>
      </c>
      <c r="AA290" s="78" t="s">
        <v>314</v>
      </c>
      <c r="AB290" s="68">
        <v>245</v>
      </c>
      <c r="AC290">
        <v>200</v>
      </c>
      <c r="AD290" s="78" t="s">
        <v>314</v>
      </c>
      <c r="AE290" s="68">
        <v>230</v>
      </c>
      <c r="AF290">
        <v>260</v>
      </c>
      <c r="AG290" s="78" t="s">
        <v>314</v>
      </c>
      <c r="AH290" s="68">
        <v>270</v>
      </c>
      <c r="AI290">
        <v>138</v>
      </c>
      <c r="AJ290" s="78" t="s">
        <v>314</v>
      </c>
      <c r="AK290" s="68">
        <v>153</v>
      </c>
      <c r="AL290" s="69">
        <v>133</v>
      </c>
      <c r="AM290" s="78" t="s">
        <v>314</v>
      </c>
      <c r="AN290" s="68">
        <v>153</v>
      </c>
      <c r="AO290" s="69">
        <v>49</v>
      </c>
      <c r="AP290" s="78" t="s">
        <v>314</v>
      </c>
      <c r="AQ290" s="68">
        <v>51</v>
      </c>
      <c r="AR290">
        <v>25</v>
      </c>
      <c r="AS290" s="78" t="s">
        <v>314</v>
      </c>
      <c r="AT290" s="68">
        <v>65</v>
      </c>
      <c r="AU290">
        <v>235</v>
      </c>
      <c r="AV290" s="78" t="s">
        <v>314</v>
      </c>
      <c r="AW290" s="68">
        <v>244</v>
      </c>
    </row>
    <row r="291" spans="1:49" ht="15.75" x14ac:dyDescent="0.25">
      <c r="A291" s="66">
        <f t="shared" ref="A291" si="29">A290+7</f>
        <v>44610</v>
      </c>
      <c r="B291">
        <f t="shared" si="26"/>
        <v>242.5</v>
      </c>
      <c r="C291" t="str">
        <f t="shared" si="27"/>
        <v>2-2022</v>
      </c>
      <c r="D291" s="93"/>
      <c r="E291" s="93"/>
      <c r="F291" s="20" t="str">
        <f t="shared" si="25"/>
        <v/>
      </c>
      <c r="G291" s="85" t="str">
        <f t="shared" si="28"/>
        <v/>
      </c>
      <c r="H291">
        <v>130</v>
      </c>
      <c r="I291" t="s">
        <v>314</v>
      </c>
      <c r="J291" s="68">
        <v>135</v>
      </c>
      <c r="K291">
        <v>130</v>
      </c>
      <c r="L291" s="78" t="s">
        <v>314</v>
      </c>
      <c r="M291" s="68">
        <v>140</v>
      </c>
      <c r="N291">
        <v>235</v>
      </c>
      <c r="O291" s="78" t="s">
        <v>314</v>
      </c>
      <c r="P291" s="68">
        <v>245</v>
      </c>
      <c r="Q291">
        <v>170</v>
      </c>
      <c r="R291" s="78" t="s">
        <v>314</v>
      </c>
      <c r="S291" s="68">
        <v>180</v>
      </c>
      <c r="U291" s="67"/>
      <c r="V291" s="68"/>
      <c r="W291">
        <v>270</v>
      </c>
      <c r="X291" s="78" t="s">
        <v>314</v>
      </c>
      <c r="Y291" s="68">
        <v>280</v>
      </c>
      <c r="Z291">
        <v>240</v>
      </c>
      <c r="AA291" s="78" t="s">
        <v>314</v>
      </c>
      <c r="AB291" s="68">
        <v>245</v>
      </c>
      <c r="AC291">
        <v>200</v>
      </c>
      <c r="AD291" s="78" t="s">
        <v>314</v>
      </c>
      <c r="AE291" s="68">
        <v>230</v>
      </c>
      <c r="AF291">
        <v>260</v>
      </c>
      <c r="AG291" s="78" t="s">
        <v>314</v>
      </c>
      <c r="AH291" s="68">
        <v>270</v>
      </c>
      <c r="AI291">
        <v>138</v>
      </c>
      <c r="AJ291" s="78" t="s">
        <v>314</v>
      </c>
      <c r="AK291" s="68">
        <v>153</v>
      </c>
      <c r="AL291" s="69">
        <v>133</v>
      </c>
      <c r="AM291" s="78" t="s">
        <v>314</v>
      </c>
      <c r="AN291" s="68">
        <v>153</v>
      </c>
      <c r="AO291" s="69">
        <v>49</v>
      </c>
      <c r="AP291" s="78" t="s">
        <v>314</v>
      </c>
      <c r="AQ291" s="68">
        <v>51</v>
      </c>
      <c r="AR291">
        <v>25</v>
      </c>
      <c r="AS291" s="78" t="s">
        <v>314</v>
      </c>
      <c r="AT291" s="68">
        <v>65</v>
      </c>
      <c r="AU291">
        <v>235</v>
      </c>
      <c r="AV291" s="78" t="s">
        <v>314</v>
      </c>
      <c r="AW291" s="68">
        <v>244</v>
      </c>
    </row>
    <row r="292" spans="1:49" ht="15.75" x14ac:dyDescent="0.25">
      <c r="A292" s="66">
        <v>44617</v>
      </c>
      <c r="B292">
        <f t="shared" si="26"/>
        <v>242.5</v>
      </c>
      <c r="C292" t="str">
        <f t="shared" si="27"/>
        <v>2-2022</v>
      </c>
      <c r="D292" s="93"/>
      <c r="E292" s="93"/>
      <c r="F292" s="20" t="str">
        <f t="shared" si="25"/>
        <v/>
      </c>
      <c r="G292" s="85" t="str">
        <f t="shared" si="28"/>
        <v/>
      </c>
      <c r="H292">
        <v>120</v>
      </c>
      <c r="I292" t="s">
        <v>314</v>
      </c>
      <c r="J292" s="68">
        <v>130</v>
      </c>
      <c r="K292">
        <v>115</v>
      </c>
      <c r="L292" s="78" t="s">
        <v>314</v>
      </c>
      <c r="M292" s="68">
        <v>125</v>
      </c>
      <c r="N292">
        <v>235</v>
      </c>
      <c r="O292" s="78" t="s">
        <v>314</v>
      </c>
      <c r="P292" s="68">
        <v>245</v>
      </c>
      <c r="Q292">
        <v>160</v>
      </c>
      <c r="R292" s="78" t="s">
        <v>314</v>
      </c>
      <c r="S292" s="68">
        <v>170</v>
      </c>
      <c r="U292" s="67"/>
      <c r="V292" s="68"/>
      <c r="W292">
        <v>270</v>
      </c>
      <c r="X292" s="78" t="s">
        <v>314</v>
      </c>
      <c r="Y292" s="68">
        <v>280</v>
      </c>
      <c r="Z292">
        <v>240</v>
      </c>
      <c r="AA292" s="78" t="s">
        <v>314</v>
      </c>
      <c r="AB292" s="68">
        <v>245</v>
      </c>
      <c r="AC292">
        <v>200</v>
      </c>
      <c r="AD292" s="78" t="s">
        <v>314</v>
      </c>
      <c r="AE292" s="68">
        <v>225</v>
      </c>
      <c r="AF292">
        <v>260</v>
      </c>
      <c r="AG292" s="78" t="s">
        <v>314</v>
      </c>
      <c r="AH292" s="68">
        <v>270</v>
      </c>
      <c r="AI292">
        <v>138</v>
      </c>
      <c r="AJ292" s="78" t="s">
        <v>314</v>
      </c>
      <c r="AK292" s="68">
        <v>153</v>
      </c>
      <c r="AL292" s="69">
        <v>133</v>
      </c>
      <c r="AM292" s="78" t="s">
        <v>314</v>
      </c>
      <c r="AN292" s="68">
        <v>148</v>
      </c>
      <c r="AO292" s="69">
        <v>49</v>
      </c>
      <c r="AP292" s="78" t="s">
        <v>314</v>
      </c>
      <c r="AQ292" s="68">
        <v>51</v>
      </c>
      <c r="AR292">
        <v>25</v>
      </c>
      <c r="AS292" s="78" t="s">
        <v>314</v>
      </c>
      <c r="AT292" s="68">
        <v>65</v>
      </c>
      <c r="AU292">
        <v>235</v>
      </c>
      <c r="AV292" s="78" t="s">
        <v>314</v>
      </c>
      <c r="AW292" s="68">
        <v>244</v>
      </c>
    </row>
    <row r="293" spans="1:49" ht="15.75" x14ac:dyDescent="0.25">
      <c r="A293" s="66">
        <f t="shared" ref="A293:A303" si="30">A292+7</f>
        <v>44624</v>
      </c>
      <c r="B293">
        <f t="shared" si="26"/>
        <v>242.5</v>
      </c>
      <c r="C293" t="str">
        <f t="shared" si="27"/>
        <v>3-2022</v>
      </c>
      <c r="D293" s="93"/>
      <c r="E293" s="93"/>
      <c r="F293" s="20" t="str">
        <f t="shared" si="25"/>
        <v/>
      </c>
      <c r="G293" s="85" t="str">
        <f t="shared" si="28"/>
        <v/>
      </c>
      <c r="H293">
        <v>120</v>
      </c>
      <c r="I293" t="s">
        <v>314</v>
      </c>
      <c r="J293" s="68">
        <v>130</v>
      </c>
      <c r="K293">
        <v>115</v>
      </c>
      <c r="L293" s="78" t="s">
        <v>314</v>
      </c>
      <c r="M293" s="68">
        <v>125</v>
      </c>
      <c r="N293">
        <v>235</v>
      </c>
      <c r="O293" s="78" t="s">
        <v>314</v>
      </c>
      <c r="P293" s="68">
        <v>245</v>
      </c>
      <c r="Q293">
        <v>160</v>
      </c>
      <c r="R293" s="78" t="s">
        <v>314</v>
      </c>
      <c r="S293" s="68">
        <v>170</v>
      </c>
      <c r="U293" s="67"/>
      <c r="V293" s="68"/>
      <c r="W293">
        <v>270</v>
      </c>
      <c r="X293" s="78" t="s">
        <v>314</v>
      </c>
      <c r="Y293" s="68">
        <v>280</v>
      </c>
      <c r="Z293">
        <v>240</v>
      </c>
      <c r="AA293" s="78" t="s">
        <v>314</v>
      </c>
      <c r="AB293" s="68">
        <v>245</v>
      </c>
      <c r="AC293">
        <v>200</v>
      </c>
      <c r="AD293" s="78" t="s">
        <v>314</v>
      </c>
      <c r="AE293" s="68">
        <v>225</v>
      </c>
      <c r="AF293">
        <v>260</v>
      </c>
      <c r="AG293" s="78" t="s">
        <v>314</v>
      </c>
      <c r="AH293" s="68">
        <v>270</v>
      </c>
      <c r="AI293">
        <v>138</v>
      </c>
      <c r="AJ293" s="78" t="s">
        <v>314</v>
      </c>
      <c r="AK293" s="68">
        <v>153</v>
      </c>
      <c r="AL293" s="69">
        <v>133</v>
      </c>
      <c r="AM293" s="78" t="s">
        <v>314</v>
      </c>
      <c r="AN293" s="68">
        <v>148</v>
      </c>
      <c r="AO293" s="69">
        <v>49</v>
      </c>
      <c r="AP293" s="78" t="s">
        <v>314</v>
      </c>
      <c r="AQ293" s="68">
        <v>51</v>
      </c>
      <c r="AR293">
        <v>25</v>
      </c>
      <c r="AS293" s="78" t="s">
        <v>314</v>
      </c>
      <c r="AT293" s="68">
        <v>65</v>
      </c>
      <c r="AU293">
        <v>235</v>
      </c>
      <c r="AV293" s="78" t="s">
        <v>314</v>
      </c>
      <c r="AW293" s="68">
        <v>244</v>
      </c>
    </row>
    <row r="294" spans="1:49" ht="15.75" x14ac:dyDescent="0.25">
      <c r="A294" s="66">
        <f t="shared" si="30"/>
        <v>44631</v>
      </c>
      <c r="B294">
        <f t="shared" si="26"/>
        <v>242.5</v>
      </c>
      <c r="C294" t="str">
        <f t="shared" si="27"/>
        <v>3-2022</v>
      </c>
      <c r="D294" s="93"/>
      <c r="E294" s="93"/>
      <c r="F294" s="20" t="str">
        <f t="shared" si="25"/>
        <v/>
      </c>
      <c r="G294" s="85" t="str">
        <f t="shared" si="28"/>
        <v/>
      </c>
      <c r="H294">
        <v>120</v>
      </c>
      <c r="I294" t="s">
        <v>314</v>
      </c>
      <c r="J294" s="68">
        <v>130</v>
      </c>
      <c r="K294">
        <v>115</v>
      </c>
      <c r="L294" s="78" t="s">
        <v>314</v>
      </c>
      <c r="M294" s="68">
        <v>125</v>
      </c>
      <c r="N294">
        <v>225</v>
      </c>
      <c r="O294" s="78" t="s">
        <v>314</v>
      </c>
      <c r="P294" s="68">
        <v>235</v>
      </c>
      <c r="Q294">
        <v>160</v>
      </c>
      <c r="R294" s="78" t="s">
        <v>314</v>
      </c>
      <c r="S294" s="68">
        <v>170</v>
      </c>
      <c r="U294" s="67"/>
      <c r="V294" s="68"/>
      <c r="W294">
        <v>270</v>
      </c>
      <c r="X294" s="78" t="s">
        <v>314</v>
      </c>
      <c r="Y294" s="68">
        <v>280</v>
      </c>
      <c r="Z294">
        <v>240</v>
      </c>
      <c r="AA294" s="78" t="s">
        <v>314</v>
      </c>
      <c r="AB294" s="68">
        <v>245</v>
      </c>
      <c r="AC294">
        <v>200</v>
      </c>
      <c r="AD294" s="78" t="s">
        <v>314</v>
      </c>
      <c r="AE294" s="68">
        <v>225</v>
      </c>
      <c r="AF294">
        <v>260</v>
      </c>
      <c r="AG294" s="78" t="s">
        <v>314</v>
      </c>
      <c r="AH294" s="68">
        <v>270</v>
      </c>
      <c r="AI294">
        <v>138</v>
      </c>
      <c r="AJ294" s="78" t="s">
        <v>314</v>
      </c>
      <c r="AK294" s="68">
        <v>153</v>
      </c>
      <c r="AL294" s="69">
        <v>133</v>
      </c>
      <c r="AM294" s="78" t="s">
        <v>314</v>
      </c>
      <c r="AN294" s="68">
        <v>148</v>
      </c>
      <c r="AO294" s="69">
        <v>49</v>
      </c>
      <c r="AP294" s="78" t="s">
        <v>314</v>
      </c>
      <c r="AQ294" s="68">
        <v>51</v>
      </c>
      <c r="AR294">
        <v>25</v>
      </c>
      <c r="AS294" s="78" t="s">
        <v>314</v>
      </c>
      <c r="AT294" s="68">
        <v>65</v>
      </c>
      <c r="AU294">
        <v>235</v>
      </c>
      <c r="AV294" s="78" t="s">
        <v>314</v>
      </c>
      <c r="AW294" s="68">
        <v>244</v>
      </c>
    </row>
    <row r="295" spans="1:49" ht="15.75" x14ac:dyDescent="0.25">
      <c r="A295" s="66">
        <f t="shared" si="30"/>
        <v>44638</v>
      </c>
      <c r="B295">
        <f t="shared" si="26"/>
        <v>240</v>
      </c>
      <c r="C295" t="str">
        <f t="shared" si="27"/>
        <v>3-2022</v>
      </c>
      <c r="D295" s="93"/>
      <c r="E295" s="93"/>
      <c r="F295" s="20" t="str">
        <f t="shared" si="25"/>
        <v/>
      </c>
      <c r="G295" s="85" t="str">
        <f t="shared" si="28"/>
        <v/>
      </c>
      <c r="H295">
        <v>120</v>
      </c>
      <c r="I295" t="s">
        <v>314</v>
      </c>
      <c r="J295" s="68">
        <v>130</v>
      </c>
      <c r="K295">
        <v>120</v>
      </c>
      <c r="L295" s="78" t="s">
        <v>314</v>
      </c>
      <c r="M295" s="68">
        <v>140</v>
      </c>
      <c r="N295">
        <v>225</v>
      </c>
      <c r="O295" s="78" t="s">
        <v>314</v>
      </c>
      <c r="P295" s="68">
        <v>235</v>
      </c>
      <c r="Q295">
        <v>170</v>
      </c>
      <c r="R295" s="78" t="s">
        <v>314</v>
      </c>
      <c r="S295" s="68">
        <v>180</v>
      </c>
      <c r="U295" s="67"/>
      <c r="V295" s="68"/>
      <c r="W295">
        <v>270</v>
      </c>
      <c r="X295" s="78" t="s">
        <v>314</v>
      </c>
      <c r="Y295" s="68">
        <v>280</v>
      </c>
      <c r="Z295">
        <v>235</v>
      </c>
      <c r="AA295" s="78" t="s">
        <v>314</v>
      </c>
      <c r="AB295" s="68">
        <v>245</v>
      </c>
      <c r="AC295">
        <v>200</v>
      </c>
      <c r="AD295" s="78" t="s">
        <v>314</v>
      </c>
      <c r="AE295" s="68">
        <v>225</v>
      </c>
      <c r="AF295">
        <v>260</v>
      </c>
      <c r="AG295" s="78" t="s">
        <v>314</v>
      </c>
      <c r="AH295" s="68">
        <v>270</v>
      </c>
      <c r="AI295">
        <v>138</v>
      </c>
      <c r="AJ295" s="78" t="s">
        <v>314</v>
      </c>
      <c r="AK295" s="68">
        <v>153</v>
      </c>
      <c r="AL295" s="69">
        <v>133</v>
      </c>
      <c r="AM295" s="78" t="s">
        <v>314</v>
      </c>
      <c r="AN295" s="68">
        <v>148</v>
      </c>
      <c r="AO295" s="69">
        <v>49</v>
      </c>
      <c r="AP295" s="78" t="s">
        <v>314</v>
      </c>
      <c r="AQ295" s="68">
        <v>51</v>
      </c>
      <c r="AR295">
        <v>25</v>
      </c>
      <c r="AS295" s="78" t="s">
        <v>314</v>
      </c>
      <c r="AT295" s="68">
        <v>65</v>
      </c>
      <c r="AU295">
        <v>235</v>
      </c>
      <c r="AV295" s="78" t="s">
        <v>314</v>
      </c>
      <c r="AW295" s="68">
        <v>244</v>
      </c>
    </row>
    <row r="296" spans="1:49" ht="15.75" x14ac:dyDescent="0.25">
      <c r="A296" s="66">
        <f t="shared" si="30"/>
        <v>44645</v>
      </c>
      <c r="B296">
        <f t="shared" si="26"/>
        <v>240</v>
      </c>
      <c r="C296" t="str">
        <f t="shared" si="27"/>
        <v>3-2022</v>
      </c>
      <c r="D296" s="93"/>
      <c r="E296" s="93"/>
      <c r="F296" s="20" t="str">
        <f t="shared" si="25"/>
        <v/>
      </c>
      <c r="G296" s="85" t="str">
        <f t="shared" si="28"/>
        <v/>
      </c>
      <c r="H296">
        <v>125</v>
      </c>
      <c r="I296" t="s">
        <v>314</v>
      </c>
      <c r="J296" s="68">
        <v>135</v>
      </c>
      <c r="K296">
        <v>125</v>
      </c>
      <c r="L296" s="78" t="s">
        <v>314</v>
      </c>
      <c r="M296" s="68">
        <v>150</v>
      </c>
      <c r="N296">
        <v>220</v>
      </c>
      <c r="O296" s="78" t="s">
        <v>314</v>
      </c>
      <c r="P296" s="68">
        <v>230</v>
      </c>
      <c r="Q296">
        <v>170</v>
      </c>
      <c r="R296" s="78" t="s">
        <v>314</v>
      </c>
      <c r="S296" s="68">
        <v>180</v>
      </c>
      <c r="U296" s="67"/>
      <c r="V296" s="68"/>
      <c r="W296">
        <v>270</v>
      </c>
      <c r="X296" s="78" t="s">
        <v>314</v>
      </c>
      <c r="Y296" s="68">
        <v>280</v>
      </c>
      <c r="Z296">
        <v>235</v>
      </c>
      <c r="AA296" s="78" t="s">
        <v>314</v>
      </c>
      <c r="AB296" s="68">
        <v>245</v>
      </c>
      <c r="AC296">
        <v>200</v>
      </c>
      <c r="AD296" s="78" t="s">
        <v>314</v>
      </c>
      <c r="AE296" s="68">
        <v>225</v>
      </c>
      <c r="AF296">
        <v>260</v>
      </c>
      <c r="AG296" s="78" t="s">
        <v>314</v>
      </c>
      <c r="AH296" s="68">
        <v>270</v>
      </c>
      <c r="AI296">
        <v>138</v>
      </c>
      <c r="AJ296" s="78" t="s">
        <v>314</v>
      </c>
      <c r="AK296" s="68">
        <v>153</v>
      </c>
      <c r="AL296" s="69">
        <v>133</v>
      </c>
      <c r="AM296" s="78" t="s">
        <v>314</v>
      </c>
      <c r="AN296" s="68">
        <v>148</v>
      </c>
      <c r="AO296" s="69">
        <v>49</v>
      </c>
      <c r="AP296" s="78" t="s">
        <v>314</v>
      </c>
      <c r="AQ296" s="68">
        <v>51</v>
      </c>
      <c r="AR296">
        <v>25</v>
      </c>
      <c r="AS296" s="78" t="s">
        <v>314</v>
      </c>
      <c r="AT296" s="68">
        <v>65</v>
      </c>
      <c r="AU296">
        <v>235</v>
      </c>
      <c r="AV296" s="78" t="s">
        <v>314</v>
      </c>
      <c r="AW296" s="68">
        <v>244</v>
      </c>
    </row>
    <row r="297" spans="1:49" ht="15.75" x14ac:dyDescent="0.25">
      <c r="A297" s="66">
        <f t="shared" si="30"/>
        <v>44652</v>
      </c>
      <c r="B297">
        <f t="shared" si="26"/>
        <v>247.5</v>
      </c>
      <c r="C297" t="str">
        <f t="shared" si="27"/>
        <v>4-2022</v>
      </c>
      <c r="D297" s="93"/>
      <c r="E297" s="93"/>
      <c r="F297" s="20" t="str">
        <f t="shared" si="25"/>
        <v/>
      </c>
      <c r="G297" s="85" t="str">
        <f t="shared" si="28"/>
        <v/>
      </c>
      <c r="H297">
        <v>125</v>
      </c>
      <c r="I297" t="s">
        <v>314</v>
      </c>
      <c r="J297" s="68">
        <v>135</v>
      </c>
      <c r="K297">
        <v>125</v>
      </c>
      <c r="L297" s="78" t="s">
        <v>314</v>
      </c>
      <c r="M297" s="68">
        <v>150</v>
      </c>
      <c r="N297">
        <v>220</v>
      </c>
      <c r="O297" s="78" t="s">
        <v>314</v>
      </c>
      <c r="P297" s="68">
        <v>230</v>
      </c>
      <c r="Q297">
        <v>170</v>
      </c>
      <c r="R297" s="78" t="s">
        <v>314</v>
      </c>
      <c r="S297" s="68">
        <v>180</v>
      </c>
      <c r="U297" s="67"/>
      <c r="V297" s="68"/>
      <c r="W297">
        <v>270</v>
      </c>
      <c r="X297" s="78" t="s">
        <v>314</v>
      </c>
      <c r="Y297" s="68">
        <v>280</v>
      </c>
      <c r="Z297">
        <v>245</v>
      </c>
      <c r="AA297" s="78" t="s">
        <v>314</v>
      </c>
      <c r="AB297" s="68">
        <v>250</v>
      </c>
      <c r="AC297">
        <v>200</v>
      </c>
      <c r="AD297" s="78" t="s">
        <v>314</v>
      </c>
      <c r="AE297" s="68">
        <v>225</v>
      </c>
      <c r="AF297">
        <v>260</v>
      </c>
      <c r="AG297" s="78" t="s">
        <v>314</v>
      </c>
      <c r="AH297" s="68">
        <v>270</v>
      </c>
      <c r="AI297">
        <v>138</v>
      </c>
      <c r="AJ297" s="78" t="s">
        <v>314</v>
      </c>
      <c r="AK297" s="68">
        <v>153</v>
      </c>
      <c r="AL297" s="69">
        <v>133</v>
      </c>
      <c r="AM297" s="78" t="s">
        <v>314</v>
      </c>
      <c r="AN297" s="68">
        <v>148</v>
      </c>
      <c r="AO297" s="69">
        <v>49</v>
      </c>
      <c r="AP297" s="78" t="s">
        <v>314</v>
      </c>
      <c r="AQ297" s="68">
        <v>51</v>
      </c>
      <c r="AR297">
        <v>25</v>
      </c>
      <c r="AS297" s="78" t="s">
        <v>314</v>
      </c>
      <c r="AT297" s="68">
        <v>65</v>
      </c>
      <c r="AU297">
        <v>235</v>
      </c>
      <c r="AV297" s="78" t="s">
        <v>314</v>
      </c>
      <c r="AW297" s="68">
        <v>244</v>
      </c>
    </row>
    <row r="298" spans="1:49" ht="15.75" x14ac:dyDescent="0.25">
      <c r="A298" s="66">
        <f t="shared" si="30"/>
        <v>44659</v>
      </c>
      <c r="B298">
        <f t="shared" si="26"/>
        <v>247.5</v>
      </c>
      <c r="C298" t="str">
        <f t="shared" si="27"/>
        <v>4-2022</v>
      </c>
      <c r="D298" s="93"/>
      <c r="E298" s="93"/>
      <c r="F298" s="20" t="str">
        <f t="shared" si="25"/>
        <v/>
      </c>
      <c r="G298" s="85" t="str">
        <f t="shared" si="28"/>
        <v/>
      </c>
      <c r="H298">
        <v>130</v>
      </c>
      <c r="I298" t="s">
        <v>314</v>
      </c>
      <c r="J298" s="68">
        <v>140</v>
      </c>
      <c r="K298">
        <v>130</v>
      </c>
      <c r="L298" s="78" t="s">
        <v>314</v>
      </c>
      <c r="M298" s="68">
        <v>145</v>
      </c>
      <c r="N298">
        <v>215</v>
      </c>
      <c r="O298" s="78" t="s">
        <v>314</v>
      </c>
      <c r="P298" s="68">
        <v>225</v>
      </c>
      <c r="Q298">
        <v>170</v>
      </c>
      <c r="R298" s="78" t="s">
        <v>314</v>
      </c>
      <c r="S298" s="68">
        <v>180</v>
      </c>
      <c r="U298" s="67"/>
      <c r="V298" s="68"/>
      <c r="W298">
        <v>270</v>
      </c>
      <c r="X298" s="78" t="s">
        <v>314</v>
      </c>
      <c r="Y298" s="68">
        <v>280</v>
      </c>
      <c r="Z298">
        <v>245</v>
      </c>
      <c r="AA298" s="78" t="s">
        <v>314</v>
      </c>
      <c r="AB298" s="68">
        <v>250</v>
      </c>
      <c r="AC298">
        <v>200</v>
      </c>
      <c r="AD298" s="78" t="s">
        <v>314</v>
      </c>
      <c r="AE298" s="68">
        <v>220</v>
      </c>
      <c r="AF298">
        <v>260</v>
      </c>
      <c r="AG298" s="78" t="s">
        <v>314</v>
      </c>
      <c r="AH298" s="68">
        <v>270</v>
      </c>
      <c r="AI298">
        <v>138</v>
      </c>
      <c r="AJ298" s="78" t="s">
        <v>314</v>
      </c>
      <c r="AK298" s="68">
        <v>153</v>
      </c>
      <c r="AL298" s="69">
        <v>133</v>
      </c>
      <c r="AM298" s="78" t="s">
        <v>314</v>
      </c>
      <c r="AN298" s="68">
        <v>148</v>
      </c>
      <c r="AO298" s="69">
        <v>70</v>
      </c>
      <c r="AP298" s="78" t="s">
        <v>314</v>
      </c>
      <c r="AQ298" s="68">
        <v>75</v>
      </c>
      <c r="AR298">
        <v>25</v>
      </c>
      <c r="AS298" s="78" t="s">
        <v>314</v>
      </c>
      <c r="AT298" s="68">
        <v>65</v>
      </c>
      <c r="AU298">
        <v>235</v>
      </c>
      <c r="AV298" s="78" t="s">
        <v>314</v>
      </c>
      <c r="AW298" s="68">
        <v>244</v>
      </c>
    </row>
    <row r="299" spans="1:49" ht="15.75" x14ac:dyDescent="0.25">
      <c r="A299" s="66">
        <f t="shared" si="30"/>
        <v>44666</v>
      </c>
      <c r="B299">
        <f t="shared" si="26"/>
        <v>285</v>
      </c>
      <c r="C299" t="str">
        <f t="shared" si="27"/>
        <v>4-2022</v>
      </c>
      <c r="D299" s="93"/>
      <c r="E299" s="93"/>
      <c r="F299" s="20" t="str">
        <f t="shared" si="25"/>
        <v/>
      </c>
      <c r="G299" s="85" t="str">
        <f t="shared" si="28"/>
        <v/>
      </c>
      <c r="H299">
        <v>135</v>
      </c>
      <c r="I299" t="s">
        <v>314</v>
      </c>
      <c r="J299" s="68">
        <v>145</v>
      </c>
      <c r="K299">
        <v>135</v>
      </c>
      <c r="L299" s="78" t="s">
        <v>314</v>
      </c>
      <c r="M299" s="68">
        <v>145</v>
      </c>
      <c r="N299">
        <v>200</v>
      </c>
      <c r="O299" s="78" t="s">
        <v>314</v>
      </c>
      <c r="P299" s="68">
        <v>210</v>
      </c>
      <c r="Q299">
        <v>175</v>
      </c>
      <c r="R299" s="78" t="s">
        <v>314</v>
      </c>
      <c r="S299" s="68">
        <v>180</v>
      </c>
      <c r="U299" s="67"/>
      <c r="V299" s="68"/>
      <c r="W299">
        <v>275</v>
      </c>
      <c r="X299" s="78" t="s">
        <v>314</v>
      </c>
      <c r="Y299" s="68">
        <v>285</v>
      </c>
      <c r="Z299">
        <v>275</v>
      </c>
      <c r="AA299" s="78" t="s">
        <v>314</v>
      </c>
      <c r="AB299" s="68">
        <v>295</v>
      </c>
      <c r="AC299">
        <v>200</v>
      </c>
      <c r="AD299" s="78" t="s">
        <v>314</v>
      </c>
      <c r="AE299" s="68">
        <v>220</v>
      </c>
      <c r="AF299">
        <v>260</v>
      </c>
      <c r="AG299" s="78" t="s">
        <v>314</v>
      </c>
      <c r="AH299" s="68">
        <v>270</v>
      </c>
      <c r="AI299">
        <v>155.5</v>
      </c>
      <c r="AJ299" s="78" t="s">
        <v>314</v>
      </c>
      <c r="AK299" s="68">
        <v>170.5</v>
      </c>
      <c r="AL299" s="69">
        <v>150.5</v>
      </c>
      <c r="AM299" s="78" t="s">
        <v>314</v>
      </c>
      <c r="AN299" s="68">
        <v>165.5</v>
      </c>
      <c r="AO299" s="69">
        <v>70</v>
      </c>
      <c r="AP299" s="78" t="s">
        <v>314</v>
      </c>
      <c r="AQ299" s="68">
        <v>75</v>
      </c>
      <c r="AR299">
        <v>145</v>
      </c>
      <c r="AS299" s="78" t="s">
        <v>314</v>
      </c>
      <c r="AT299" s="68">
        <v>155</v>
      </c>
      <c r="AU299">
        <v>235</v>
      </c>
      <c r="AV299" s="78" t="s">
        <v>314</v>
      </c>
      <c r="AW299" s="68">
        <v>244</v>
      </c>
    </row>
    <row r="300" spans="1:49" ht="15.75" x14ac:dyDescent="0.25">
      <c r="A300" s="66">
        <f t="shared" si="30"/>
        <v>44673</v>
      </c>
      <c r="B300">
        <f t="shared" si="26"/>
        <v>285</v>
      </c>
      <c r="C300" t="str">
        <f t="shared" si="27"/>
        <v>4-2022</v>
      </c>
      <c r="D300" s="93"/>
      <c r="E300" s="93"/>
      <c r="F300" s="20" t="str">
        <f t="shared" si="25"/>
        <v/>
      </c>
      <c r="G300" s="85" t="str">
        <f t="shared" si="28"/>
        <v/>
      </c>
      <c r="H300">
        <v>135</v>
      </c>
      <c r="I300" t="s">
        <v>314</v>
      </c>
      <c r="J300" s="68">
        <v>145</v>
      </c>
      <c r="K300">
        <v>135</v>
      </c>
      <c r="L300" s="78" t="s">
        <v>314</v>
      </c>
      <c r="M300" s="68">
        <v>145</v>
      </c>
      <c r="N300">
        <v>200</v>
      </c>
      <c r="O300" s="78" t="s">
        <v>314</v>
      </c>
      <c r="P300" s="68">
        <v>210</v>
      </c>
      <c r="Q300">
        <v>180</v>
      </c>
      <c r="R300" s="78" t="s">
        <v>314</v>
      </c>
      <c r="S300" s="68">
        <v>195</v>
      </c>
      <c r="U300" s="67"/>
      <c r="V300" s="68"/>
      <c r="W300">
        <v>275</v>
      </c>
      <c r="X300" s="78" t="s">
        <v>314</v>
      </c>
      <c r="Y300" s="68">
        <v>285</v>
      </c>
      <c r="Z300">
        <v>275</v>
      </c>
      <c r="AA300" s="78" t="s">
        <v>314</v>
      </c>
      <c r="AB300" s="68">
        <v>295</v>
      </c>
      <c r="AC300">
        <v>200</v>
      </c>
      <c r="AD300" s="78" t="s">
        <v>314</v>
      </c>
      <c r="AE300" s="68">
        <v>220</v>
      </c>
      <c r="AF300">
        <v>260</v>
      </c>
      <c r="AG300" s="78" t="s">
        <v>314</v>
      </c>
      <c r="AH300" s="68">
        <v>270</v>
      </c>
      <c r="AI300">
        <v>155.5</v>
      </c>
      <c r="AJ300" s="78" t="s">
        <v>314</v>
      </c>
      <c r="AK300" s="68">
        <v>170.5</v>
      </c>
      <c r="AL300" s="69">
        <v>150.5</v>
      </c>
      <c r="AM300" s="78" t="s">
        <v>314</v>
      </c>
      <c r="AN300" s="68">
        <v>165.5</v>
      </c>
      <c r="AO300" s="69">
        <v>70</v>
      </c>
      <c r="AP300" s="78" t="s">
        <v>314</v>
      </c>
      <c r="AQ300" s="68">
        <v>75</v>
      </c>
      <c r="AR300">
        <v>145</v>
      </c>
      <c r="AS300" s="78" t="s">
        <v>314</v>
      </c>
      <c r="AT300" s="68">
        <v>155</v>
      </c>
      <c r="AU300">
        <v>235</v>
      </c>
      <c r="AV300" s="78" t="s">
        <v>314</v>
      </c>
      <c r="AW300" s="68">
        <v>244</v>
      </c>
    </row>
    <row r="301" spans="1:49" ht="15.75" x14ac:dyDescent="0.25">
      <c r="A301" s="66">
        <f t="shared" si="30"/>
        <v>44680</v>
      </c>
      <c r="B301">
        <f t="shared" si="26"/>
        <v>280</v>
      </c>
      <c r="C301" t="str">
        <f t="shared" si="27"/>
        <v>4-2022</v>
      </c>
      <c r="D301" s="93"/>
      <c r="E301" s="93"/>
      <c r="F301" s="20" t="str">
        <f t="shared" si="25"/>
        <v/>
      </c>
      <c r="G301" s="85" t="str">
        <f t="shared" si="28"/>
        <v/>
      </c>
      <c r="H301">
        <v>135</v>
      </c>
      <c r="I301" t="s">
        <v>314</v>
      </c>
      <c r="J301" s="68">
        <v>145</v>
      </c>
      <c r="K301">
        <v>140</v>
      </c>
      <c r="L301" s="78" t="s">
        <v>314</v>
      </c>
      <c r="M301" s="68">
        <v>150</v>
      </c>
      <c r="N301">
        <v>200</v>
      </c>
      <c r="O301" s="78" t="s">
        <v>314</v>
      </c>
      <c r="P301" s="68">
        <v>210</v>
      </c>
      <c r="Q301">
        <v>190</v>
      </c>
      <c r="R301" s="78" t="s">
        <v>314</v>
      </c>
      <c r="S301" s="68">
        <v>195</v>
      </c>
      <c r="U301" s="67"/>
      <c r="V301" s="68"/>
      <c r="W301">
        <v>275</v>
      </c>
      <c r="X301" s="78" t="s">
        <v>314</v>
      </c>
      <c r="Y301" s="68">
        <v>285</v>
      </c>
      <c r="Z301">
        <v>275</v>
      </c>
      <c r="AA301" s="78" t="s">
        <v>314</v>
      </c>
      <c r="AB301" s="68">
        <v>285</v>
      </c>
      <c r="AC301">
        <v>200</v>
      </c>
      <c r="AD301" s="78" t="s">
        <v>314</v>
      </c>
      <c r="AE301" s="68">
        <v>220</v>
      </c>
      <c r="AF301">
        <v>260</v>
      </c>
      <c r="AG301" s="78" t="s">
        <v>314</v>
      </c>
      <c r="AH301" s="68">
        <v>270</v>
      </c>
      <c r="AI301">
        <v>155.5</v>
      </c>
      <c r="AJ301" s="78" t="s">
        <v>314</v>
      </c>
      <c r="AK301" s="68">
        <v>170.5</v>
      </c>
      <c r="AL301" s="69">
        <v>150.5</v>
      </c>
      <c r="AM301" s="78" t="s">
        <v>314</v>
      </c>
      <c r="AN301" s="68">
        <v>165.5</v>
      </c>
      <c r="AO301" s="69">
        <v>70</v>
      </c>
      <c r="AP301" s="78" t="s">
        <v>314</v>
      </c>
      <c r="AQ301" s="68">
        <v>75</v>
      </c>
      <c r="AR301">
        <v>145</v>
      </c>
      <c r="AS301" s="78" t="s">
        <v>314</v>
      </c>
      <c r="AT301" s="68">
        <v>155</v>
      </c>
      <c r="AU301">
        <v>235</v>
      </c>
      <c r="AV301" s="78" t="s">
        <v>314</v>
      </c>
      <c r="AW301" s="68">
        <v>244</v>
      </c>
    </row>
    <row r="302" spans="1:49" ht="15.75" x14ac:dyDescent="0.25">
      <c r="A302" s="66">
        <f t="shared" si="30"/>
        <v>44687</v>
      </c>
      <c r="B302">
        <f t="shared" si="26"/>
        <v>280</v>
      </c>
      <c r="C302" t="str">
        <f t="shared" si="27"/>
        <v>5-2022</v>
      </c>
      <c r="D302" s="93"/>
      <c r="E302" s="93"/>
      <c r="F302" s="20" t="str">
        <f t="shared" si="25"/>
        <v/>
      </c>
      <c r="G302" s="85" t="str">
        <f t="shared" si="28"/>
        <v/>
      </c>
      <c r="H302">
        <v>140</v>
      </c>
      <c r="I302" t="s">
        <v>314</v>
      </c>
      <c r="J302" s="68">
        <v>145</v>
      </c>
      <c r="K302">
        <v>150</v>
      </c>
      <c r="L302" s="78" t="s">
        <v>314</v>
      </c>
      <c r="M302" s="68">
        <v>155</v>
      </c>
      <c r="N302">
        <v>200</v>
      </c>
      <c r="O302" s="78" t="s">
        <v>314</v>
      </c>
      <c r="P302" s="68">
        <v>210</v>
      </c>
      <c r="Q302">
        <v>190</v>
      </c>
      <c r="R302" s="78" t="s">
        <v>314</v>
      </c>
      <c r="S302" s="68">
        <v>195</v>
      </c>
      <c r="U302" s="67"/>
      <c r="V302" s="68"/>
      <c r="W302">
        <v>275</v>
      </c>
      <c r="X302" s="78" t="s">
        <v>314</v>
      </c>
      <c r="Y302" s="68">
        <v>285</v>
      </c>
      <c r="Z302">
        <v>275</v>
      </c>
      <c r="AA302" s="78" t="s">
        <v>314</v>
      </c>
      <c r="AB302" s="68">
        <v>285</v>
      </c>
      <c r="AC302">
        <v>200</v>
      </c>
      <c r="AD302" s="78" t="s">
        <v>314</v>
      </c>
      <c r="AE302" s="68">
        <v>220</v>
      </c>
      <c r="AF302">
        <v>260</v>
      </c>
      <c r="AG302" s="78" t="s">
        <v>314</v>
      </c>
      <c r="AH302" s="68">
        <v>270</v>
      </c>
      <c r="AI302">
        <v>155.5</v>
      </c>
      <c r="AJ302" s="78" t="s">
        <v>314</v>
      </c>
      <c r="AK302" s="68">
        <v>170.5</v>
      </c>
      <c r="AL302" s="69">
        <v>150.5</v>
      </c>
      <c r="AM302" s="78" t="s">
        <v>314</v>
      </c>
      <c r="AN302" s="68">
        <v>165.5</v>
      </c>
      <c r="AO302" s="69">
        <v>70</v>
      </c>
      <c r="AP302" s="78" t="s">
        <v>314</v>
      </c>
      <c r="AQ302" s="68">
        <v>75</v>
      </c>
      <c r="AR302">
        <v>145</v>
      </c>
      <c r="AS302" s="78" t="s">
        <v>314</v>
      </c>
      <c r="AT302" s="68">
        <v>155</v>
      </c>
      <c r="AU302">
        <v>235</v>
      </c>
      <c r="AV302" s="78" t="s">
        <v>314</v>
      </c>
      <c r="AW302" s="68">
        <v>244</v>
      </c>
    </row>
    <row r="303" spans="1:49" ht="15.75" x14ac:dyDescent="0.25">
      <c r="A303" s="66">
        <f t="shared" si="30"/>
        <v>44694</v>
      </c>
      <c r="B303">
        <f t="shared" si="26"/>
        <v>280</v>
      </c>
      <c r="C303" t="str">
        <f t="shared" si="27"/>
        <v>5-2022</v>
      </c>
      <c r="D303" s="93"/>
      <c r="E303" s="93"/>
      <c r="F303" s="20" t="str">
        <f t="shared" si="25"/>
        <v/>
      </c>
      <c r="G303" s="85" t="str">
        <f t="shared" si="28"/>
        <v/>
      </c>
      <c r="H303">
        <v>145</v>
      </c>
      <c r="I303" t="s">
        <v>314</v>
      </c>
      <c r="J303" s="68">
        <v>150</v>
      </c>
      <c r="K303">
        <v>150</v>
      </c>
      <c r="L303" s="78" t="s">
        <v>314</v>
      </c>
      <c r="M303" s="68">
        <v>155</v>
      </c>
      <c r="N303">
        <v>200</v>
      </c>
      <c r="O303" s="78" t="s">
        <v>314</v>
      </c>
      <c r="P303" s="68">
        <v>210</v>
      </c>
      <c r="Q303">
        <v>200</v>
      </c>
      <c r="R303" s="78" t="s">
        <v>314</v>
      </c>
      <c r="S303" s="68">
        <v>205</v>
      </c>
      <c r="U303" s="67"/>
      <c r="V303" s="68"/>
      <c r="W303">
        <v>280</v>
      </c>
      <c r="X303" s="78" t="s">
        <v>314</v>
      </c>
      <c r="Y303" s="68">
        <v>285</v>
      </c>
      <c r="Z303">
        <v>275</v>
      </c>
      <c r="AA303" s="78" t="s">
        <v>314</v>
      </c>
      <c r="AB303" s="68">
        <v>285</v>
      </c>
      <c r="AC303">
        <v>200</v>
      </c>
      <c r="AD303" s="78" t="s">
        <v>314</v>
      </c>
      <c r="AE303" s="68">
        <v>225</v>
      </c>
      <c r="AF303">
        <v>260</v>
      </c>
      <c r="AG303" s="78" t="s">
        <v>314</v>
      </c>
      <c r="AH303" s="68">
        <v>270</v>
      </c>
      <c r="AI303">
        <v>155.5</v>
      </c>
      <c r="AJ303" s="78" t="s">
        <v>314</v>
      </c>
      <c r="AK303" s="68">
        <v>170.5</v>
      </c>
      <c r="AL303" s="69">
        <v>150.5</v>
      </c>
      <c r="AM303" s="78" t="s">
        <v>314</v>
      </c>
      <c r="AN303" s="68">
        <v>165.5</v>
      </c>
      <c r="AO303" s="69">
        <v>70</v>
      </c>
      <c r="AP303" s="78" t="s">
        <v>314</v>
      </c>
      <c r="AQ303" s="68">
        <v>75</v>
      </c>
      <c r="AR303">
        <v>145</v>
      </c>
      <c r="AS303" s="78" t="s">
        <v>314</v>
      </c>
      <c r="AT303" s="68">
        <v>155</v>
      </c>
      <c r="AU303">
        <v>235</v>
      </c>
      <c r="AV303" s="78" t="s">
        <v>314</v>
      </c>
      <c r="AW303" s="68">
        <v>244</v>
      </c>
    </row>
    <row r="304" spans="1:49" ht="15.75" x14ac:dyDescent="0.25">
      <c r="A304" s="66">
        <v>44701</v>
      </c>
      <c r="B304">
        <f t="shared" si="26"/>
        <v>280</v>
      </c>
      <c r="C304" t="str">
        <f t="shared" si="27"/>
        <v>5-2022</v>
      </c>
      <c r="D304" s="93"/>
      <c r="E304" s="93"/>
      <c r="F304" s="20" t="str">
        <f t="shared" si="25"/>
        <v/>
      </c>
      <c r="G304" s="85" t="str">
        <f t="shared" si="28"/>
        <v/>
      </c>
      <c r="H304">
        <v>145</v>
      </c>
      <c r="I304" t="s">
        <v>314</v>
      </c>
      <c r="J304" s="68">
        <v>150</v>
      </c>
      <c r="K304">
        <v>150</v>
      </c>
      <c r="L304" s="78" t="s">
        <v>314</v>
      </c>
      <c r="M304" s="68">
        <v>155</v>
      </c>
      <c r="N304">
        <v>200</v>
      </c>
      <c r="O304" s="78" t="s">
        <v>314</v>
      </c>
      <c r="P304" s="68">
        <v>210</v>
      </c>
      <c r="Q304">
        <v>198</v>
      </c>
      <c r="R304" s="78" t="s">
        <v>314</v>
      </c>
      <c r="S304" s="68">
        <v>208</v>
      </c>
      <c r="U304" s="67"/>
      <c r="V304" s="68"/>
      <c r="W304">
        <v>280</v>
      </c>
      <c r="X304" s="78" t="s">
        <v>314</v>
      </c>
      <c r="Y304" s="68">
        <v>285</v>
      </c>
      <c r="Z304">
        <v>275</v>
      </c>
      <c r="AA304" s="78" t="s">
        <v>314</v>
      </c>
      <c r="AB304" s="68">
        <v>285</v>
      </c>
      <c r="AC304">
        <v>200</v>
      </c>
      <c r="AD304" s="78" t="s">
        <v>314</v>
      </c>
      <c r="AE304" s="68">
        <v>225</v>
      </c>
      <c r="AF304">
        <v>260</v>
      </c>
      <c r="AG304" s="78" t="s">
        <v>314</v>
      </c>
      <c r="AH304" s="68">
        <v>270</v>
      </c>
      <c r="AI304">
        <v>155.5</v>
      </c>
      <c r="AJ304" s="78" t="s">
        <v>314</v>
      </c>
      <c r="AK304" s="68">
        <v>170.5</v>
      </c>
      <c r="AL304" s="69">
        <v>150.5</v>
      </c>
      <c r="AM304" s="78" t="s">
        <v>314</v>
      </c>
      <c r="AN304" s="68">
        <v>165.5</v>
      </c>
      <c r="AO304" s="69">
        <v>70</v>
      </c>
      <c r="AP304" s="78" t="s">
        <v>314</v>
      </c>
      <c r="AQ304" s="68">
        <v>75</v>
      </c>
      <c r="AR304">
        <v>145</v>
      </c>
      <c r="AS304" s="78" t="s">
        <v>314</v>
      </c>
      <c r="AT304" s="68">
        <v>155</v>
      </c>
      <c r="AU304">
        <v>235</v>
      </c>
      <c r="AV304" s="78" t="s">
        <v>314</v>
      </c>
      <c r="AW304" s="68">
        <v>244</v>
      </c>
    </row>
    <row r="305" spans="1:49" ht="15.75" x14ac:dyDescent="0.25">
      <c r="A305" s="66">
        <f>A304+7</f>
        <v>44708</v>
      </c>
      <c r="B305">
        <f t="shared" si="26"/>
        <v>282.5</v>
      </c>
      <c r="C305" t="str">
        <f t="shared" si="27"/>
        <v>5-2022</v>
      </c>
      <c r="D305" s="93"/>
      <c r="E305" s="93"/>
      <c r="F305" s="20" t="str">
        <f t="shared" si="25"/>
        <v/>
      </c>
      <c r="G305" s="85" t="str">
        <f t="shared" si="28"/>
        <v/>
      </c>
      <c r="H305">
        <v>145</v>
      </c>
      <c r="I305" t="s">
        <v>314</v>
      </c>
      <c r="J305" s="68">
        <v>150</v>
      </c>
      <c r="K305">
        <v>150</v>
      </c>
      <c r="L305" s="78" t="s">
        <v>314</v>
      </c>
      <c r="M305" s="68">
        <v>155</v>
      </c>
      <c r="N305">
        <v>200</v>
      </c>
      <c r="O305" s="78" t="s">
        <v>314</v>
      </c>
      <c r="P305" s="68">
        <v>210</v>
      </c>
      <c r="Q305">
        <v>198</v>
      </c>
      <c r="R305" s="78" t="s">
        <v>314</v>
      </c>
      <c r="S305" s="68">
        <v>208</v>
      </c>
      <c r="U305" s="67"/>
      <c r="V305" s="68"/>
      <c r="W305">
        <v>280</v>
      </c>
      <c r="X305" s="78" t="s">
        <v>314</v>
      </c>
      <c r="Y305" s="68">
        <v>285</v>
      </c>
      <c r="Z305">
        <v>280</v>
      </c>
      <c r="AA305" s="78" t="s">
        <v>314</v>
      </c>
      <c r="AB305" s="68">
        <v>285</v>
      </c>
      <c r="AC305">
        <v>200</v>
      </c>
      <c r="AD305" s="78" t="s">
        <v>314</v>
      </c>
      <c r="AE305" s="68">
        <v>225</v>
      </c>
      <c r="AF305">
        <v>260</v>
      </c>
      <c r="AG305" s="78" t="s">
        <v>314</v>
      </c>
      <c r="AH305" s="68">
        <v>270</v>
      </c>
      <c r="AI305">
        <v>155.5</v>
      </c>
      <c r="AJ305" s="78" t="s">
        <v>314</v>
      </c>
      <c r="AK305" s="68">
        <v>170.5</v>
      </c>
      <c r="AL305" s="69">
        <v>150.5</v>
      </c>
      <c r="AM305" s="78" t="s">
        <v>314</v>
      </c>
      <c r="AN305" s="68">
        <v>165.5</v>
      </c>
      <c r="AO305" s="69">
        <v>70</v>
      </c>
      <c r="AP305" s="78" t="s">
        <v>314</v>
      </c>
      <c r="AQ305" s="68">
        <v>75</v>
      </c>
      <c r="AR305">
        <v>145</v>
      </c>
      <c r="AS305" s="78" t="s">
        <v>314</v>
      </c>
      <c r="AT305" s="68">
        <v>155</v>
      </c>
      <c r="AU305">
        <v>235</v>
      </c>
      <c r="AV305" s="78" t="s">
        <v>314</v>
      </c>
      <c r="AW305" s="68">
        <v>244</v>
      </c>
    </row>
    <row r="306" spans="1:49" ht="15.75" x14ac:dyDescent="0.25">
      <c r="A306" s="66">
        <f>A305+7</f>
        <v>44715</v>
      </c>
      <c r="B306">
        <f t="shared" si="26"/>
        <v>282.5</v>
      </c>
      <c r="C306" t="str">
        <f t="shared" si="27"/>
        <v>6-2022</v>
      </c>
      <c r="D306" s="93"/>
      <c r="E306" s="93"/>
      <c r="F306" s="20" t="str">
        <f t="shared" si="25"/>
        <v/>
      </c>
      <c r="G306" s="85" t="str">
        <f t="shared" si="28"/>
        <v/>
      </c>
      <c r="H306">
        <v>145</v>
      </c>
      <c r="I306" t="s">
        <v>314</v>
      </c>
      <c r="J306" s="68">
        <v>150</v>
      </c>
      <c r="K306">
        <v>150</v>
      </c>
      <c r="L306" s="78" t="s">
        <v>314</v>
      </c>
      <c r="M306" s="68">
        <v>155</v>
      </c>
      <c r="N306">
        <v>200</v>
      </c>
      <c r="O306" s="78" t="s">
        <v>314</v>
      </c>
      <c r="P306" s="68">
        <v>210</v>
      </c>
      <c r="Q306">
        <v>198</v>
      </c>
      <c r="R306" s="78" t="s">
        <v>314</v>
      </c>
      <c r="S306" s="68">
        <v>208</v>
      </c>
      <c r="U306" s="67"/>
      <c r="V306" s="68"/>
      <c r="W306">
        <v>280</v>
      </c>
      <c r="X306" s="78" t="s">
        <v>314</v>
      </c>
      <c r="Y306" s="68">
        <v>285</v>
      </c>
      <c r="Z306">
        <v>280</v>
      </c>
      <c r="AA306" s="78" t="s">
        <v>314</v>
      </c>
      <c r="AB306" s="68">
        <v>285</v>
      </c>
      <c r="AC306">
        <v>200</v>
      </c>
      <c r="AD306" s="78" t="s">
        <v>314</v>
      </c>
      <c r="AE306" s="68">
        <v>225</v>
      </c>
      <c r="AF306">
        <v>260</v>
      </c>
      <c r="AG306" s="78" t="s">
        <v>314</v>
      </c>
      <c r="AH306" s="68">
        <v>270</v>
      </c>
      <c r="AI306">
        <v>155.5</v>
      </c>
      <c r="AJ306" s="78" t="s">
        <v>314</v>
      </c>
      <c r="AK306" s="68">
        <v>170.5</v>
      </c>
      <c r="AL306" s="69">
        <v>150.5</v>
      </c>
      <c r="AM306" s="78" t="s">
        <v>314</v>
      </c>
      <c r="AN306" s="68">
        <v>165.5</v>
      </c>
      <c r="AO306" s="69">
        <v>70</v>
      </c>
      <c r="AP306" s="78" t="s">
        <v>314</v>
      </c>
      <c r="AQ306" s="68">
        <v>75</v>
      </c>
      <c r="AR306">
        <v>145</v>
      </c>
      <c r="AS306" s="78" t="s">
        <v>314</v>
      </c>
      <c r="AT306" s="68">
        <v>155</v>
      </c>
      <c r="AU306">
        <v>235</v>
      </c>
      <c r="AV306" s="78" t="s">
        <v>314</v>
      </c>
      <c r="AW306" s="68">
        <v>244</v>
      </c>
    </row>
    <row r="307" spans="1:49" ht="15.75" x14ac:dyDescent="0.25">
      <c r="A307" s="66">
        <f>A306+7</f>
        <v>44722</v>
      </c>
      <c r="B307">
        <f t="shared" si="26"/>
        <v>282.5</v>
      </c>
      <c r="C307" t="str">
        <f t="shared" si="27"/>
        <v>6-2022</v>
      </c>
      <c r="D307" s="93"/>
      <c r="E307" s="93"/>
      <c r="F307" s="20" t="str">
        <f t="shared" si="25"/>
        <v/>
      </c>
      <c r="G307" s="85" t="str">
        <f t="shared" si="28"/>
        <v/>
      </c>
      <c r="H307">
        <v>145</v>
      </c>
      <c r="I307" t="s">
        <v>314</v>
      </c>
      <c r="J307" s="68">
        <v>150</v>
      </c>
      <c r="K307">
        <v>150</v>
      </c>
      <c r="L307" s="78" t="s">
        <v>314</v>
      </c>
      <c r="M307" s="68">
        <v>155</v>
      </c>
      <c r="N307">
        <v>200</v>
      </c>
      <c r="O307" s="78" t="s">
        <v>314</v>
      </c>
      <c r="P307" s="68">
        <v>210</v>
      </c>
      <c r="Q307">
        <v>198</v>
      </c>
      <c r="R307" s="78" t="s">
        <v>314</v>
      </c>
      <c r="S307" s="68">
        <v>208</v>
      </c>
      <c r="U307" s="67"/>
      <c r="V307" s="68"/>
      <c r="W307">
        <v>280</v>
      </c>
      <c r="X307" s="78" t="s">
        <v>314</v>
      </c>
      <c r="Y307" s="68">
        <v>285</v>
      </c>
      <c r="Z307">
        <v>280</v>
      </c>
      <c r="AA307" s="78" t="s">
        <v>314</v>
      </c>
      <c r="AB307" s="68">
        <v>285</v>
      </c>
      <c r="AC307">
        <v>200</v>
      </c>
      <c r="AD307" s="78" t="s">
        <v>314</v>
      </c>
      <c r="AE307" s="68">
        <v>225</v>
      </c>
      <c r="AF307">
        <v>260</v>
      </c>
      <c r="AG307" s="78" t="s">
        <v>314</v>
      </c>
      <c r="AH307" s="68">
        <v>270</v>
      </c>
      <c r="AI307">
        <v>155.5</v>
      </c>
      <c r="AJ307" s="78" t="s">
        <v>314</v>
      </c>
      <c r="AK307" s="68">
        <v>170.5</v>
      </c>
      <c r="AL307" s="69">
        <v>150.5</v>
      </c>
      <c r="AM307" s="78" t="s">
        <v>314</v>
      </c>
      <c r="AN307" s="68">
        <v>165.5</v>
      </c>
      <c r="AO307" s="69">
        <v>70</v>
      </c>
      <c r="AP307" s="78" t="s">
        <v>314</v>
      </c>
      <c r="AQ307" s="68">
        <v>75</v>
      </c>
      <c r="AR307">
        <v>145</v>
      </c>
      <c r="AS307" s="78" t="s">
        <v>314</v>
      </c>
      <c r="AT307" s="68">
        <v>155</v>
      </c>
      <c r="AU307">
        <v>235</v>
      </c>
      <c r="AV307" s="78" t="s">
        <v>314</v>
      </c>
      <c r="AW307" s="68">
        <v>244</v>
      </c>
    </row>
    <row r="308" spans="1:49" ht="15.75" x14ac:dyDescent="0.25">
      <c r="A308" s="66">
        <f>A307+7</f>
        <v>44729</v>
      </c>
      <c r="B308">
        <f t="shared" si="26"/>
        <v>282.5</v>
      </c>
      <c r="C308" t="str">
        <f t="shared" si="27"/>
        <v>6-2022</v>
      </c>
      <c r="D308" s="93"/>
      <c r="E308" s="93"/>
      <c r="F308" s="20" t="str">
        <f t="shared" si="25"/>
        <v/>
      </c>
      <c r="G308" s="85" t="str">
        <f t="shared" si="28"/>
        <v/>
      </c>
      <c r="H308">
        <v>145</v>
      </c>
      <c r="I308" t="s">
        <v>314</v>
      </c>
      <c r="J308" s="68">
        <v>150</v>
      </c>
      <c r="K308">
        <v>150</v>
      </c>
      <c r="L308" s="78" t="s">
        <v>314</v>
      </c>
      <c r="M308" s="68">
        <v>155</v>
      </c>
      <c r="N308">
        <v>200</v>
      </c>
      <c r="O308" s="78" t="s">
        <v>314</v>
      </c>
      <c r="P308" s="68">
        <v>210</v>
      </c>
      <c r="Q308">
        <v>198</v>
      </c>
      <c r="R308" s="78" t="s">
        <v>314</v>
      </c>
      <c r="S308" s="68">
        <v>208</v>
      </c>
      <c r="U308" s="67"/>
      <c r="V308" s="68"/>
      <c r="W308">
        <v>280</v>
      </c>
      <c r="X308" s="78" t="s">
        <v>314</v>
      </c>
      <c r="Y308" s="68">
        <v>285</v>
      </c>
      <c r="Z308">
        <v>280</v>
      </c>
      <c r="AA308" s="78" t="s">
        <v>314</v>
      </c>
      <c r="AB308" s="68">
        <v>285</v>
      </c>
      <c r="AC308">
        <v>200</v>
      </c>
      <c r="AD308" s="78" t="s">
        <v>314</v>
      </c>
      <c r="AE308" s="68">
        <v>225</v>
      </c>
      <c r="AF308">
        <v>260</v>
      </c>
      <c r="AG308" s="78" t="s">
        <v>314</v>
      </c>
      <c r="AH308" s="68">
        <v>270</v>
      </c>
      <c r="AI308">
        <v>155.5</v>
      </c>
      <c r="AJ308" s="78" t="s">
        <v>314</v>
      </c>
      <c r="AK308" s="68">
        <v>170.5</v>
      </c>
      <c r="AL308" s="69">
        <v>150.5</v>
      </c>
      <c r="AM308" s="78" t="s">
        <v>314</v>
      </c>
      <c r="AN308" s="68">
        <v>165.5</v>
      </c>
      <c r="AO308" s="69">
        <v>70</v>
      </c>
      <c r="AP308" s="78" t="s">
        <v>314</v>
      </c>
      <c r="AQ308" s="68">
        <v>75</v>
      </c>
      <c r="AR308">
        <v>145</v>
      </c>
      <c r="AS308" s="78" t="s">
        <v>314</v>
      </c>
      <c r="AT308" s="68">
        <v>155</v>
      </c>
      <c r="AU308">
        <v>235</v>
      </c>
      <c r="AV308" s="78" t="s">
        <v>314</v>
      </c>
      <c r="AW308" s="68">
        <v>244</v>
      </c>
    </row>
    <row r="309" spans="1:49" ht="15.75" x14ac:dyDescent="0.25">
      <c r="A309" s="66">
        <v>44736</v>
      </c>
      <c r="B309">
        <f t="shared" si="26"/>
        <v>275</v>
      </c>
      <c r="C309" t="str">
        <f t="shared" si="27"/>
        <v>6-2022</v>
      </c>
      <c r="D309" s="93"/>
      <c r="E309" s="93"/>
      <c r="F309" s="20" t="str">
        <f t="shared" si="25"/>
        <v/>
      </c>
      <c r="G309" s="85" t="str">
        <f t="shared" si="28"/>
        <v/>
      </c>
      <c r="H309">
        <v>140</v>
      </c>
      <c r="I309" t="s">
        <v>314</v>
      </c>
      <c r="J309" s="68">
        <v>145</v>
      </c>
      <c r="K309">
        <v>145</v>
      </c>
      <c r="L309" s="78" t="s">
        <v>314</v>
      </c>
      <c r="M309" s="68">
        <v>150</v>
      </c>
      <c r="N309">
        <v>195</v>
      </c>
      <c r="O309" s="78" t="s">
        <v>314</v>
      </c>
      <c r="P309" s="68">
        <v>205</v>
      </c>
      <c r="Q309">
        <v>188</v>
      </c>
      <c r="R309" s="78" t="s">
        <v>314</v>
      </c>
      <c r="S309" s="68">
        <v>208</v>
      </c>
      <c r="U309" s="67"/>
      <c r="V309" s="68"/>
      <c r="W309">
        <v>275</v>
      </c>
      <c r="X309" s="78" t="s">
        <v>314</v>
      </c>
      <c r="Y309" s="68">
        <v>280</v>
      </c>
      <c r="Z309">
        <v>265</v>
      </c>
      <c r="AA309" s="78" t="s">
        <v>314</v>
      </c>
      <c r="AB309" s="68">
        <v>285</v>
      </c>
      <c r="AC309">
        <v>200</v>
      </c>
      <c r="AD309" s="78" t="s">
        <v>314</v>
      </c>
      <c r="AE309" s="68">
        <v>225</v>
      </c>
      <c r="AF309">
        <v>260</v>
      </c>
      <c r="AG309" s="78" t="s">
        <v>314</v>
      </c>
      <c r="AH309" s="68">
        <v>270</v>
      </c>
      <c r="AI309">
        <v>155.5</v>
      </c>
      <c r="AJ309" s="78" t="s">
        <v>314</v>
      </c>
      <c r="AK309" s="68">
        <v>170.5</v>
      </c>
      <c r="AL309" s="69">
        <v>150.5</v>
      </c>
      <c r="AM309" s="78" t="s">
        <v>314</v>
      </c>
      <c r="AN309" s="68">
        <v>165.5</v>
      </c>
      <c r="AO309" s="69">
        <v>70</v>
      </c>
      <c r="AP309" s="78" t="s">
        <v>314</v>
      </c>
      <c r="AQ309" s="68">
        <v>75</v>
      </c>
      <c r="AR309">
        <v>145</v>
      </c>
      <c r="AS309" s="78" t="s">
        <v>314</v>
      </c>
      <c r="AT309" s="68">
        <v>155</v>
      </c>
      <c r="AU309">
        <v>235</v>
      </c>
      <c r="AV309" s="78" t="s">
        <v>314</v>
      </c>
      <c r="AW309" s="68">
        <v>244</v>
      </c>
    </row>
    <row r="310" spans="1:49" ht="15.75" x14ac:dyDescent="0.25">
      <c r="A310" s="66">
        <f>A309+7</f>
        <v>44743</v>
      </c>
      <c r="B310">
        <f t="shared" si="26"/>
        <v>275</v>
      </c>
      <c r="C310" t="str">
        <f t="shared" si="27"/>
        <v>7-2022</v>
      </c>
      <c r="D310" s="93"/>
      <c r="E310" s="93"/>
      <c r="F310" s="20" t="str">
        <f t="shared" si="25"/>
        <v/>
      </c>
      <c r="G310" s="85" t="str">
        <f t="shared" si="28"/>
        <v/>
      </c>
      <c r="H310">
        <v>135</v>
      </c>
      <c r="I310" t="s">
        <v>314</v>
      </c>
      <c r="J310" s="68">
        <v>140</v>
      </c>
      <c r="K310">
        <v>135</v>
      </c>
      <c r="L310" s="78" t="s">
        <v>314</v>
      </c>
      <c r="M310" s="68">
        <v>140</v>
      </c>
      <c r="N310">
        <v>195</v>
      </c>
      <c r="O310" s="78" t="s">
        <v>314</v>
      </c>
      <c r="P310" s="68">
        <v>205</v>
      </c>
      <c r="Q310">
        <v>188</v>
      </c>
      <c r="R310" s="78" t="s">
        <v>314</v>
      </c>
      <c r="S310" s="68">
        <v>200</v>
      </c>
      <c r="U310" s="67"/>
      <c r="V310" s="68"/>
      <c r="W310">
        <v>275</v>
      </c>
      <c r="X310" s="78" t="s">
        <v>314</v>
      </c>
      <c r="Y310" s="68">
        <v>280</v>
      </c>
      <c r="Z310">
        <v>265</v>
      </c>
      <c r="AA310" s="78" t="s">
        <v>314</v>
      </c>
      <c r="AB310" s="68">
        <v>285</v>
      </c>
      <c r="AC310">
        <v>200</v>
      </c>
      <c r="AD310" s="78" t="s">
        <v>314</v>
      </c>
      <c r="AE310" s="68">
        <v>225</v>
      </c>
      <c r="AF310">
        <v>260</v>
      </c>
      <c r="AG310" s="78" t="s">
        <v>314</v>
      </c>
      <c r="AH310" s="68">
        <v>270</v>
      </c>
      <c r="AI310">
        <v>155.5</v>
      </c>
      <c r="AJ310" s="78" t="s">
        <v>314</v>
      </c>
      <c r="AK310" s="68">
        <v>170.5</v>
      </c>
      <c r="AL310" s="69">
        <v>150.5</v>
      </c>
      <c r="AM310" s="78" t="s">
        <v>314</v>
      </c>
      <c r="AN310" s="68">
        <v>165.5</v>
      </c>
      <c r="AO310" s="69">
        <v>70</v>
      </c>
      <c r="AP310" s="78" t="s">
        <v>314</v>
      </c>
      <c r="AQ310" s="68">
        <v>75</v>
      </c>
      <c r="AR310">
        <v>145</v>
      </c>
      <c r="AS310" s="78" t="s">
        <v>314</v>
      </c>
      <c r="AT310" s="68">
        <v>155</v>
      </c>
      <c r="AU310">
        <v>235</v>
      </c>
      <c r="AV310" s="78" t="s">
        <v>314</v>
      </c>
      <c r="AW310" s="68">
        <v>244</v>
      </c>
    </row>
    <row r="311" spans="1:49" ht="15.75" x14ac:dyDescent="0.25">
      <c r="A311" s="66">
        <f>A310+7</f>
        <v>44750</v>
      </c>
      <c r="B311">
        <f t="shared" si="26"/>
        <v>262</v>
      </c>
      <c r="C311" t="str">
        <f t="shared" si="27"/>
        <v>7-2022</v>
      </c>
      <c r="D311" s="93"/>
      <c r="E311" s="93"/>
      <c r="F311" s="20" t="str">
        <f t="shared" si="25"/>
        <v/>
      </c>
      <c r="G311" s="85" t="str">
        <f t="shared" si="28"/>
        <v/>
      </c>
      <c r="H311">
        <v>130</v>
      </c>
      <c r="I311" t="s">
        <v>314</v>
      </c>
      <c r="J311" s="68">
        <v>140</v>
      </c>
      <c r="K311">
        <v>125</v>
      </c>
      <c r="L311" s="78" t="s">
        <v>314</v>
      </c>
      <c r="M311" s="68">
        <v>135</v>
      </c>
      <c r="N311">
        <v>195</v>
      </c>
      <c r="O311" s="78" t="s">
        <v>314</v>
      </c>
      <c r="P311" s="68">
        <v>205</v>
      </c>
      <c r="Q311">
        <v>188</v>
      </c>
      <c r="R311" s="78" t="s">
        <v>314</v>
      </c>
      <c r="S311" s="68">
        <v>198</v>
      </c>
      <c r="U311" s="67"/>
      <c r="V311" s="68"/>
      <c r="W311">
        <v>275</v>
      </c>
      <c r="X311" s="78" t="s">
        <v>314</v>
      </c>
      <c r="Y311" s="68">
        <v>280</v>
      </c>
      <c r="Z311">
        <v>255</v>
      </c>
      <c r="AA311" s="78" t="s">
        <v>314</v>
      </c>
      <c r="AB311" s="68">
        <v>269</v>
      </c>
      <c r="AC311">
        <v>200</v>
      </c>
      <c r="AD311" s="78" t="s">
        <v>314</v>
      </c>
      <c r="AE311" s="68">
        <v>225</v>
      </c>
      <c r="AF311">
        <v>260</v>
      </c>
      <c r="AG311" s="78" t="s">
        <v>314</v>
      </c>
      <c r="AH311" s="68">
        <v>270</v>
      </c>
      <c r="AI311">
        <v>155.5</v>
      </c>
      <c r="AJ311" s="78" t="s">
        <v>314</v>
      </c>
      <c r="AK311" s="68">
        <v>170.5</v>
      </c>
      <c r="AL311" s="69">
        <v>150.5</v>
      </c>
      <c r="AM311" s="78" t="s">
        <v>314</v>
      </c>
      <c r="AN311" s="68">
        <v>165.5</v>
      </c>
      <c r="AO311" s="69">
        <v>88</v>
      </c>
      <c r="AP311" s="78" t="s">
        <v>314</v>
      </c>
      <c r="AQ311" s="68">
        <v>92</v>
      </c>
      <c r="AR311">
        <v>145</v>
      </c>
      <c r="AS311" s="78" t="s">
        <v>314</v>
      </c>
      <c r="AT311" s="68">
        <v>155</v>
      </c>
      <c r="AU311">
        <v>235</v>
      </c>
      <c r="AV311" s="78" t="s">
        <v>314</v>
      </c>
      <c r="AW311" s="68">
        <v>244</v>
      </c>
    </row>
    <row r="312" spans="1:49" ht="15.75" x14ac:dyDescent="0.25">
      <c r="A312" s="66">
        <f>A311+7</f>
        <v>44757</v>
      </c>
      <c r="B312">
        <f t="shared" si="26"/>
        <v>257</v>
      </c>
      <c r="C312" t="str">
        <f t="shared" si="27"/>
        <v>7-2022</v>
      </c>
      <c r="D312" s="93"/>
      <c r="E312" s="93"/>
      <c r="F312" s="20" t="str">
        <f t="shared" si="25"/>
        <v/>
      </c>
      <c r="G312" s="85" t="str">
        <f t="shared" si="28"/>
        <v/>
      </c>
      <c r="H312">
        <v>125</v>
      </c>
      <c r="I312" t="s">
        <v>314</v>
      </c>
      <c r="J312" s="68">
        <v>135</v>
      </c>
      <c r="K312">
        <v>120</v>
      </c>
      <c r="L312" s="78" t="s">
        <v>314</v>
      </c>
      <c r="M312" s="68">
        <v>130</v>
      </c>
      <c r="N312">
        <v>190</v>
      </c>
      <c r="O312" s="78" t="s">
        <v>314</v>
      </c>
      <c r="P312" s="68">
        <v>200</v>
      </c>
      <c r="Q312">
        <v>185</v>
      </c>
      <c r="R312" s="78" t="s">
        <v>314</v>
      </c>
      <c r="S312" s="68">
        <v>195</v>
      </c>
      <c r="U312" s="67"/>
      <c r="V312" s="68"/>
      <c r="W312">
        <v>270</v>
      </c>
      <c r="X312" s="78" t="s">
        <v>314</v>
      </c>
      <c r="Y312" s="68">
        <v>275</v>
      </c>
      <c r="Z312">
        <v>250</v>
      </c>
      <c r="AA312" s="78" t="s">
        <v>314</v>
      </c>
      <c r="AB312" s="68">
        <v>264</v>
      </c>
      <c r="AC312">
        <v>195</v>
      </c>
      <c r="AD312" s="78" t="s">
        <v>314</v>
      </c>
      <c r="AE312" s="68">
        <v>215</v>
      </c>
      <c r="AF312">
        <v>255</v>
      </c>
      <c r="AG312" s="78" t="s">
        <v>314</v>
      </c>
      <c r="AH312" s="68">
        <v>265</v>
      </c>
      <c r="AI312">
        <v>155.5</v>
      </c>
      <c r="AJ312" s="78" t="s">
        <v>314</v>
      </c>
      <c r="AK312" s="68">
        <v>170.5</v>
      </c>
      <c r="AL312" s="69">
        <v>150.5</v>
      </c>
      <c r="AM312" s="78" t="s">
        <v>314</v>
      </c>
      <c r="AN312" s="68">
        <v>165.5</v>
      </c>
      <c r="AO312" s="69">
        <v>88</v>
      </c>
      <c r="AP312" s="78" t="s">
        <v>314</v>
      </c>
      <c r="AQ312" s="68">
        <v>92</v>
      </c>
      <c r="AR312">
        <v>145</v>
      </c>
      <c r="AS312" s="78" t="s">
        <v>314</v>
      </c>
      <c r="AT312" s="68">
        <v>155</v>
      </c>
      <c r="AU312">
        <v>235</v>
      </c>
      <c r="AV312" s="78" t="s">
        <v>314</v>
      </c>
      <c r="AW312" s="68">
        <v>244</v>
      </c>
    </row>
    <row r="313" spans="1:49" ht="15.75" x14ac:dyDescent="0.25">
      <c r="A313" s="66">
        <f>A312+7</f>
        <v>44764</v>
      </c>
      <c r="B313">
        <f t="shared" si="26"/>
        <v>257</v>
      </c>
      <c r="C313" t="str">
        <f t="shared" si="27"/>
        <v>7-2022</v>
      </c>
      <c r="D313" s="93"/>
      <c r="E313" s="93"/>
      <c r="F313" s="20" t="str">
        <f t="shared" si="25"/>
        <v/>
      </c>
      <c r="G313" s="85" t="str">
        <f t="shared" si="28"/>
        <v/>
      </c>
      <c r="H313">
        <v>120</v>
      </c>
      <c r="I313" t="s">
        <v>314</v>
      </c>
      <c r="J313" s="68">
        <v>130</v>
      </c>
      <c r="K313">
        <v>115</v>
      </c>
      <c r="L313" s="78" t="s">
        <v>314</v>
      </c>
      <c r="M313" s="68">
        <v>125</v>
      </c>
      <c r="N313">
        <v>190</v>
      </c>
      <c r="O313" s="78" t="s">
        <v>314</v>
      </c>
      <c r="P313" s="68">
        <v>200</v>
      </c>
      <c r="Q313">
        <v>168</v>
      </c>
      <c r="R313" s="78" t="s">
        <v>314</v>
      </c>
      <c r="S313" s="68">
        <v>172</v>
      </c>
      <c r="U313" s="67"/>
      <c r="V313" s="68"/>
      <c r="W313">
        <v>270</v>
      </c>
      <c r="X313" s="78" t="s">
        <v>314</v>
      </c>
      <c r="Y313" s="68">
        <v>275</v>
      </c>
      <c r="Z313">
        <v>250</v>
      </c>
      <c r="AA313" s="78" t="s">
        <v>314</v>
      </c>
      <c r="AB313" s="68">
        <v>264</v>
      </c>
      <c r="AC313">
        <v>190</v>
      </c>
      <c r="AD313" s="78" t="s">
        <v>314</v>
      </c>
      <c r="AE313" s="68">
        <v>210</v>
      </c>
      <c r="AF313">
        <v>255</v>
      </c>
      <c r="AG313" s="78" t="s">
        <v>314</v>
      </c>
      <c r="AH313" s="68">
        <v>265</v>
      </c>
      <c r="AI313">
        <v>155.5</v>
      </c>
      <c r="AJ313" s="78" t="s">
        <v>314</v>
      </c>
      <c r="AK313" s="68">
        <v>170.5</v>
      </c>
      <c r="AL313" s="69">
        <v>150.5</v>
      </c>
      <c r="AM313" s="78" t="s">
        <v>314</v>
      </c>
      <c r="AN313" s="68">
        <v>165.5</v>
      </c>
      <c r="AO313" s="69">
        <v>88</v>
      </c>
      <c r="AP313" s="78" t="s">
        <v>314</v>
      </c>
      <c r="AQ313" s="68">
        <v>92</v>
      </c>
      <c r="AR313">
        <v>145</v>
      </c>
      <c r="AS313" s="78" t="s">
        <v>314</v>
      </c>
      <c r="AT313" s="68">
        <v>155</v>
      </c>
      <c r="AU313">
        <v>235</v>
      </c>
      <c r="AV313" s="78" t="s">
        <v>314</v>
      </c>
      <c r="AW313" s="68">
        <v>244</v>
      </c>
    </row>
    <row r="314" spans="1:49" ht="15.75" x14ac:dyDescent="0.25">
      <c r="A314" s="66">
        <f>A313+7</f>
        <v>44771</v>
      </c>
      <c r="B314">
        <f t="shared" si="26"/>
        <v>247.5</v>
      </c>
      <c r="C314" t="str">
        <f t="shared" si="27"/>
        <v>7-2022</v>
      </c>
      <c r="D314" s="93"/>
      <c r="E314" s="93"/>
      <c r="F314" s="20" t="str">
        <f t="shared" si="25"/>
        <v/>
      </c>
      <c r="G314" s="85" t="str">
        <f t="shared" si="28"/>
        <v/>
      </c>
      <c r="H314">
        <v>120</v>
      </c>
      <c r="I314" t="s">
        <v>314</v>
      </c>
      <c r="J314" s="68">
        <v>125</v>
      </c>
      <c r="K314">
        <v>80</v>
      </c>
      <c r="L314" s="78" t="s">
        <v>314</v>
      </c>
      <c r="M314" s="68">
        <v>100</v>
      </c>
      <c r="N314">
        <v>190</v>
      </c>
      <c r="O314" s="78" t="s">
        <v>314</v>
      </c>
      <c r="P314" s="68">
        <v>200</v>
      </c>
      <c r="Q314">
        <v>150</v>
      </c>
      <c r="R314" s="78" t="s">
        <v>314</v>
      </c>
      <c r="S314" s="68">
        <v>170</v>
      </c>
      <c r="U314" s="67"/>
      <c r="V314" s="68"/>
      <c r="W314">
        <v>240</v>
      </c>
      <c r="X314" s="78" t="s">
        <v>314</v>
      </c>
      <c r="Y314" s="68">
        <v>253</v>
      </c>
      <c r="Z314">
        <v>245</v>
      </c>
      <c r="AA314" s="78" t="s">
        <v>314</v>
      </c>
      <c r="AB314" s="68">
        <v>250</v>
      </c>
      <c r="AC314">
        <v>190</v>
      </c>
      <c r="AD314" s="78" t="s">
        <v>314</v>
      </c>
      <c r="AE314" s="68">
        <v>210</v>
      </c>
      <c r="AF314">
        <v>226</v>
      </c>
      <c r="AG314" s="78" t="s">
        <v>314</v>
      </c>
      <c r="AH314" s="68">
        <v>238</v>
      </c>
      <c r="AI314">
        <v>155.5</v>
      </c>
      <c r="AJ314" s="78" t="s">
        <v>314</v>
      </c>
      <c r="AK314" s="68">
        <v>170.5</v>
      </c>
      <c r="AL314" s="69">
        <v>150.5</v>
      </c>
      <c r="AM314" s="78" t="s">
        <v>314</v>
      </c>
      <c r="AN314" s="68">
        <v>165.5</v>
      </c>
      <c r="AO314" s="69">
        <v>88</v>
      </c>
      <c r="AP314" s="78" t="s">
        <v>314</v>
      </c>
      <c r="AQ314" s="68">
        <v>92</v>
      </c>
      <c r="AR314">
        <v>145</v>
      </c>
      <c r="AS314" s="78" t="s">
        <v>314</v>
      </c>
      <c r="AT314" s="68">
        <v>155</v>
      </c>
      <c r="AU314">
        <v>235</v>
      </c>
      <c r="AV314" s="78" t="s">
        <v>314</v>
      </c>
      <c r="AW314" s="68">
        <v>244</v>
      </c>
    </row>
    <row r="315" spans="1:49" ht="15.75" x14ac:dyDescent="0.25">
      <c r="A315" s="66">
        <v>44777</v>
      </c>
      <c r="B315">
        <f t="shared" si="26"/>
        <v>240</v>
      </c>
      <c r="C315" t="str">
        <f t="shared" si="27"/>
        <v>8-2022</v>
      </c>
      <c r="D315" s="93"/>
      <c r="E315" s="93"/>
      <c r="F315" s="20" t="str">
        <f t="shared" si="25"/>
        <v/>
      </c>
      <c r="G315" s="85" t="str">
        <f t="shared" si="28"/>
        <v/>
      </c>
      <c r="H315">
        <v>115</v>
      </c>
      <c r="I315" t="s">
        <v>314</v>
      </c>
      <c r="J315" s="68">
        <v>120</v>
      </c>
      <c r="K315">
        <v>70</v>
      </c>
      <c r="L315" s="78" t="s">
        <v>314</v>
      </c>
      <c r="M315" s="68">
        <v>90</v>
      </c>
      <c r="N315">
        <v>185</v>
      </c>
      <c r="O315" s="78" t="s">
        <v>314</v>
      </c>
      <c r="P315" s="68">
        <v>195</v>
      </c>
      <c r="Q315">
        <v>145</v>
      </c>
      <c r="R315" s="78" t="s">
        <v>314</v>
      </c>
      <c r="S315" s="68">
        <v>165</v>
      </c>
      <c r="U315" s="67"/>
      <c r="V315" s="68"/>
      <c r="W315">
        <v>240</v>
      </c>
      <c r="X315" s="78" t="s">
        <v>314</v>
      </c>
      <c r="Y315" s="68">
        <v>253</v>
      </c>
      <c r="Z315">
        <v>235</v>
      </c>
      <c r="AA315" s="78" t="s">
        <v>314</v>
      </c>
      <c r="AB315" s="68">
        <v>245</v>
      </c>
      <c r="AC315">
        <v>185</v>
      </c>
      <c r="AD315" s="78" t="s">
        <v>314</v>
      </c>
      <c r="AE315" s="68">
        <v>205</v>
      </c>
      <c r="AF315">
        <v>226</v>
      </c>
      <c r="AG315" s="78" t="s">
        <v>314</v>
      </c>
      <c r="AH315" s="68">
        <v>238</v>
      </c>
      <c r="AI315">
        <v>155.5</v>
      </c>
      <c r="AJ315" s="78" t="s">
        <v>314</v>
      </c>
      <c r="AK315" s="68">
        <v>170.5</v>
      </c>
      <c r="AL315" s="69">
        <v>150.5</v>
      </c>
      <c r="AM315" s="78" t="s">
        <v>314</v>
      </c>
      <c r="AN315" s="68">
        <v>165.5</v>
      </c>
      <c r="AO315" s="69">
        <v>88</v>
      </c>
      <c r="AP315" s="78" t="s">
        <v>314</v>
      </c>
      <c r="AQ315" s="68">
        <v>92</v>
      </c>
      <c r="AR315">
        <v>145</v>
      </c>
      <c r="AS315" s="78" t="s">
        <v>314</v>
      </c>
      <c r="AT315" s="68">
        <v>155</v>
      </c>
      <c r="AU315">
        <v>235</v>
      </c>
      <c r="AV315" s="78" t="s">
        <v>314</v>
      </c>
      <c r="AW315" s="68">
        <v>244</v>
      </c>
    </row>
    <row r="316" spans="1:49" ht="15.75" x14ac:dyDescent="0.25">
      <c r="A316" s="66">
        <v>44785</v>
      </c>
      <c r="B316">
        <f t="shared" si="26"/>
        <v>230</v>
      </c>
      <c r="C316" t="str">
        <f t="shared" si="27"/>
        <v>8-2022</v>
      </c>
      <c r="D316" s="93"/>
      <c r="E316" s="93"/>
      <c r="F316" s="20" t="str">
        <f t="shared" si="25"/>
        <v/>
      </c>
      <c r="G316" s="85" t="str">
        <f t="shared" si="28"/>
        <v/>
      </c>
      <c r="H316">
        <v>105</v>
      </c>
      <c r="I316" t="s">
        <v>314</v>
      </c>
      <c r="J316" s="68">
        <v>115</v>
      </c>
      <c r="K316">
        <v>50</v>
      </c>
      <c r="L316" s="78" t="s">
        <v>314</v>
      </c>
      <c r="M316" s="68">
        <v>60</v>
      </c>
      <c r="N316">
        <v>175</v>
      </c>
      <c r="O316" s="67" t="s">
        <v>314</v>
      </c>
      <c r="P316" s="68">
        <v>185</v>
      </c>
      <c r="Q316">
        <v>120</v>
      </c>
      <c r="R316" s="78" t="s">
        <v>314</v>
      </c>
      <c r="S316" s="68">
        <v>150</v>
      </c>
      <c r="U316" s="67"/>
      <c r="V316" s="68"/>
      <c r="W316">
        <v>240</v>
      </c>
      <c r="X316" s="78" t="s">
        <v>314</v>
      </c>
      <c r="Y316" s="68">
        <v>253</v>
      </c>
      <c r="Z316">
        <v>220</v>
      </c>
      <c r="AA316" s="78" t="s">
        <v>314</v>
      </c>
      <c r="AB316" s="68">
        <v>240</v>
      </c>
      <c r="AC316">
        <v>185</v>
      </c>
      <c r="AD316" s="78" t="s">
        <v>314</v>
      </c>
      <c r="AE316" s="68">
        <v>195</v>
      </c>
      <c r="AF316">
        <v>226</v>
      </c>
      <c r="AG316" s="78" t="s">
        <v>314</v>
      </c>
      <c r="AH316" s="68">
        <v>238</v>
      </c>
      <c r="AI316">
        <v>155.5</v>
      </c>
      <c r="AJ316" s="78" t="s">
        <v>314</v>
      </c>
      <c r="AK316" s="68">
        <v>170.5</v>
      </c>
      <c r="AL316" s="69">
        <v>150.5</v>
      </c>
      <c r="AM316" s="78" t="s">
        <v>314</v>
      </c>
      <c r="AN316" s="68">
        <v>165.5</v>
      </c>
      <c r="AO316" s="69">
        <v>88</v>
      </c>
      <c r="AP316" s="78" t="s">
        <v>314</v>
      </c>
      <c r="AQ316" s="68">
        <v>92</v>
      </c>
      <c r="AR316">
        <v>145</v>
      </c>
      <c r="AS316" s="78" t="s">
        <v>314</v>
      </c>
      <c r="AT316" s="68">
        <v>155</v>
      </c>
      <c r="AU316">
        <v>235</v>
      </c>
      <c r="AV316" s="78" t="s">
        <v>314</v>
      </c>
      <c r="AW316" s="68">
        <v>244</v>
      </c>
    </row>
    <row r="317" spans="1:49" ht="15.75" x14ac:dyDescent="0.25">
      <c r="A317" s="66">
        <f>A316+7</f>
        <v>44792</v>
      </c>
      <c r="B317">
        <f t="shared" si="26"/>
        <v>185</v>
      </c>
      <c r="C317" t="str">
        <f t="shared" si="27"/>
        <v>8-2022</v>
      </c>
      <c r="D317" s="93"/>
      <c r="E317" s="93"/>
      <c r="F317" s="20" t="str">
        <f t="shared" si="25"/>
        <v/>
      </c>
      <c r="G317" s="85" t="str">
        <f t="shared" si="28"/>
        <v/>
      </c>
      <c r="H317">
        <v>95</v>
      </c>
      <c r="I317" t="s">
        <v>314</v>
      </c>
      <c r="J317" s="68">
        <v>105</v>
      </c>
      <c r="K317">
        <v>40</v>
      </c>
      <c r="L317" s="78" t="s">
        <v>314</v>
      </c>
      <c r="M317" s="68">
        <v>50</v>
      </c>
      <c r="N317">
        <v>110</v>
      </c>
      <c r="O317" s="67" t="s">
        <v>314</v>
      </c>
      <c r="P317" s="68">
        <v>155</v>
      </c>
      <c r="Q317">
        <v>65</v>
      </c>
      <c r="R317" s="78" t="s">
        <v>314</v>
      </c>
      <c r="S317" s="68">
        <v>100</v>
      </c>
      <c r="U317" s="67"/>
      <c r="V317" s="68"/>
      <c r="W317">
        <v>160</v>
      </c>
      <c r="X317" s="78" t="s">
        <v>314</v>
      </c>
      <c r="Y317" s="68">
        <v>208</v>
      </c>
      <c r="Z317">
        <v>180</v>
      </c>
      <c r="AA317" s="78" t="s">
        <v>314</v>
      </c>
      <c r="AB317" s="68">
        <v>190</v>
      </c>
      <c r="AC317">
        <v>180</v>
      </c>
      <c r="AD317" s="78" t="s">
        <v>314</v>
      </c>
      <c r="AE317" s="68">
        <v>190</v>
      </c>
      <c r="AF317">
        <v>150</v>
      </c>
      <c r="AG317" s="78" t="s">
        <v>314</v>
      </c>
      <c r="AH317" s="68">
        <v>198</v>
      </c>
      <c r="AI317">
        <v>155.5</v>
      </c>
      <c r="AJ317" s="78" t="s">
        <v>314</v>
      </c>
      <c r="AK317" s="68">
        <v>170.5</v>
      </c>
      <c r="AL317" s="69">
        <v>150.5</v>
      </c>
      <c r="AM317" s="78" t="s">
        <v>314</v>
      </c>
      <c r="AN317" s="68">
        <v>165.5</v>
      </c>
      <c r="AO317" s="69">
        <v>88</v>
      </c>
      <c r="AP317" s="78" t="s">
        <v>314</v>
      </c>
      <c r="AQ317" s="68">
        <v>92</v>
      </c>
      <c r="AR317">
        <v>145</v>
      </c>
      <c r="AS317" s="78" t="s">
        <v>314</v>
      </c>
      <c r="AT317" s="68">
        <v>155</v>
      </c>
      <c r="AU317">
        <v>235</v>
      </c>
      <c r="AV317" s="78" t="s">
        <v>314</v>
      </c>
      <c r="AW317" s="68">
        <v>244</v>
      </c>
    </row>
    <row r="318" spans="1:49" ht="15.75" x14ac:dyDescent="0.25">
      <c r="A318" s="66">
        <f>A317+7</f>
        <v>44799</v>
      </c>
      <c r="B318">
        <f t="shared" si="26"/>
        <v>185</v>
      </c>
      <c r="C318" t="str">
        <f t="shared" si="27"/>
        <v>8-2022</v>
      </c>
      <c r="D318" s="93"/>
      <c r="E318" s="93"/>
      <c r="F318" s="20" t="str">
        <f t="shared" si="25"/>
        <v/>
      </c>
      <c r="G318" s="85" t="str">
        <f t="shared" si="28"/>
        <v/>
      </c>
      <c r="H318">
        <v>45</v>
      </c>
      <c r="I318" t="s">
        <v>314</v>
      </c>
      <c r="J318" s="68">
        <v>65</v>
      </c>
      <c r="K318">
        <v>20</v>
      </c>
      <c r="L318" s="78" t="s">
        <v>314</v>
      </c>
      <c r="M318" s="68">
        <v>40</v>
      </c>
      <c r="N318">
        <v>100</v>
      </c>
      <c r="O318" s="67" t="s">
        <v>314</v>
      </c>
      <c r="P318" s="68">
        <v>135</v>
      </c>
      <c r="Q318">
        <v>65</v>
      </c>
      <c r="R318" s="78" t="s">
        <v>314</v>
      </c>
      <c r="S318" s="68">
        <v>85</v>
      </c>
      <c r="U318" s="67"/>
      <c r="V318" s="68"/>
      <c r="W318">
        <v>160</v>
      </c>
      <c r="X318" s="78" t="s">
        <v>314</v>
      </c>
      <c r="Y318" s="68">
        <v>208</v>
      </c>
      <c r="Z318">
        <v>180</v>
      </c>
      <c r="AA318" s="78" t="s">
        <v>314</v>
      </c>
      <c r="AB318" s="68">
        <v>190</v>
      </c>
      <c r="AC318">
        <v>120</v>
      </c>
      <c r="AD318" s="78" t="s">
        <v>314</v>
      </c>
      <c r="AE318" s="68">
        <v>170</v>
      </c>
      <c r="AF318">
        <v>150</v>
      </c>
      <c r="AG318" s="78" t="s">
        <v>314</v>
      </c>
      <c r="AH318" s="68">
        <v>198</v>
      </c>
      <c r="AI318">
        <v>155.5</v>
      </c>
      <c r="AJ318" s="78" t="s">
        <v>314</v>
      </c>
      <c r="AK318" s="68">
        <v>170.5</v>
      </c>
      <c r="AL318" s="69">
        <v>150.5</v>
      </c>
      <c r="AM318" s="78" t="s">
        <v>314</v>
      </c>
      <c r="AN318" s="68">
        <v>165.5</v>
      </c>
      <c r="AO318" s="69">
        <v>88</v>
      </c>
      <c r="AP318" s="78" t="s">
        <v>314</v>
      </c>
      <c r="AQ318" s="68">
        <v>92</v>
      </c>
      <c r="AR318">
        <v>145</v>
      </c>
      <c r="AS318" s="78" t="s">
        <v>314</v>
      </c>
      <c r="AT318" s="68">
        <v>155</v>
      </c>
      <c r="AU318">
        <v>235</v>
      </c>
      <c r="AV318" s="78" t="s">
        <v>314</v>
      </c>
      <c r="AW318" s="68">
        <v>244</v>
      </c>
    </row>
    <row r="319" spans="1:49" ht="15.75" x14ac:dyDescent="0.25">
      <c r="A319" s="66">
        <v>44806</v>
      </c>
      <c r="B319">
        <f t="shared" si="26"/>
        <v>132.5</v>
      </c>
      <c r="C319" t="str">
        <f t="shared" si="27"/>
        <v>9-2022</v>
      </c>
      <c r="D319" s="93"/>
      <c r="E319" s="93"/>
      <c r="F319" s="20" t="str">
        <f t="shared" si="25"/>
        <v/>
      </c>
      <c r="G319" s="85" t="str">
        <f t="shared" si="28"/>
        <v/>
      </c>
      <c r="H319">
        <v>45</v>
      </c>
      <c r="I319" t="s">
        <v>314</v>
      </c>
      <c r="J319" s="68">
        <v>65</v>
      </c>
      <c r="K319">
        <v>1</v>
      </c>
      <c r="L319" s="78" t="s">
        <v>314</v>
      </c>
      <c r="M319" s="68">
        <v>30</v>
      </c>
      <c r="N319">
        <v>50</v>
      </c>
      <c r="O319" s="67" t="s">
        <v>314</v>
      </c>
      <c r="P319" s="68">
        <v>100</v>
      </c>
      <c r="Q319">
        <v>65</v>
      </c>
      <c r="R319" s="78" t="s">
        <v>314</v>
      </c>
      <c r="S319" s="68">
        <v>85</v>
      </c>
      <c r="U319" s="67"/>
      <c r="V319" s="68"/>
      <c r="W319">
        <v>110</v>
      </c>
      <c r="X319" s="78" t="s">
        <v>314</v>
      </c>
      <c r="Y319" s="68">
        <v>150</v>
      </c>
      <c r="Z319">
        <v>130</v>
      </c>
      <c r="AA319" s="78" t="s">
        <v>314</v>
      </c>
      <c r="AB319" s="68">
        <v>135</v>
      </c>
      <c r="AC319">
        <v>120</v>
      </c>
      <c r="AD319" s="78" t="s">
        <v>314</v>
      </c>
      <c r="AE319" s="68">
        <v>170</v>
      </c>
      <c r="AF319">
        <v>100</v>
      </c>
      <c r="AG319" s="78" t="s">
        <v>314</v>
      </c>
      <c r="AH319" s="68">
        <v>140</v>
      </c>
      <c r="AI319">
        <v>155.5</v>
      </c>
      <c r="AJ319" s="78" t="s">
        <v>314</v>
      </c>
      <c r="AK319" s="68">
        <v>170.5</v>
      </c>
      <c r="AL319" s="69">
        <v>150.5</v>
      </c>
      <c r="AM319" s="78" t="s">
        <v>314</v>
      </c>
      <c r="AN319" s="68">
        <v>165.5</v>
      </c>
      <c r="AO319" s="69">
        <v>88</v>
      </c>
      <c r="AP319" s="78" t="s">
        <v>314</v>
      </c>
      <c r="AQ319" s="68">
        <v>92</v>
      </c>
      <c r="AR319">
        <v>145</v>
      </c>
      <c r="AS319" s="78" t="s">
        <v>314</v>
      </c>
      <c r="AT319" s="68">
        <v>155</v>
      </c>
      <c r="AU319">
        <v>235</v>
      </c>
      <c r="AV319" s="78" t="s">
        <v>314</v>
      </c>
      <c r="AW319" s="68">
        <v>244</v>
      </c>
    </row>
    <row r="320" spans="1:49" ht="15.75" x14ac:dyDescent="0.25">
      <c r="A320" s="66">
        <f t="shared" ref="A320:A327" si="31">A319+7</f>
        <v>44813</v>
      </c>
      <c r="B320">
        <f t="shared" si="26"/>
        <v>124.5</v>
      </c>
      <c r="C320" t="str">
        <f t="shared" si="27"/>
        <v>9-2022</v>
      </c>
      <c r="D320" s="93"/>
      <c r="E320" s="93"/>
      <c r="F320" s="20" t="str">
        <f t="shared" si="25"/>
        <v/>
      </c>
      <c r="G320" s="85" t="str">
        <f t="shared" si="28"/>
        <v/>
      </c>
      <c r="H320">
        <v>25</v>
      </c>
      <c r="I320" t="s">
        <v>314</v>
      </c>
      <c r="J320" s="68">
        <v>35</v>
      </c>
      <c r="K320">
        <v>0</v>
      </c>
      <c r="L320" s="78" t="s">
        <v>314</v>
      </c>
      <c r="M320" s="68">
        <v>10</v>
      </c>
      <c r="N320">
        <v>50</v>
      </c>
      <c r="O320" s="67" t="s">
        <v>314</v>
      </c>
      <c r="P320" s="68">
        <v>100</v>
      </c>
      <c r="Q320">
        <v>65</v>
      </c>
      <c r="R320" s="78" t="s">
        <v>314</v>
      </c>
      <c r="S320" s="68">
        <v>85</v>
      </c>
      <c r="U320" s="67"/>
      <c r="V320" s="68"/>
      <c r="W320">
        <v>110</v>
      </c>
      <c r="X320" s="78" t="s">
        <v>314</v>
      </c>
      <c r="Y320" s="68">
        <v>150</v>
      </c>
      <c r="Z320">
        <v>120</v>
      </c>
      <c r="AA320" s="78" t="s">
        <v>314</v>
      </c>
      <c r="AB320" s="68">
        <v>129</v>
      </c>
      <c r="AC320">
        <v>95</v>
      </c>
      <c r="AD320" s="78" t="s">
        <v>314</v>
      </c>
      <c r="AE320" s="68">
        <v>155</v>
      </c>
      <c r="AF320">
        <v>100</v>
      </c>
      <c r="AG320" s="78" t="s">
        <v>314</v>
      </c>
      <c r="AH320" s="68">
        <v>140</v>
      </c>
      <c r="AI320">
        <v>155.5</v>
      </c>
      <c r="AJ320" s="78" t="s">
        <v>314</v>
      </c>
      <c r="AK320" s="68">
        <v>170.5</v>
      </c>
      <c r="AL320" s="69">
        <v>150.5</v>
      </c>
      <c r="AM320" s="78" t="s">
        <v>314</v>
      </c>
      <c r="AN320" s="68">
        <v>165.5</v>
      </c>
      <c r="AO320" s="69">
        <v>88</v>
      </c>
      <c r="AP320" s="78" t="s">
        <v>314</v>
      </c>
      <c r="AQ320" s="68">
        <v>92</v>
      </c>
      <c r="AR320">
        <v>145</v>
      </c>
      <c r="AS320" s="78" t="s">
        <v>314</v>
      </c>
      <c r="AT320" s="68">
        <v>155</v>
      </c>
      <c r="AU320">
        <v>235</v>
      </c>
      <c r="AV320" s="78" t="s">
        <v>314</v>
      </c>
      <c r="AW320" s="68">
        <v>244</v>
      </c>
    </row>
    <row r="321" spans="1:49" ht="15.75" x14ac:dyDescent="0.25">
      <c r="A321" s="66">
        <f t="shared" si="31"/>
        <v>44820</v>
      </c>
      <c r="B321">
        <f t="shared" si="26"/>
        <v>124.5</v>
      </c>
      <c r="C321" t="str">
        <f t="shared" si="27"/>
        <v>9-2022</v>
      </c>
      <c r="D321" s="93"/>
      <c r="E321" s="93"/>
      <c r="F321" s="20" t="str">
        <f t="shared" si="25"/>
        <v/>
      </c>
      <c r="G321" s="85" t="str">
        <f t="shared" si="28"/>
        <v/>
      </c>
      <c r="H321">
        <v>0</v>
      </c>
      <c r="I321" t="s">
        <v>314</v>
      </c>
      <c r="J321" s="68">
        <v>30</v>
      </c>
      <c r="K321">
        <v>0</v>
      </c>
      <c r="L321" s="78" t="s">
        <v>314</v>
      </c>
      <c r="M321" s="68">
        <v>10</v>
      </c>
      <c r="N321">
        <v>30</v>
      </c>
      <c r="O321" s="67" t="s">
        <v>314</v>
      </c>
      <c r="P321" s="68">
        <v>70</v>
      </c>
      <c r="Q321">
        <v>65</v>
      </c>
      <c r="R321" s="78" t="s">
        <v>314</v>
      </c>
      <c r="S321" s="68">
        <v>85</v>
      </c>
      <c r="U321" s="67"/>
      <c r="V321" s="68"/>
      <c r="W321">
        <v>110</v>
      </c>
      <c r="X321" s="78" t="s">
        <v>314</v>
      </c>
      <c r="Y321" s="68">
        <v>150</v>
      </c>
      <c r="Z321">
        <v>120</v>
      </c>
      <c r="AA321" s="78" t="s">
        <v>314</v>
      </c>
      <c r="AB321" s="68">
        <v>129</v>
      </c>
      <c r="AC321">
        <v>75</v>
      </c>
      <c r="AD321" s="78" t="s">
        <v>314</v>
      </c>
      <c r="AE321" s="68">
        <v>155</v>
      </c>
      <c r="AF321">
        <v>100</v>
      </c>
      <c r="AG321" s="78" t="s">
        <v>314</v>
      </c>
      <c r="AH321" s="68">
        <v>140</v>
      </c>
      <c r="AI321">
        <v>155.5</v>
      </c>
      <c r="AJ321" s="78" t="s">
        <v>314</v>
      </c>
      <c r="AK321" s="68">
        <v>170.5</v>
      </c>
      <c r="AL321" s="69">
        <v>150.5</v>
      </c>
      <c r="AM321" s="78" t="s">
        <v>314</v>
      </c>
      <c r="AN321" s="68">
        <v>165.5</v>
      </c>
      <c r="AO321" s="69">
        <v>88</v>
      </c>
      <c r="AP321" s="78" t="s">
        <v>314</v>
      </c>
      <c r="AQ321" s="68">
        <v>92</v>
      </c>
      <c r="AR321">
        <v>145</v>
      </c>
      <c r="AS321" s="78" t="s">
        <v>314</v>
      </c>
      <c r="AT321" s="68">
        <v>155</v>
      </c>
      <c r="AU321">
        <v>235</v>
      </c>
      <c r="AV321" s="78" t="s">
        <v>314</v>
      </c>
      <c r="AW321" s="68">
        <v>244</v>
      </c>
    </row>
    <row r="322" spans="1:49" ht="15.75" x14ac:dyDescent="0.25">
      <c r="A322" s="66">
        <f t="shared" si="31"/>
        <v>44827</v>
      </c>
      <c r="B322">
        <f t="shared" si="26"/>
        <v>124.5</v>
      </c>
      <c r="C322" t="str">
        <f t="shared" si="27"/>
        <v>9-2022</v>
      </c>
      <c r="D322" s="93"/>
      <c r="E322" s="93"/>
      <c r="F322" s="20" t="str">
        <f t="shared" si="25"/>
        <v/>
      </c>
      <c r="G322" s="85" t="str">
        <f t="shared" si="28"/>
        <v/>
      </c>
      <c r="H322">
        <v>5</v>
      </c>
      <c r="I322" t="s">
        <v>314</v>
      </c>
      <c r="J322" s="68">
        <v>20</v>
      </c>
      <c r="K322">
        <v>0</v>
      </c>
      <c r="L322" s="78" t="s">
        <v>314</v>
      </c>
      <c r="M322" s="68">
        <v>10</v>
      </c>
      <c r="N322">
        <v>30</v>
      </c>
      <c r="O322" s="67" t="s">
        <v>314</v>
      </c>
      <c r="P322" s="68">
        <v>55</v>
      </c>
      <c r="Q322">
        <v>65</v>
      </c>
      <c r="R322" s="78" t="s">
        <v>314</v>
      </c>
      <c r="S322" s="68">
        <v>85</v>
      </c>
      <c r="U322" s="67"/>
      <c r="V322" s="68"/>
      <c r="W322">
        <v>110</v>
      </c>
      <c r="X322" s="78" t="s">
        <v>314</v>
      </c>
      <c r="Y322" s="68">
        <v>150</v>
      </c>
      <c r="Z322">
        <v>120</v>
      </c>
      <c r="AA322" s="78" t="s">
        <v>314</v>
      </c>
      <c r="AB322" s="68">
        <v>129</v>
      </c>
      <c r="AC322">
        <v>70</v>
      </c>
      <c r="AD322" s="78" t="s">
        <v>314</v>
      </c>
      <c r="AE322" s="68">
        <v>155</v>
      </c>
      <c r="AF322">
        <v>100</v>
      </c>
      <c r="AG322" s="78" t="s">
        <v>314</v>
      </c>
      <c r="AH322" s="68">
        <v>140</v>
      </c>
      <c r="AI322">
        <v>155.5</v>
      </c>
      <c r="AJ322" s="78" t="s">
        <v>314</v>
      </c>
      <c r="AK322" s="68">
        <v>170.5</v>
      </c>
      <c r="AL322" s="69">
        <v>150.5</v>
      </c>
      <c r="AM322" s="78" t="s">
        <v>314</v>
      </c>
      <c r="AN322" s="68">
        <v>165.5</v>
      </c>
      <c r="AO322" s="69">
        <v>88</v>
      </c>
      <c r="AP322" s="78" t="s">
        <v>314</v>
      </c>
      <c r="AQ322" s="68">
        <v>92</v>
      </c>
      <c r="AR322">
        <v>145</v>
      </c>
      <c r="AS322" s="78" t="s">
        <v>314</v>
      </c>
      <c r="AT322" s="68">
        <v>155</v>
      </c>
      <c r="AU322">
        <v>235</v>
      </c>
      <c r="AV322" s="78" t="s">
        <v>314</v>
      </c>
      <c r="AW322" s="68">
        <v>244</v>
      </c>
    </row>
    <row r="323" spans="1:49" ht="15.75" x14ac:dyDescent="0.25">
      <c r="A323" s="66">
        <f t="shared" si="31"/>
        <v>44834</v>
      </c>
      <c r="B323">
        <f t="shared" si="26"/>
        <v>117.5</v>
      </c>
      <c r="C323" t="str">
        <f t="shared" si="27"/>
        <v>9-2022</v>
      </c>
      <c r="D323" s="93"/>
      <c r="E323" s="93"/>
      <c r="F323" s="20" t="str">
        <f t="shared" ref="F323:F382" si="32">IFERROR(AVERAGEIF(C$3:C$1381,D323,B$3:B$1381),"")</f>
        <v/>
      </c>
      <c r="G323" s="85" t="str">
        <f t="shared" si="28"/>
        <v/>
      </c>
      <c r="H323">
        <v>5</v>
      </c>
      <c r="I323" t="s">
        <v>314</v>
      </c>
      <c r="J323" s="68">
        <v>20</v>
      </c>
      <c r="K323">
        <v>5</v>
      </c>
      <c r="L323" s="78" t="s">
        <v>314</v>
      </c>
      <c r="M323" s="68">
        <v>10</v>
      </c>
      <c r="N323">
        <v>30</v>
      </c>
      <c r="O323" s="67" t="s">
        <v>314</v>
      </c>
      <c r="P323" s="68">
        <v>55</v>
      </c>
      <c r="Q323">
        <v>65</v>
      </c>
      <c r="R323" s="78" t="s">
        <v>314</v>
      </c>
      <c r="S323" s="68">
        <v>85</v>
      </c>
      <c r="U323" s="67"/>
      <c r="V323" s="68"/>
      <c r="W323">
        <v>120</v>
      </c>
      <c r="X323" s="78" t="s">
        <v>314</v>
      </c>
      <c r="Y323" s="68">
        <v>140</v>
      </c>
      <c r="Z323">
        <v>115</v>
      </c>
      <c r="AA323" s="78" t="s">
        <v>314</v>
      </c>
      <c r="AB323" s="68">
        <v>120</v>
      </c>
      <c r="AC323">
        <v>70</v>
      </c>
      <c r="AD323" s="78" t="s">
        <v>314</v>
      </c>
      <c r="AE323" s="68">
        <v>155</v>
      </c>
      <c r="AF323">
        <v>100</v>
      </c>
      <c r="AG323" s="78" t="s">
        <v>314</v>
      </c>
      <c r="AH323" s="68">
        <v>140</v>
      </c>
      <c r="AI323">
        <v>155.5</v>
      </c>
      <c r="AJ323" s="78" t="s">
        <v>314</v>
      </c>
      <c r="AK323" s="68">
        <v>170.5</v>
      </c>
      <c r="AL323" s="69">
        <v>150.5</v>
      </c>
      <c r="AM323" s="78" t="s">
        <v>314</v>
      </c>
      <c r="AN323" s="68">
        <v>165.5</v>
      </c>
      <c r="AO323" s="69">
        <v>88</v>
      </c>
      <c r="AP323" s="78" t="s">
        <v>314</v>
      </c>
      <c r="AQ323" s="68">
        <v>92</v>
      </c>
      <c r="AR323">
        <v>145</v>
      </c>
      <c r="AS323" s="78" t="s">
        <v>314</v>
      </c>
      <c r="AT323" s="68">
        <v>155</v>
      </c>
      <c r="AU323">
        <v>235</v>
      </c>
      <c r="AV323" s="78" t="s">
        <v>314</v>
      </c>
      <c r="AW323" s="68">
        <v>244</v>
      </c>
    </row>
    <row r="324" spans="1:49" ht="15.75" x14ac:dyDescent="0.25">
      <c r="A324" s="66">
        <f t="shared" si="31"/>
        <v>44841</v>
      </c>
      <c r="B324">
        <f t="shared" ref="B324:B387" si="33">IFERROR(AVERAGE(Z324,AB324),"")</f>
        <v>117.5</v>
      </c>
      <c r="C324" t="str">
        <f t="shared" ref="C324:C382" si="34">(MONTH(A324)&amp;"-"&amp;YEAR(A324))</f>
        <v>10-2022</v>
      </c>
      <c r="D324" s="93"/>
      <c r="E324" s="93"/>
      <c r="F324" s="20" t="str">
        <f t="shared" si="32"/>
        <v/>
      </c>
      <c r="G324" s="85" t="str">
        <f t="shared" ref="G324:G382" si="35">IFERROR(AVERAGEIF(C$3:C$1381,D323,B$3:B$1381),"")</f>
        <v/>
      </c>
      <c r="H324">
        <v>5</v>
      </c>
      <c r="I324" t="s">
        <v>314</v>
      </c>
      <c r="J324" s="68">
        <v>20</v>
      </c>
      <c r="K324">
        <v>5</v>
      </c>
      <c r="L324" s="78" t="s">
        <v>314</v>
      </c>
      <c r="M324" s="68">
        <v>10</v>
      </c>
      <c r="N324">
        <v>30</v>
      </c>
      <c r="O324" s="67" t="s">
        <v>314</v>
      </c>
      <c r="P324" s="68">
        <v>55</v>
      </c>
      <c r="Q324">
        <v>65</v>
      </c>
      <c r="R324" s="78" t="s">
        <v>314</v>
      </c>
      <c r="S324" s="68">
        <v>85</v>
      </c>
      <c r="U324" s="67"/>
      <c r="V324" s="68"/>
      <c r="W324">
        <v>120</v>
      </c>
      <c r="X324" s="78" t="s">
        <v>314</v>
      </c>
      <c r="Y324" s="68">
        <v>140</v>
      </c>
      <c r="Z324">
        <v>115</v>
      </c>
      <c r="AA324" s="78" t="s">
        <v>314</v>
      </c>
      <c r="AB324" s="68">
        <v>120</v>
      </c>
      <c r="AC324">
        <v>70</v>
      </c>
      <c r="AD324" s="78" t="s">
        <v>314</v>
      </c>
      <c r="AE324" s="68">
        <v>155</v>
      </c>
      <c r="AF324">
        <v>100</v>
      </c>
      <c r="AG324" s="78" t="s">
        <v>314</v>
      </c>
      <c r="AH324" s="68">
        <v>140</v>
      </c>
      <c r="AI324">
        <v>155.5</v>
      </c>
      <c r="AJ324" s="78" t="s">
        <v>314</v>
      </c>
      <c r="AK324" s="68">
        <v>170.5</v>
      </c>
      <c r="AL324" s="69">
        <v>150.5</v>
      </c>
      <c r="AM324" s="78" t="s">
        <v>314</v>
      </c>
      <c r="AN324" s="68">
        <v>165.5</v>
      </c>
      <c r="AO324" s="69">
        <v>88</v>
      </c>
      <c r="AP324" s="78" t="s">
        <v>314</v>
      </c>
      <c r="AQ324" s="68">
        <v>92</v>
      </c>
      <c r="AR324">
        <v>145</v>
      </c>
      <c r="AS324" s="78" t="s">
        <v>314</v>
      </c>
      <c r="AT324" s="68">
        <v>155</v>
      </c>
      <c r="AU324">
        <v>235</v>
      </c>
      <c r="AV324" s="78" t="s">
        <v>314</v>
      </c>
      <c r="AW324" s="68">
        <v>244</v>
      </c>
    </row>
    <row r="325" spans="1:49" ht="15.75" x14ac:dyDescent="0.25">
      <c r="A325" s="66">
        <f t="shared" si="31"/>
        <v>44848</v>
      </c>
      <c r="B325">
        <f t="shared" si="33"/>
        <v>117.5</v>
      </c>
      <c r="C325" t="str">
        <f t="shared" si="34"/>
        <v>10-2022</v>
      </c>
      <c r="D325" s="93"/>
      <c r="E325" s="93"/>
      <c r="F325" s="20" t="str">
        <f t="shared" si="32"/>
        <v/>
      </c>
      <c r="G325" s="85" t="str">
        <f t="shared" si="35"/>
        <v/>
      </c>
      <c r="H325">
        <v>10</v>
      </c>
      <c r="I325" t="s">
        <v>314</v>
      </c>
      <c r="J325" s="68">
        <v>20</v>
      </c>
      <c r="K325">
        <v>5</v>
      </c>
      <c r="L325" s="78" t="s">
        <v>314</v>
      </c>
      <c r="M325" s="68">
        <v>10</v>
      </c>
      <c r="N325">
        <v>30</v>
      </c>
      <c r="O325" s="67" t="s">
        <v>314</v>
      </c>
      <c r="P325" s="68">
        <v>55</v>
      </c>
      <c r="Q325">
        <v>75</v>
      </c>
      <c r="R325" s="78" t="s">
        <v>314</v>
      </c>
      <c r="S325" s="68">
        <v>85</v>
      </c>
      <c r="U325" s="67"/>
      <c r="V325" s="68"/>
      <c r="W325">
        <v>120</v>
      </c>
      <c r="X325" s="78" t="s">
        <v>314</v>
      </c>
      <c r="Y325" s="68">
        <v>130</v>
      </c>
      <c r="Z325">
        <v>115</v>
      </c>
      <c r="AA325" s="78" t="s">
        <v>314</v>
      </c>
      <c r="AB325" s="68">
        <v>120</v>
      </c>
      <c r="AC325">
        <v>70</v>
      </c>
      <c r="AD325" s="78" t="s">
        <v>314</v>
      </c>
      <c r="AE325" s="68">
        <v>155</v>
      </c>
      <c r="AF325">
        <v>100</v>
      </c>
      <c r="AG325" s="78" t="s">
        <v>314</v>
      </c>
      <c r="AH325" s="68">
        <v>120</v>
      </c>
      <c r="AI325">
        <v>155.5</v>
      </c>
      <c r="AJ325" s="78" t="s">
        <v>314</v>
      </c>
      <c r="AK325" s="68">
        <v>170.5</v>
      </c>
      <c r="AL325" s="69">
        <v>150.5</v>
      </c>
      <c r="AM325" s="78" t="s">
        <v>314</v>
      </c>
      <c r="AN325" s="68">
        <v>165.5</v>
      </c>
      <c r="AO325" s="69">
        <v>88</v>
      </c>
      <c r="AP325" s="78" t="s">
        <v>314</v>
      </c>
      <c r="AQ325" s="68">
        <v>92</v>
      </c>
      <c r="AR325">
        <v>145</v>
      </c>
      <c r="AS325" s="78" t="s">
        <v>314</v>
      </c>
      <c r="AT325" s="68">
        <v>155</v>
      </c>
      <c r="AU325">
        <v>235</v>
      </c>
      <c r="AV325" s="78" t="s">
        <v>314</v>
      </c>
      <c r="AW325" s="68">
        <v>244</v>
      </c>
    </row>
    <row r="326" spans="1:49" ht="15.75" x14ac:dyDescent="0.25">
      <c r="A326" s="66">
        <f t="shared" si="31"/>
        <v>44855</v>
      </c>
      <c r="B326">
        <f t="shared" si="33"/>
        <v>117.5</v>
      </c>
      <c r="C326" t="str">
        <f t="shared" si="34"/>
        <v>10-2022</v>
      </c>
      <c r="D326" s="93"/>
      <c r="E326" s="93"/>
      <c r="F326" s="20" t="str">
        <f t="shared" si="32"/>
        <v/>
      </c>
      <c r="G326" s="85" t="str">
        <f t="shared" si="35"/>
        <v/>
      </c>
      <c r="H326">
        <v>10</v>
      </c>
      <c r="I326" t="s">
        <v>314</v>
      </c>
      <c r="J326" s="68">
        <v>20</v>
      </c>
      <c r="K326">
        <v>5</v>
      </c>
      <c r="L326" s="78" t="s">
        <v>314</v>
      </c>
      <c r="M326" s="68">
        <v>10</v>
      </c>
      <c r="N326">
        <v>30</v>
      </c>
      <c r="O326" s="67" t="s">
        <v>314</v>
      </c>
      <c r="P326" s="68">
        <v>50</v>
      </c>
      <c r="Q326">
        <v>75</v>
      </c>
      <c r="R326" s="78" t="s">
        <v>314</v>
      </c>
      <c r="S326" s="68">
        <v>85</v>
      </c>
      <c r="U326" s="67"/>
      <c r="V326" s="68"/>
      <c r="W326">
        <v>120</v>
      </c>
      <c r="X326" s="78" t="s">
        <v>314</v>
      </c>
      <c r="Y326" s="68">
        <v>130</v>
      </c>
      <c r="Z326">
        <v>115</v>
      </c>
      <c r="AA326" s="78" t="s">
        <v>314</v>
      </c>
      <c r="AB326" s="68">
        <v>120</v>
      </c>
      <c r="AC326">
        <v>70</v>
      </c>
      <c r="AD326" s="78" t="s">
        <v>314</v>
      </c>
      <c r="AE326" s="68">
        <v>155</v>
      </c>
      <c r="AF326">
        <v>100</v>
      </c>
      <c r="AG326" s="78" t="s">
        <v>314</v>
      </c>
      <c r="AH326" s="68">
        <v>120</v>
      </c>
      <c r="AI326">
        <v>155.5</v>
      </c>
      <c r="AJ326" s="78" t="s">
        <v>314</v>
      </c>
      <c r="AK326" s="68">
        <v>170.5</v>
      </c>
      <c r="AL326" s="69">
        <v>150.5</v>
      </c>
      <c r="AM326" s="78" t="s">
        <v>314</v>
      </c>
      <c r="AN326" s="68">
        <v>165.5</v>
      </c>
      <c r="AO326" s="69">
        <v>88</v>
      </c>
      <c r="AP326" s="78" t="s">
        <v>314</v>
      </c>
      <c r="AQ326" s="68">
        <v>92</v>
      </c>
      <c r="AR326">
        <v>145</v>
      </c>
      <c r="AS326" s="78" t="s">
        <v>314</v>
      </c>
      <c r="AT326" s="68">
        <v>155</v>
      </c>
      <c r="AU326">
        <v>235</v>
      </c>
      <c r="AV326" s="78" t="s">
        <v>314</v>
      </c>
      <c r="AW326" s="68">
        <v>244</v>
      </c>
    </row>
    <row r="327" spans="1:49" ht="15.75" x14ac:dyDescent="0.25">
      <c r="A327" s="66">
        <f t="shared" si="31"/>
        <v>44862</v>
      </c>
      <c r="B327">
        <f t="shared" si="33"/>
        <v>117.5</v>
      </c>
      <c r="C327" t="str">
        <f t="shared" si="34"/>
        <v>10-2022</v>
      </c>
      <c r="D327" s="93"/>
      <c r="E327" s="93"/>
      <c r="F327" s="20" t="str">
        <f t="shared" si="32"/>
        <v/>
      </c>
      <c r="G327" s="85" t="str">
        <f t="shared" si="35"/>
        <v/>
      </c>
      <c r="H327">
        <v>10</v>
      </c>
      <c r="I327" t="s">
        <v>314</v>
      </c>
      <c r="J327" s="68">
        <v>20</v>
      </c>
      <c r="K327">
        <v>5</v>
      </c>
      <c r="L327" s="78" t="s">
        <v>314</v>
      </c>
      <c r="M327" s="68">
        <v>10</v>
      </c>
      <c r="N327">
        <v>30</v>
      </c>
      <c r="O327" s="67" t="s">
        <v>314</v>
      </c>
      <c r="P327" s="68">
        <v>50</v>
      </c>
      <c r="Q327">
        <v>75</v>
      </c>
      <c r="R327" s="78" t="s">
        <v>314</v>
      </c>
      <c r="S327" s="68">
        <v>85</v>
      </c>
      <c r="U327" s="67"/>
      <c r="V327" s="68"/>
      <c r="W327">
        <v>120</v>
      </c>
      <c r="X327" s="78" t="s">
        <v>314</v>
      </c>
      <c r="Y327" s="68">
        <v>130</v>
      </c>
      <c r="Z327">
        <v>115</v>
      </c>
      <c r="AA327" s="78" t="s">
        <v>314</v>
      </c>
      <c r="AB327" s="68">
        <v>120</v>
      </c>
      <c r="AC327">
        <v>70</v>
      </c>
      <c r="AD327" s="78" t="s">
        <v>314</v>
      </c>
      <c r="AE327" s="68">
        <v>155</v>
      </c>
      <c r="AF327">
        <v>100</v>
      </c>
      <c r="AG327" s="78" t="s">
        <v>314</v>
      </c>
      <c r="AH327" s="68">
        <v>120</v>
      </c>
      <c r="AI327">
        <v>155.5</v>
      </c>
      <c r="AJ327" s="78" t="s">
        <v>314</v>
      </c>
      <c r="AK327" s="68">
        <v>170.5</v>
      </c>
      <c r="AL327" s="69">
        <v>150.5</v>
      </c>
      <c r="AM327" s="78" t="s">
        <v>314</v>
      </c>
      <c r="AN327" s="68">
        <v>165.5</v>
      </c>
      <c r="AO327" s="69">
        <v>88</v>
      </c>
      <c r="AP327" s="78" t="s">
        <v>314</v>
      </c>
      <c r="AQ327" s="68">
        <v>92</v>
      </c>
      <c r="AR327">
        <v>145</v>
      </c>
      <c r="AS327" s="78" t="s">
        <v>314</v>
      </c>
      <c r="AT327" s="68">
        <v>155</v>
      </c>
      <c r="AU327">
        <v>235</v>
      </c>
      <c r="AV327" s="78" t="s">
        <v>314</v>
      </c>
      <c r="AW327" s="68">
        <v>244</v>
      </c>
    </row>
    <row r="328" spans="1:49" ht="15.75" x14ac:dyDescent="0.25">
      <c r="A328" s="66">
        <v>44869</v>
      </c>
      <c r="B328">
        <f t="shared" si="33"/>
        <v>125</v>
      </c>
      <c r="C328" t="str">
        <f t="shared" si="34"/>
        <v>11-2022</v>
      </c>
      <c r="D328" s="93"/>
      <c r="E328" s="93"/>
      <c r="F328" s="20" t="str">
        <f t="shared" si="32"/>
        <v/>
      </c>
      <c r="G328" s="85" t="str">
        <f t="shared" si="35"/>
        <v/>
      </c>
      <c r="H328">
        <v>10</v>
      </c>
      <c r="I328" t="s">
        <v>314</v>
      </c>
      <c r="J328" s="68">
        <v>20</v>
      </c>
      <c r="K328">
        <v>10</v>
      </c>
      <c r="L328" s="78" t="s">
        <v>314</v>
      </c>
      <c r="M328" s="68">
        <v>20</v>
      </c>
      <c r="N328">
        <v>30</v>
      </c>
      <c r="O328" s="67" t="s">
        <v>314</v>
      </c>
      <c r="P328" s="68">
        <v>50</v>
      </c>
      <c r="Q328">
        <v>80</v>
      </c>
      <c r="R328" s="78" t="s">
        <v>314</v>
      </c>
      <c r="S328" s="68">
        <v>90</v>
      </c>
      <c r="U328" s="67"/>
      <c r="V328" s="68"/>
      <c r="W328">
        <v>120</v>
      </c>
      <c r="X328" s="78" t="s">
        <v>314</v>
      </c>
      <c r="Y328" s="68">
        <v>130</v>
      </c>
      <c r="Z328">
        <v>120</v>
      </c>
      <c r="AA328" s="78" t="s">
        <v>314</v>
      </c>
      <c r="AB328" s="68">
        <v>130</v>
      </c>
      <c r="AC328">
        <v>70</v>
      </c>
      <c r="AD328" s="78" t="s">
        <v>314</v>
      </c>
      <c r="AE328" s="68">
        <v>160</v>
      </c>
      <c r="AF328">
        <v>100</v>
      </c>
      <c r="AG328" s="78" t="s">
        <v>314</v>
      </c>
      <c r="AH328" s="68">
        <v>120</v>
      </c>
      <c r="AI328">
        <v>155.5</v>
      </c>
      <c r="AJ328" s="78" t="s">
        <v>314</v>
      </c>
      <c r="AK328" s="68">
        <v>170.5</v>
      </c>
      <c r="AL328" s="69">
        <v>150.5</v>
      </c>
      <c r="AM328" s="78" t="s">
        <v>314</v>
      </c>
      <c r="AN328" s="68">
        <v>165.5</v>
      </c>
      <c r="AO328" s="69">
        <v>10</v>
      </c>
      <c r="AP328" s="78" t="s">
        <v>314</v>
      </c>
      <c r="AQ328" s="68">
        <v>15</v>
      </c>
      <c r="AR328">
        <v>145</v>
      </c>
      <c r="AS328" s="78" t="s">
        <v>314</v>
      </c>
      <c r="AT328" s="68">
        <v>155</v>
      </c>
      <c r="AU328">
        <v>235</v>
      </c>
      <c r="AV328" s="78" t="s">
        <v>314</v>
      </c>
      <c r="AW328" s="68">
        <v>244</v>
      </c>
    </row>
    <row r="329" spans="1:49" ht="15.75" x14ac:dyDescent="0.25">
      <c r="A329" s="66">
        <f>A328+7</f>
        <v>44876</v>
      </c>
      <c r="B329">
        <f t="shared" si="33"/>
        <v>125</v>
      </c>
      <c r="C329" t="str">
        <f t="shared" si="34"/>
        <v>11-2022</v>
      </c>
      <c r="D329" s="93"/>
      <c r="E329" s="93"/>
      <c r="F329" s="20" t="str">
        <f t="shared" si="32"/>
        <v/>
      </c>
      <c r="G329" s="85" t="str">
        <f t="shared" si="35"/>
        <v/>
      </c>
      <c r="H329">
        <v>10</v>
      </c>
      <c r="I329" t="s">
        <v>314</v>
      </c>
      <c r="J329" s="68">
        <v>20</v>
      </c>
      <c r="K329">
        <v>10</v>
      </c>
      <c r="L329" s="78" t="s">
        <v>314</v>
      </c>
      <c r="M329" s="68">
        <v>20</v>
      </c>
      <c r="N329">
        <v>30</v>
      </c>
      <c r="O329" s="67" t="s">
        <v>314</v>
      </c>
      <c r="P329" s="68">
        <v>40</v>
      </c>
      <c r="Q329">
        <v>80</v>
      </c>
      <c r="R329" s="78" t="s">
        <v>314</v>
      </c>
      <c r="S329" s="68">
        <v>90</v>
      </c>
      <c r="U329" s="67"/>
      <c r="V329" s="68"/>
      <c r="W329">
        <v>120</v>
      </c>
      <c r="X329" s="78" t="s">
        <v>314</v>
      </c>
      <c r="Y329" s="68">
        <v>130</v>
      </c>
      <c r="Z329">
        <v>120</v>
      </c>
      <c r="AA329" s="78" t="s">
        <v>314</v>
      </c>
      <c r="AB329" s="68">
        <v>130</v>
      </c>
      <c r="AC329">
        <v>70</v>
      </c>
      <c r="AD329" s="78" t="s">
        <v>314</v>
      </c>
      <c r="AE329" s="68">
        <v>160</v>
      </c>
      <c r="AF329">
        <v>100</v>
      </c>
      <c r="AG329" s="78" t="s">
        <v>314</v>
      </c>
      <c r="AH329" s="68">
        <v>120</v>
      </c>
      <c r="AI329">
        <v>155.5</v>
      </c>
      <c r="AJ329" s="78" t="s">
        <v>314</v>
      </c>
      <c r="AK329" s="68">
        <v>170.5</v>
      </c>
      <c r="AL329" s="69">
        <v>150.5</v>
      </c>
      <c r="AM329" s="78" t="s">
        <v>314</v>
      </c>
      <c r="AN329" s="68">
        <v>165.5</v>
      </c>
      <c r="AO329" s="69">
        <v>10</v>
      </c>
      <c r="AP329" s="78" t="s">
        <v>314</v>
      </c>
      <c r="AQ329" s="68">
        <v>15</v>
      </c>
      <c r="AR329">
        <v>145</v>
      </c>
      <c r="AS329" s="78" t="s">
        <v>314</v>
      </c>
      <c r="AT329" s="68">
        <v>155</v>
      </c>
      <c r="AU329">
        <v>235</v>
      </c>
      <c r="AV329" s="78" t="s">
        <v>314</v>
      </c>
      <c r="AW329" s="68">
        <v>244</v>
      </c>
    </row>
    <row r="330" spans="1:49" ht="15.75" x14ac:dyDescent="0.25">
      <c r="A330" s="66">
        <f>A329+7</f>
        <v>44883</v>
      </c>
      <c r="B330">
        <f t="shared" si="33"/>
        <v>132.5</v>
      </c>
      <c r="C330" t="str">
        <f t="shared" si="34"/>
        <v>11-2022</v>
      </c>
      <c r="D330" s="93"/>
      <c r="E330" s="93"/>
      <c r="F330" s="20" t="str">
        <f t="shared" si="32"/>
        <v/>
      </c>
      <c r="G330" s="85" t="str">
        <f t="shared" si="35"/>
        <v/>
      </c>
      <c r="H330">
        <v>10</v>
      </c>
      <c r="I330" t="s">
        <v>314</v>
      </c>
      <c r="J330" s="68">
        <v>20</v>
      </c>
      <c r="K330">
        <v>10</v>
      </c>
      <c r="L330" s="78" t="s">
        <v>314</v>
      </c>
      <c r="M330" s="68">
        <v>20</v>
      </c>
      <c r="N330">
        <v>30</v>
      </c>
      <c r="O330" s="67" t="s">
        <v>314</v>
      </c>
      <c r="P330" s="68">
        <v>40</v>
      </c>
      <c r="Q330">
        <v>85</v>
      </c>
      <c r="R330" s="78" t="s">
        <v>314</v>
      </c>
      <c r="S330" s="68">
        <v>95</v>
      </c>
      <c r="U330" s="67"/>
      <c r="V330" s="68"/>
      <c r="W330">
        <v>120</v>
      </c>
      <c r="X330" s="78" t="s">
        <v>314</v>
      </c>
      <c r="Y330" s="68">
        <v>130</v>
      </c>
      <c r="Z330">
        <v>130</v>
      </c>
      <c r="AA330" s="78" t="s">
        <v>314</v>
      </c>
      <c r="AB330" s="68">
        <v>135</v>
      </c>
      <c r="AC330">
        <v>60</v>
      </c>
      <c r="AD330" s="78" t="s">
        <v>314</v>
      </c>
      <c r="AE330" s="68">
        <v>150</v>
      </c>
      <c r="AF330">
        <v>100</v>
      </c>
      <c r="AG330" s="78" t="s">
        <v>314</v>
      </c>
      <c r="AH330" s="68">
        <v>120</v>
      </c>
      <c r="AI330">
        <v>155.5</v>
      </c>
      <c r="AJ330" s="78" t="s">
        <v>314</v>
      </c>
      <c r="AK330" s="68">
        <v>170.5</v>
      </c>
      <c r="AL330" s="69">
        <v>150.5</v>
      </c>
      <c r="AM330" s="78" t="s">
        <v>314</v>
      </c>
      <c r="AN330" s="68">
        <v>165.5</v>
      </c>
      <c r="AO330" s="69">
        <v>10</v>
      </c>
      <c r="AP330" s="78" t="s">
        <v>314</v>
      </c>
      <c r="AQ330" s="68">
        <v>15</v>
      </c>
      <c r="AR330">
        <v>145</v>
      </c>
      <c r="AS330" s="78" t="s">
        <v>314</v>
      </c>
      <c r="AT330" s="68">
        <v>155</v>
      </c>
      <c r="AU330">
        <v>235</v>
      </c>
      <c r="AV330" s="78" t="s">
        <v>314</v>
      </c>
      <c r="AW330" s="68">
        <v>244</v>
      </c>
    </row>
    <row r="331" spans="1:49" ht="15.75" x14ac:dyDescent="0.25">
      <c r="A331" s="66">
        <f>A330+7</f>
        <v>44890</v>
      </c>
      <c r="B331">
        <f t="shared" si="33"/>
        <v>132.5</v>
      </c>
      <c r="C331" t="str">
        <f t="shared" si="34"/>
        <v>11-2022</v>
      </c>
      <c r="D331" s="93"/>
      <c r="E331" s="93"/>
      <c r="F331" s="20" t="str">
        <f t="shared" si="32"/>
        <v/>
      </c>
      <c r="G331" s="85" t="str">
        <f t="shared" si="35"/>
        <v/>
      </c>
      <c r="H331">
        <v>15</v>
      </c>
      <c r="I331" t="s">
        <v>314</v>
      </c>
      <c r="J331" s="68">
        <v>25</v>
      </c>
      <c r="K331">
        <v>10</v>
      </c>
      <c r="L331" s="78" t="s">
        <v>314</v>
      </c>
      <c r="M331" s="68">
        <v>20</v>
      </c>
      <c r="N331">
        <v>25</v>
      </c>
      <c r="O331" s="67" t="s">
        <v>314</v>
      </c>
      <c r="P331" s="68">
        <v>45</v>
      </c>
      <c r="Q331">
        <v>85</v>
      </c>
      <c r="R331" s="78" t="s">
        <v>314</v>
      </c>
      <c r="S331" s="68">
        <v>95</v>
      </c>
      <c r="U331" s="67"/>
      <c r="V331" s="68"/>
      <c r="W331">
        <v>120</v>
      </c>
      <c r="X331" s="78" t="s">
        <v>314</v>
      </c>
      <c r="Y331" s="68">
        <v>130</v>
      </c>
      <c r="Z331">
        <v>130</v>
      </c>
      <c r="AA331" s="78" t="s">
        <v>314</v>
      </c>
      <c r="AB331" s="68">
        <v>135</v>
      </c>
      <c r="AC331">
        <v>60</v>
      </c>
      <c r="AD331" s="78" t="s">
        <v>314</v>
      </c>
      <c r="AE331" s="68">
        <v>150</v>
      </c>
      <c r="AF331">
        <v>100</v>
      </c>
      <c r="AG331" s="78" t="s">
        <v>314</v>
      </c>
      <c r="AH331" s="68">
        <v>120</v>
      </c>
      <c r="AI331">
        <v>155.5</v>
      </c>
      <c r="AJ331" s="78" t="s">
        <v>314</v>
      </c>
      <c r="AK331" s="68">
        <v>170.5</v>
      </c>
      <c r="AL331" s="69">
        <v>150.5</v>
      </c>
      <c r="AM331" s="78" t="s">
        <v>314</v>
      </c>
      <c r="AN331" s="68">
        <v>165.5</v>
      </c>
      <c r="AO331" s="69">
        <v>10</v>
      </c>
      <c r="AP331" s="78" t="s">
        <v>314</v>
      </c>
      <c r="AQ331" s="68">
        <v>15</v>
      </c>
      <c r="AR331">
        <v>145</v>
      </c>
      <c r="AS331" s="78" t="s">
        <v>314</v>
      </c>
      <c r="AT331" s="68">
        <v>155</v>
      </c>
      <c r="AU331">
        <v>235</v>
      </c>
      <c r="AV331" s="78" t="s">
        <v>314</v>
      </c>
      <c r="AW331" s="68">
        <v>244</v>
      </c>
    </row>
    <row r="332" spans="1:49" ht="15.75" x14ac:dyDescent="0.25">
      <c r="A332" s="66">
        <v>44897</v>
      </c>
      <c r="B332">
        <f t="shared" si="33"/>
        <v>132.5</v>
      </c>
      <c r="C332" t="str">
        <f t="shared" si="34"/>
        <v>12-2022</v>
      </c>
      <c r="D332" s="93"/>
      <c r="E332" s="93"/>
      <c r="F332" s="20" t="str">
        <f t="shared" si="32"/>
        <v/>
      </c>
      <c r="G332" s="85" t="str">
        <f t="shared" si="35"/>
        <v/>
      </c>
      <c r="H332">
        <v>15</v>
      </c>
      <c r="I332" t="s">
        <v>314</v>
      </c>
      <c r="J332" s="68">
        <v>25</v>
      </c>
      <c r="K332">
        <v>10</v>
      </c>
      <c r="L332" s="78" t="s">
        <v>314</v>
      </c>
      <c r="M332" s="68">
        <v>20</v>
      </c>
      <c r="N332">
        <v>25</v>
      </c>
      <c r="O332" s="67" t="s">
        <v>314</v>
      </c>
      <c r="P332" s="68">
        <v>45</v>
      </c>
      <c r="Q332">
        <v>85</v>
      </c>
      <c r="R332" s="78" t="s">
        <v>314</v>
      </c>
      <c r="S332" s="68">
        <v>95</v>
      </c>
      <c r="U332" s="67"/>
      <c r="V332" s="68"/>
      <c r="W332">
        <v>120</v>
      </c>
      <c r="X332" s="78" t="s">
        <v>314</v>
      </c>
      <c r="Y332" s="68">
        <v>130</v>
      </c>
      <c r="Z332">
        <v>130</v>
      </c>
      <c r="AA332" s="78" t="s">
        <v>314</v>
      </c>
      <c r="AB332" s="68">
        <v>135</v>
      </c>
      <c r="AC332">
        <v>60</v>
      </c>
      <c r="AD332" s="78" t="s">
        <v>314</v>
      </c>
      <c r="AE332" s="68">
        <v>150</v>
      </c>
      <c r="AF332">
        <v>100</v>
      </c>
      <c r="AG332" s="78" t="s">
        <v>314</v>
      </c>
      <c r="AH332" s="68">
        <v>110</v>
      </c>
      <c r="AI332">
        <v>155.5</v>
      </c>
      <c r="AJ332" s="78" t="s">
        <v>314</v>
      </c>
      <c r="AK332" s="68">
        <v>170.5</v>
      </c>
      <c r="AL332" s="69">
        <v>150.5</v>
      </c>
      <c r="AM332" s="78" t="s">
        <v>314</v>
      </c>
      <c r="AN332" s="68">
        <v>165.5</v>
      </c>
      <c r="AO332" s="69">
        <v>10</v>
      </c>
      <c r="AP332" s="78" t="s">
        <v>314</v>
      </c>
      <c r="AQ332" s="68">
        <v>15</v>
      </c>
      <c r="AR332">
        <v>145</v>
      </c>
      <c r="AS332" s="78" t="s">
        <v>314</v>
      </c>
      <c r="AT332" s="68">
        <v>155</v>
      </c>
      <c r="AU332">
        <v>235</v>
      </c>
      <c r="AV332" s="78" t="s">
        <v>314</v>
      </c>
      <c r="AW332" s="68">
        <v>244</v>
      </c>
    </row>
    <row r="333" spans="1:49" ht="15.75" x14ac:dyDescent="0.25">
      <c r="A333" s="66">
        <v>44904</v>
      </c>
      <c r="B333">
        <f t="shared" si="33"/>
        <v>132.5</v>
      </c>
      <c r="C333" t="str">
        <f t="shared" si="34"/>
        <v>12-2022</v>
      </c>
      <c r="D333" s="93"/>
      <c r="E333" s="93"/>
      <c r="F333" s="20" t="str">
        <f t="shared" si="32"/>
        <v/>
      </c>
      <c r="G333" s="85" t="str">
        <f t="shared" si="35"/>
        <v/>
      </c>
      <c r="H333">
        <v>15</v>
      </c>
      <c r="I333" t="s">
        <v>314</v>
      </c>
      <c r="J333" s="68">
        <v>25</v>
      </c>
      <c r="K333">
        <v>10</v>
      </c>
      <c r="L333" s="78" t="s">
        <v>314</v>
      </c>
      <c r="M333" s="68">
        <v>20</v>
      </c>
      <c r="N333">
        <v>25</v>
      </c>
      <c r="O333" s="67" t="s">
        <v>314</v>
      </c>
      <c r="P333" s="68">
        <v>45</v>
      </c>
      <c r="Q333">
        <v>80</v>
      </c>
      <c r="R333" s="78" t="s">
        <v>314</v>
      </c>
      <c r="S333" s="68">
        <v>90</v>
      </c>
      <c r="U333" s="67"/>
      <c r="V333" s="68"/>
      <c r="W333">
        <v>120</v>
      </c>
      <c r="X333" s="78" t="s">
        <v>314</v>
      </c>
      <c r="Y333" s="68">
        <v>130</v>
      </c>
      <c r="Z333">
        <v>130</v>
      </c>
      <c r="AA333" s="78" t="s">
        <v>314</v>
      </c>
      <c r="AB333" s="68">
        <v>135</v>
      </c>
      <c r="AC333">
        <v>60</v>
      </c>
      <c r="AD333" s="78" t="s">
        <v>314</v>
      </c>
      <c r="AE333" s="68">
        <v>150</v>
      </c>
      <c r="AF333">
        <v>100</v>
      </c>
      <c r="AG333" s="78" t="s">
        <v>314</v>
      </c>
      <c r="AH333" s="68">
        <v>110</v>
      </c>
      <c r="AI333">
        <v>155.5</v>
      </c>
      <c r="AJ333" s="78" t="s">
        <v>314</v>
      </c>
      <c r="AK333" s="68">
        <v>170.5</v>
      </c>
      <c r="AL333" s="69">
        <v>150.5</v>
      </c>
      <c r="AM333" s="78" t="s">
        <v>314</v>
      </c>
      <c r="AN333" s="68">
        <v>165.5</v>
      </c>
      <c r="AO333" s="69">
        <v>10</v>
      </c>
      <c r="AP333" s="78" t="s">
        <v>314</v>
      </c>
      <c r="AQ333" s="68">
        <v>15</v>
      </c>
      <c r="AR333">
        <v>145</v>
      </c>
      <c r="AS333" s="78" t="s">
        <v>314</v>
      </c>
      <c r="AT333" s="68">
        <v>155</v>
      </c>
      <c r="AU333">
        <v>235</v>
      </c>
      <c r="AV333" s="78" t="s">
        <v>314</v>
      </c>
      <c r="AW333" s="68">
        <v>244</v>
      </c>
    </row>
    <row r="334" spans="1:49" ht="15.75" x14ac:dyDescent="0.25">
      <c r="A334" s="66">
        <v>44911</v>
      </c>
      <c r="B334">
        <f t="shared" si="33"/>
        <v>132.5</v>
      </c>
      <c r="C334" t="str">
        <f t="shared" si="34"/>
        <v>12-2022</v>
      </c>
      <c r="D334" s="93"/>
      <c r="E334" s="93"/>
      <c r="F334" s="20" t="str">
        <f t="shared" si="32"/>
        <v/>
      </c>
      <c r="G334" s="85" t="str">
        <f t="shared" si="35"/>
        <v/>
      </c>
      <c r="H334">
        <v>15</v>
      </c>
      <c r="I334" t="s">
        <v>314</v>
      </c>
      <c r="J334" s="68">
        <v>25</v>
      </c>
      <c r="K334">
        <v>10</v>
      </c>
      <c r="L334" s="78" t="s">
        <v>314</v>
      </c>
      <c r="M334" s="68">
        <v>20</v>
      </c>
      <c r="N334">
        <v>25</v>
      </c>
      <c r="O334" s="67" t="s">
        <v>314</v>
      </c>
      <c r="P334" s="68">
        <v>45</v>
      </c>
      <c r="Q334">
        <v>79</v>
      </c>
      <c r="R334" s="78" t="s">
        <v>314</v>
      </c>
      <c r="S334" s="68">
        <v>89</v>
      </c>
      <c r="U334" s="67"/>
      <c r="V334" s="68"/>
      <c r="W334">
        <v>120</v>
      </c>
      <c r="X334" s="78" t="s">
        <v>314</v>
      </c>
      <c r="Y334" s="68">
        <v>130</v>
      </c>
      <c r="Z334">
        <v>130</v>
      </c>
      <c r="AA334" s="78" t="s">
        <v>314</v>
      </c>
      <c r="AB334" s="68">
        <v>135</v>
      </c>
      <c r="AC334">
        <v>60</v>
      </c>
      <c r="AD334" s="78" t="s">
        <v>314</v>
      </c>
      <c r="AE334" s="68">
        <v>150</v>
      </c>
      <c r="AF334">
        <v>100</v>
      </c>
      <c r="AG334" s="78" t="s">
        <v>314</v>
      </c>
      <c r="AH334" s="68">
        <v>110</v>
      </c>
      <c r="AI334">
        <v>155.5</v>
      </c>
      <c r="AJ334" s="78" t="s">
        <v>314</v>
      </c>
      <c r="AK334" s="68">
        <v>170.5</v>
      </c>
      <c r="AL334" s="69">
        <v>150.5</v>
      </c>
      <c r="AM334" s="78" t="s">
        <v>314</v>
      </c>
      <c r="AN334" s="68">
        <v>165.5</v>
      </c>
      <c r="AO334" s="69">
        <v>10</v>
      </c>
      <c r="AP334" s="78" t="s">
        <v>314</v>
      </c>
      <c r="AQ334" s="68">
        <v>15</v>
      </c>
      <c r="AR334">
        <v>145</v>
      </c>
      <c r="AS334" s="78" t="s">
        <v>314</v>
      </c>
      <c r="AT334" s="68">
        <v>155</v>
      </c>
      <c r="AU334">
        <v>235</v>
      </c>
      <c r="AV334" s="78" t="s">
        <v>314</v>
      </c>
      <c r="AW334" s="68">
        <v>244</v>
      </c>
    </row>
    <row r="335" spans="1:49" s="71" customFormat="1" ht="15.75" x14ac:dyDescent="0.25">
      <c r="A335" s="70">
        <v>44916</v>
      </c>
      <c r="B335">
        <f t="shared" si="33"/>
        <v>132.5</v>
      </c>
      <c r="C335" t="str">
        <f t="shared" si="34"/>
        <v>12-2022</v>
      </c>
      <c r="D335" s="93"/>
      <c r="E335" s="93"/>
      <c r="F335" s="20" t="str">
        <f t="shared" si="32"/>
        <v/>
      </c>
      <c r="G335" s="85" t="str">
        <f t="shared" si="35"/>
        <v/>
      </c>
      <c r="H335" s="71">
        <v>15</v>
      </c>
      <c r="I335" s="71" t="s">
        <v>314</v>
      </c>
      <c r="J335" s="73">
        <v>25</v>
      </c>
      <c r="K335" s="71">
        <v>10</v>
      </c>
      <c r="L335" s="79" t="s">
        <v>314</v>
      </c>
      <c r="M335" s="73">
        <v>20</v>
      </c>
      <c r="N335" s="71">
        <v>25</v>
      </c>
      <c r="O335" s="72" t="s">
        <v>314</v>
      </c>
      <c r="P335" s="73">
        <v>45</v>
      </c>
      <c r="Q335" s="71">
        <v>78</v>
      </c>
      <c r="R335" s="79" t="s">
        <v>314</v>
      </c>
      <c r="S335" s="73">
        <v>83</v>
      </c>
      <c r="U335" s="72"/>
      <c r="V335" s="73"/>
      <c r="W335" s="71">
        <v>120</v>
      </c>
      <c r="X335" s="79" t="s">
        <v>314</v>
      </c>
      <c r="Y335" s="73">
        <v>130</v>
      </c>
      <c r="Z335" s="71">
        <v>130</v>
      </c>
      <c r="AA335" s="79" t="s">
        <v>314</v>
      </c>
      <c r="AB335" s="73">
        <v>135</v>
      </c>
      <c r="AC335" s="71">
        <v>60</v>
      </c>
      <c r="AD335" s="79" t="s">
        <v>314</v>
      </c>
      <c r="AE335" s="73">
        <v>150</v>
      </c>
      <c r="AF335" s="71">
        <v>100</v>
      </c>
      <c r="AG335" s="79" t="s">
        <v>314</v>
      </c>
      <c r="AH335" s="73">
        <v>110</v>
      </c>
      <c r="AI335" s="71">
        <v>155.5</v>
      </c>
      <c r="AJ335" s="79" t="s">
        <v>314</v>
      </c>
      <c r="AK335" s="73">
        <v>170.5</v>
      </c>
      <c r="AL335" s="75">
        <v>150.5</v>
      </c>
      <c r="AM335" s="79" t="s">
        <v>314</v>
      </c>
      <c r="AN335" s="73">
        <v>165.5</v>
      </c>
      <c r="AO335" s="75">
        <v>10</v>
      </c>
      <c r="AP335" s="79" t="s">
        <v>314</v>
      </c>
      <c r="AQ335" s="73">
        <v>15</v>
      </c>
      <c r="AR335" s="71">
        <v>145</v>
      </c>
      <c r="AS335" s="79" t="s">
        <v>314</v>
      </c>
      <c r="AT335" s="73">
        <v>155</v>
      </c>
      <c r="AU335" s="71">
        <v>235</v>
      </c>
      <c r="AV335" s="79" t="s">
        <v>314</v>
      </c>
      <c r="AW335" s="73">
        <v>244</v>
      </c>
    </row>
    <row r="336" spans="1:49" ht="15.75" x14ac:dyDescent="0.25">
      <c r="A336" s="66">
        <v>44931</v>
      </c>
      <c r="B336">
        <f t="shared" si="33"/>
        <v>132.5</v>
      </c>
      <c r="C336" t="str">
        <f t="shared" si="34"/>
        <v>1-2023</v>
      </c>
      <c r="D336" s="93"/>
      <c r="E336" s="93"/>
      <c r="F336" s="20" t="str">
        <f t="shared" si="32"/>
        <v/>
      </c>
      <c r="G336" s="85" t="str">
        <f t="shared" si="35"/>
        <v/>
      </c>
      <c r="H336">
        <v>15</v>
      </c>
      <c r="I336" t="s">
        <v>314</v>
      </c>
      <c r="J336" s="68">
        <v>25</v>
      </c>
      <c r="K336">
        <v>10</v>
      </c>
      <c r="L336" s="78" t="s">
        <v>314</v>
      </c>
      <c r="M336" s="68">
        <v>20</v>
      </c>
      <c r="N336">
        <v>25</v>
      </c>
      <c r="O336" s="67" t="s">
        <v>314</v>
      </c>
      <c r="P336" s="68">
        <v>45</v>
      </c>
      <c r="Q336">
        <v>78</v>
      </c>
      <c r="R336" s="78" t="s">
        <v>314</v>
      </c>
      <c r="S336" s="68">
        <v>83</v>
      </c>
      <c r="U336" s="67"/>
      <c r="V336" s="68"/>
      <c r="W336">
        <v>120</v>
      </c>
      <c r="X336" s="78" t="s">
        <v>314</v>
      </c>
      <c r="Y336" s="68">
        <v>130</v>
      </c>
      <c r="Z336">
        <v>130</v>
      </c>
      <c r="AA336" s="78" t="s">
        <v>314</v>
      </c>
      <c r="AB336" s="68">
        <v>135</v>
      </c>
      <c r="AC336">
        <v>60</v>
      </c>
      <c r="AD336" s="78" t="s">
        <v>314</v>
      </c>
      <c r="AE336" s="68">
        <v>150</v>
      </c>
      <c r="AF336">
        <v>100</v>
      </c>
      <c r="AG336" s="78" t="s">
        <v>314</v>
      </c>
      <c r="AH336" s="68">
        <v>110</v>
      </c>
      <c r="AI336">
        <v>155.5</v>
      </c>
      <c r="AJ336" s="78" t="s">
        <v>314</v>
      </c>
      <c r="AK336" s="68">
        <v>170.5</v>
      </c>
      <c r="AL336" s="69">
        <v>150.5</v>
      </c>
      <c r="AM336" s="78" t="s">
        <v>314</v>
      </c>
      <c r="AN336" s="68">
        <v>165.5</v>
      </c>
      <c r="AO336" s="69">
        <v>10</v>
      </c>
      <c r="AP336" s="78" t="s">
        <v>314</v>
      </c>
      <c r="AQ336" s="68">
        <v>15</v>
      </c>
      <c r="AR336">
        <v>145</v>
      </c>
      <c r="AS336" s="78" t="s">
        <v>314</v>
      </c>
      <c r="AT336" s="68">
        <v>155</v>
      </c>
      <c r="AU336">
        <v>143</v>
      </c>
      <c r="AV336" s="78" t="s">
        <v>314</v>
      </c>
      <c r="AW336" s="68">
        <v>148</v>
      </c>
    </row>
    <row r="337" spans="1:49" ht="15.75" x14ac:dyDescent="0.25">
      <c r="A337" s="66">
        <f>A336+7</f>
        <v>44938</v>
      </c>
      <c r="B337">
        <f t="shared" si="33"/>
        <v>132.5</v>
      </c>
      <c r="C337" t="str">
        <f t="shared" si="34"/>
        <v>1-2023</v>
      </c>
      <c r="D337" s="93"/>
      <c r="E337" s="93"/>
      <c r="F337" s="20" t="str">
        <f t="shared" si="32"/>
        <v/>
      </c>
      <c r="G337" s="85" t="str">
        <f t="shared" si="35"/>
        <v/>
      </c>
      <c r="H337">
        <v>5</v>
      </c>
      <c r="I337" t="s">
        <v>314</v>
      </c>
      <c r="J337" s="68">
        <v>13</v>
      </c>
      <c r="K337">
        <v>5</v>
      </c>
      <c r="L337" s="78" t="s">
        <v>314</v>
      </c>
      <c r="M337" s="68">
        <v>15</v>
      </c>
      <c r="N337">
        <v>25</v>
      </c>
      <c r="O337" s="67" t="s">
        <v>314</v>
      </c>
      <c r="P337" s="68">
        <v>45</v>
      </c>
      <c r="Q337">
        <v>69</v>
      </c>
      <c r="R337" s="78" t="s">
        <v>314</v>
      </c>
      <c r="S337" s="68">
        <v>80</v>
      </c>
      <c r="U337" s="67"/>
      <c r="V337" s="68"/>
      <c r="W337">
        <v>120</v>
      </c>
      <c r="X337" s="78" t="s">
        <v>314</v>
      </c>
      <c r="Y337" s="68">
        <v>130</v>
      </c>
      <c r="Z337">
        <v>130</v>
      </c>
      <c r="AA337" s="78" t="s">
        <v>314</v>
      </c>
      <c r="AB337" s="68">
        <v>135</v>
      </c>
      <c r="AC337">
        <v>60</v>
      </c>
      <c r="AD337" s="78" t="s">
        <v>314</v>
      </c>
      <c r="AE337" s="68">
        <v>145</v>
      </c>
      <c r="AF337">
        <v>100</v>
      </c>
      <c r="AG337" s="78" t="s">
        <v>314</v>
      </c>
      <c r="AH337" s="68">
        <v>110</v>
      </c>
      <c r="AI337">
        <v>155.5</v>
      </c>
      <c r="AJ337" s="78" t="s">
        <v>314</v>
      </c>
      <c r="AK337" s="68">
        <v>170.5</v>
      </c>
      <c r="AL337" s="69">
        <v>150.5</v>
      </c>
      <c r="AM337" s="78" t="s">
        <v>314</v>
      </c>
      <c r="AN337" s="68">
        <v>165.5</v>
      </c>
      <c r="AO337" s="69">
        <v>10</v>
      </c>
      <c r="AP337" s="78" t="s">
        <v>314</v>
      </c>
      <c r="AQ337" s="68">
        <v>15</v>
      </c>
      <c r="AR337">
        <v>145</v>
      </c>
      <c r="AS337" s="78" t="s">
        <v>314</v>
      </c>
      <c r="AT337" s="68">
        <v>155</v>
      </c>
      <c r="AU337">
        <v>143</v>
      </c>
      <c r="AV337" s="78" t="s">
        <v>314</v>
      </c>
      <c r="AW337" s="68">
        <v>148</v>
      </c>
    </row>
    <row r="338" spans="1:49" ht="15.75" x14ac:dyDescent="0.25">
      <c r="A338" s="66">
        <f>A337+7</f>
        <v>44945</v>
      </c>
      <c r="B338">
        <f t="shared" si="33"/>
        <v>132.5</v>
      </c>
      <c r="C338" t="str">
        <f t="shared" si="34"/>
        <v>1-2023</v>
      </c>
      <c r="D338" s="93"/>
      <c r="E338" s="93"/>
      <c r="F338" s="20" t="str">
        <f t="shared" si="32"/>
        <v/>
      </c>
      <c r="G338" s="85" t="str">
        <f t="shared" si="35"/>
        <v/>
      </c>
      <c r="H338">
        <v>3</v>
      </c>
      <c r="I338" t="s">
        <v>314</v>
      </c>
      <c r="J338" s="68">
        <v>13</v>
      </c>
      <c r="K338">
        <v>3</v>
      </c>
      <c r="L338" s="78" t="s">
        <v>314</v>
      </c>
      <c r="M338" s="68">
        <v>15</v>
      </c>
      <c r="N338">
        <v>20</v>
      </c>
      <c r="O338" s="67" t="s">
        <v>314</v>
      </c>
      <c r="P338" s="68">
        <v>35</v>
      </c>
      <c r="Q338">
        <v>67</v>
      </c>
      <c r="R338" s="78" t="s">
        <v>314</v>
      </c>
      <c r="S338" s="68">
        <v>80</v>
      </c>
      <c r="U338" s="67"/>
      <c r="V338" s="68"/>
      <c r="W338">
        <v>90</v>
      </c>
      <c r="X338" s="78" t="s">
        <v>314</v>
      </c>
      <c r="Y338" s="68">
        <v>99</v>
      </c>
      <c r="Z338">
        <v>130</v>
      </c>
      <c r="AA338" s="78" t="s">
        <v>314</v>
      </c>
      <c r="AB338" s="68">
        <v>135</v>
      </c>
      <c r="AC338">
        <v>45</v>
      </c>
      <c r="AD338" s="78" t="s">
        <v>314</v>
      </c>
      <c r="AE338" s="68">
        <v>140</v>
      </c>
      <c r="AF338">
        <v>95</v>
      </c>
      <c r="AG338" s="78" t="s">
        <v>314</v>
      </c>
      <c r="AH338" s="68">
        <v>100</v>
      </c>
      <c r="AI338">
        <v>140</v>
      </c>
      <c r="AJ338" s="78" t="s">
        <v>314</v>
      </c>
      <c r="AK338" s="68">
        <v>155</v>
      </c>
      <c r="AL338" s="69">
        <v>135</v>
      </c>
      <c r="AM338" s="78" t="s">
        <v>314</v>
      </c>
      <c r="AN338" s="68">
        <v>150</v>
      </c>
      <c r="AO338" s="69">
        <v>10</v>
      </c>
      <c r="AP338" s="78" t="s">
        <v>314</v>
      </c>
      <c r="AQ338" s="68">
        <v>15</v>
      </c>
      <c r="AR338">
        <v>145</v>
      </c>
      <c r="AS338" s="78" t="s">
        <v>314</v>
      </c>
      <c r="AT338" s="68">
        <v>155</v>
      </c>
      <c r="AU338">
        <v>143</v>
      </c>
      <c r="AV338" s="78" t="s">
        <v>314</v>
      </c>
      <c r="AW338" s="68">
        <v>148</v>
      </c>
    </row>
    <row r="339" spans="1:49" ht="15.75" x14ac:dyDescent="0.25">
      <c r="A339" s="66">
        <f>A338+7</f>
        <v>44952</v>
      </c>
      <c r="B339">
        <f t="shared" si="33"/>
        <v>132.5</v>
      </c>
      <c r="C339" t="str">
        <f t="shared" si="34"/>
        <v>1-2023</v>
      </c>
      <c r="D339" s="93"/>
      <c r="E339" s="93"/>
      <c r="F339" s="20" t="str">
        <f t="shared" si="32"/>
        <v/>
      </c>
      <c r="G339" s="85" t="str">
        <f t="shared" si="35"/>
        <v/>
      </c>
      <c r="H339">
        <v>3</v>
      </c>
      <c r="I339" t="s">
        <v>314</v>
      </c>
      <c r="J339" s="68">
        <v>13</v>
      </c>
      <c r="K339">
        <v>3</v>
      </c>
      <c r="L339" s="78" t="s">
        <v>314</v>
      </c>
      <c r="M339" s="68">
        <v>13</v>
      </c>
      <c r="N339">
        <v>20</v>
      </c>
      <c r="O339" s="67" t="s">
        <v>314</v>
      </c>
      <c r="P339" s="68">
        <v>25</v>
      </c>
      <c r="Q339">
        <v>67</v>
      </c>
      <c r="R339" s="78" t="s">
        <v>314</v>
      </c>
      <c r="S339" s="68">
        <v>80</v>
      </c>
      <c r="U339" s="67"/>
      <c r="V339" s="68"/>
      <c r="W339">
        <v>90</v>
      </c>
      <c r="X339" s="78" t="s">
        <v>314</v>
      </c>
      <c r="Y339" s="68">
        <v>99</v>
      </c>
      <c r="Z339">
        <v>130</v>
      </c>
      <c r="AA339" s="78" t="s">
        <v>314</v>
      </c>
      <c r="AB339" s="68">
        <v>135</v>
      </c>
      <c r="AC339">
        <v>40</v>
      </c>
      <c r="AD339" s="78" t="s">
        <v>314</v>
      </c>
      <c r="AE339" s="68">
        <v>135</v>
      </c>
      <c r="AF339">
        <v>95</v>
      </c>
      <c r="AG339" s="78" t="s">
        <v>314</v>
      </c>
      <c r="AH339" s="68">
        <v>100</v>
      </c>
      <c r="AI339">
        <v>140</v>
      </c>
      <c r="AJ339" s="78" t="s">
        <v>314</v>
      </c>
      <c r="AK339" s="68">
        <v>155</v>
      </c>
      <c r="AL339" s="69">
        <v>135</v>
      </c>
      <c r="AM339" s="78" t="s">
        <v>314</v>
      </c>
      <c r="AN339" s="68">
        <v>150</v>
      </c>
      <c r="AO339" s="69">
        <v>10</v>
      </c>
      <c r="AP339" s="78" t="s">
        <v>314</v>
      </c>
      <c r="AQ339" s="68">
        <v>15</v>
      </c>
      <c r="AR339">
        <v>145</v>
      </c>
      <c r="AS339" s="78" t="s">
        <v>314</v>
      </c>
      <c r="AT339" s="68">
        <v>155</v>
      </c>
      <c r="AU339">
        <v>143</v>
      </c>
      <c r="AV339" s="78" t="s">
        <v>314</v>
      </c>
      <c r="AW339" s="68">
        <v>148</v>
      </c>
    </row>
    <row r="340" spans="1:49" ht="15.75" x14ac:dyDescent="0.25">
      <c r="A340" s="66">
        <f>A339+7</f>
        <v>44959</v>
      </c>
      <c r="B340">
        <f t="shared" si="33"/>
        <v>132.5</v>
      </c>
      <c r="C340" t="str">
        <f t="shared" si="34"/>
        <v>2-2023</v>
      </c>
      <c r="D340" s="93"/>
      <c r="E340" s="93"/>
      <c r="F340" s="20" t="str">
        <f t="shared" si="32"/>
        <v/>
      </c>
      <c r="G340" s="85" t="str">
        <f t="shared" si="35"/>
        <v/>
      </c>
      <c r="H340">
        <v>3</v>
      </c>
      <c r="I340" t="s">
        <v>314</v>
      </c>
      <c r="J340" s="68">
        <v>13</v>
      </c>
      <c r="K340">
        <v>3</v>
      </c>
      <c r="L340" s="78" t="s">
        <v>314</v>
      </c>
      <c r="M340" s="68">
        <v>9</v>
      </c>
      <c r="N340">
        <v>20</v>
      </c>
      <c r="O340" s="67" t="s">
        <v>314</v>
      </c>
      <c r="P340" s="68">
        <v>25</v>
      </c>
      <c r="Q340">
        <v>66</v>
      </c>
      <c r="R340" s="78" t="s">
        <v>314</v>
      </c>
      <c r="S340" s="68">
        <v>80</v>
      </c>
      <c r="U340" s="67"/>
      <c r="V340" s="68"/>
      <c r="W340">
        <v>90</v>
      </c>
      <c r="X340" s="78" t="s">
        <v>314</v>
      </c>
      <c r="Y340" s="68">
        <v>99</v>
      </c>
      <c r="Z340">
        <v>130</v>
      </c>
      <c r="AA340" s="78" t="s">
        <v>314</v>
      </c>
      <c r="AB340" s="68">
        <v>135</v>
      </c>
      <c r="AC340">
        <v>40</v>
      </c>
      <c r="AD340" s="78" t="s">
        <v>314</v>
      </c>
      <c r="AE340" s="68">
        <v>135</v>
      </c>
      <c r="AF340">
        <v>95</v>
      </c>
      <c r="AG340" s="78" t="s">
        <v>314</v>
      </c>
      <c r="AH340" s="68">
        <v>100</v>
      </c>
      <c r="AI340">
        <v>140</v>
      </c>
      <c r="AJ340" s="78" t="s">
        <v>314</v>
      </c>
      <c r="AK340" s="68">
        <v>155</v>
      </c>
      <c r="AL340" s="69">
        <v>135</v>
      </c>
      <c r="AM340" s="78" t="s">
        <v>314</v>
      </c>
      <c r="AN340" s="68">
        <v>150</v>
      </c>
      <c r="AO340" s="69">
        <v>10</v>
      </c>
      <c r="AP340" s="78" t="s">
        <v>314</v>
      </c>
      <c r="AQ340" s="68">
        <v>15</v>
      </c>
      <c r="AR340">
        <v>145</v>
      </c>
      <c r="AS340" s="78" t="s">
        <v>314</v>
      </c>
      <c r="AT340" s="68">
        <v>155</v>
      </c>
      <c r="AU340">
        <v>143</v>
      </c>
      <c r="AV340" s="78" t="s">
        <v>314</v>
      </c>
      <c r="AW340" s="68">
        <v>148</v>
      </c>
    </row>
    <row r="341" spans="1:49" ht="15.75" x14ac:dyDescent="0.25">
      <c r="A341" s="66">
        <f>A340+7</f>
        <v>44966</v>
      </c>
      <c r="B341">
        <f t="shared" si="33"/>
        <v>117.5</v>
      </c>
      <c r="C341" t="str">
        <f t="shared" si="34"/>
        <v>2-2023</v>
      </c>
      <c r="D341" s="93"/>
      <c r="E341" s="93"/>
      <c r="F341" s="20" t="str">
        <f t="shared" si="32"/>
        <v/>
      </c>
      <c r="G341" s="85" t="str">
        <f t="shared" si="35"/>
        <v/>
      </c>
      <c r="H341">
        <v>3</v>
      </c>
      <c r="I341" t="s">
        <v>314</v>
      </c>
      <c r="J341" s="68">
        <v>8</v>
      </c>
      <c r="K341">
        <v>3</v>
      </c>
      <c r="L341" s="78" t="s">
        <v>314</v>
      </c>
      <c r="M341" s="68">
        <v>8</v>
      </c>
      <c r="N341">
        <v>18</v>
      </c>
      <c r="O341" s="67" t="s">
        <v>314</v>
      </c>
      <c r="P341" s="68">
        <v>23</v>
      </c>
      <c r="Q341">
        <v>65</v>
      </c>
      <c r="R341" s="78" t="s">
        <v>314</v>
      </c>
      <c r="S341" s="68">
        <v>75</v>
      </c>
      <c r="U341" s="67"/>
      <c r="V341" s="68"/>
      <c r="W341">
        <v>90</v>
      </c>
      <c r="X341" s="78" t="s">
        <v>314</v>
      </c>
      <c r="Y341" s="68">
        <v>99</v>
      </c>
      <c r="Z341">
        <v>115</v>
      </c>
      <c r="AA341" s="78" t="s">
        <v>314</v>
      </c>
      <c r="AB341" s="68">
        <v>120</v>
      </c>
      <c r="AC341">
        <v>35</v>
      </c>
      <c r="AD341" s="78" t="s">
        <v>314</v>
      </c>
      <c r="AE341" s="68">
        <v>130</v>
      </c>
      <c r="AF341">
        <v>95</v>
      </c>
      <c r="AG341" s="78" t="s">
        <v>314</v>
      </c>
      <c r="AH341" s="68">
        <v>100</v>
      </c>
      <c r="AI341">
        <v>140</v>
      </c>
      <c r="AJ341" s="78" t="s">
        <v>314</v>
      </c>
      <c r="AK341" s="68">
        <v>155</v>
      </c>
      <c r="AL341" s="69">
        <v>135</v>
      </c>
      <c r="AM341" s="78" t="s">
        <v>314</v>
      </c>
      <c r="AN341" s="68">
        <v>150</v>
      </c>
      <c r="AO341" s="69">
        <v>10</v>
      </c>
      <c r="AP341" s="78" t="s">
        <v>314</v>
      </c>
      <c r="AQ341" s="68">
        <v>15</v>
      </c>
      <c r="AR341">
        <v>145</v>
      </c>
      <c r="AS341" s="78" t="s">
        <v>314</v>
      </c>
      <c r="AT341" s="68">
        <v>155</v>
      </c>
      <c r="AU341">
        <v>143</v>
      </c>
      <c r="AV341" s="78" t="s">
        <v>314</v>
      </c>
      <c r="AW341" s="68">
        <v>148</v>
      </c>
    </row>
    <row r="342" spans="1:49" ht="15.75" x14ac:dyDescent="0.25">
      <c r="A342" s="66">
        <f t="shared" ref="A342:A348" si="36">A341+7</f>
        <v>44973</v>
      </c>
      <c r="B342">
        <f t="shared" si="33"/>
        <v>117.5</v>
      </c>
      <c r="C342" t="str">
        <f t="shared" si="34"/>
        <v>2-2023</v>
      </c>
      <c r="D342" s="93"/>
      <c r="E342" s="93"/>
      <c r="F342" s="20" t="str">
        <f t="shared" si="32"/>
        <v/>
      </c>
      <c r="G342" s="85" t="str">
        <f t="shared" si="35"/>
        <v/>
      </c>
      <c r="H342">
        <v>1</v>
      </c>
      <c r="I342" t="s">
        <v>314</v>
      </c>
      <c r="J342" s="68">
        <v>6</v>
      </c>
      <c r="K342">
        <v>1</v>
      </c>
      <c r="L342" s="78" t="s">
        <v>314</v>
      </c>
      <c r="M342" s="68">
        <v>6</v>
      </c>
      <c r="N342">
        <v>9</v>
      </c>
      <c r="O342" s="67" t="s">
        <v>314</v>
      </c>
      <c r="P342" s="68">
        <v>19</v>
      </c>
      <c r="Q342">
        <v>60</v>
      </c>
      <c r="R342" s="78" t="s">
        <v>314</v>
      </c>
      <c r="S342" s="68">
        <v>70</v>
      </c>
      <c r="U342" s="67"/>
      <c r="V342" s="68"/>
      <c r="W342">
        <v>90</v>
      </c>
      <c r="X342" s="78" t="s">
        <v>314</v>
      </c>
      <c r="Y342" s="68">
        <v>99</v>
      </c>
      <c r="Z342">
        <v>115</v>
      </c>
      <c r="AA342" s="78" t="s">
        <v>314</v>
      </c>
      <c r="AB342" s="68">
        <v>120</v>
      </c>
      <c r="AC342">
        <v>35</v>
      </c>
      <c r="AD342" s="78" t="s">
        <v>314</v>
      </c>
      <c r="AE342" s="68">
        <v>130</v>
      </c>
      <c r="AF342">
        <v>95</v>
      </c>
      <c r="AG342" s="78" t="s">
        <v>314</v>
      </c>
      <c r="AH342" s="68">
        <v>100</v>
      </c>
      <c r="AI342">
        <v>140</v>
      </c>
      <c r="AJ342" s="78" t="s">
        <v>314</v>
      </c>
      <c r="AK342" s="68">
        <v>155</v>
      </c>
      <c r="AL342" s="69">
        <v>135</v>
      </c>
      <c r="AM342" s="78" t="s">
        <v>314</v>
      </c>
      <c r="AN342" s="68">
        <v>150</v>
      </c>
      <c r="AO342" s="69">
        <v>10</v>
      </c>
      <c r="AP342" s="78" t="s">
        <v>314</v>
      </c>
      <c r="AQ342" s="68">
        <v>15</v>
      </c>
      <c r="AR342">
        <v>145</v>
      </c>
      <c r="AS342" s="78" t="s">
        <v>314</v>
      </c>
      <c r="AT342" s="68">
        <v>155</v>
      </c>
      <c r="AU342">
        <v>143</v>
      </c>
      <c r="AV342" s="78" t="s">
        <v>314</v>
      </c>
      <c r="AW342" s="68">
        <v>148</v>
      </c>
    </row>
    <row r="343" spans="1:49" ht="15.75" x14ac:dyDescent="0.25">
      <c r="A343" s="66">
        <f t="shared" si="36"/>
        <v>44980</v>
      </c>
      <c r="B343">
        <f t="shared" si="33"/>
        <v>117.5</v>
      </c>
      <c r="C343" t="str">
        <f t="shared" si="34"/>
        <v>2-2023</v>
      </c>
      <c r="D343" s="93"/>
      <c r="E343" s="93"/>
      <c r="F343" s="20" t="str">
        <f t="shared" si="32"/>
        <v/>
      </c>
      <c r="G343" s="85" t="str">
        <f t="shared" si="35"/>
        <v/>
      </c>
      <c r="H343">
        <v>-3</v>
      </c>
      <c r="I343" t="s">
        <v>314</v>
      </c>
      <c r="J343" s="68">
        <v>3</v>
      </c>
      <c r="K343">
        <v>-3</v>
      </c>
      <c r="L343" s="78" t="s">
        <v>314</v>
      </c>
      <c r="M343" s="68">
        <v>3</v>
      </c>
      <c r="N343">
        <v>5</v>
      </c>
      <c r="O343" s="67" t="s">
        <v>314</v>
      </c>
      <c r="P343" s="68">
        <v>15</v>
      </c>
      <c r="Q343">
        <v>55</v>
      </c>
      <c r="R343" s="78" t="s">
        <v>314</v>
      </c>
      <c r="S343" s="68">
        <v>65</v>
      </c>
      <c r="U343" s="67"/>
      <c r="V343" s="68"/>
      <c r="W343">
        <v>90</v>
      </c>
      <c r="X343" s="78" t="s">
        <v>314</v>
      </c>
      <c r="Y343" s="68">
        <v>99</v>
      </c>
      <c r="Z343">
        <v>115</v>
      </c>
      <c r="AA343" s="78" t="s">
        <v>314</v>
      </c>
      <c r="AB343" s="68">
        <v>120</v>
      </c>
      <c r="AC343">
        <v>30</v>
      </c>
      <c r="AD343" s="78" t="s">
        <v>314</v>
      </c>
      <c r="AE343" s="68">
        <v>125</v>
      </c>
      <c r="AF343">
        <v>95</v>
      </c>
      <c r="AG343" s="78" t="s">
        <v>314</v>
      </c>
      <c r="AH343" s="68">
        <v>100</v>
      </c>
      <c r="AI343">
        <v>140</v>
      </c>
      <c r="AJ343" s="78" t="s">
        <v>314</v>
      </c>
      <c r="AK343" s="68">
        <v>155</v>
      </c>
      <c r="AL343" s="69">
        <v>135</v>
      </c>
      <c r="AM343" s="78" t="s">
        <v>314</v>
      </c>
      <c r="AN343" s="68">
        <v>150</v>
      </c>
      <c r="AO343" s="69">
        <v>10</v>
      </c>
      <c r="AP343" s="78" t="s">
        <v>314</v>
      </c>
      <c r="AQ343" s="68">
        <v>15</v>
      </c>
      <c r="AR343">
        <v>145</v>
      </c>
      <c r="AS343" s="78" t="s">
        <v>314</v>
      </c>
      <c r="AT343" s="68">
        <v>155</v>
      </c>
      <c r="AU343">
        <v>143</v>
      </c>
      <c r="AV343" s="78" t="s">
        <v>314</v>
      </c>
      <c r="AW343" s="68">
        <v>148</v>
      </c>
    </row>
    <row r="344" spans="1:49" ht="15.75" x14ac:dyDescent="0.25">
      <c r="A344" s="66">
        <f t="shared" si="36"/>
        <v>44987</v>
      </c>
      <c r="B344">
        <f t="shared" si="33"/>
        <v>117.5</v>
      </c>
      <c r="C344" t="str">
        <f t="shared" si="34"/>
        <v>3-2023</v>
      </c>
      <c r="D344" s="93"/>
      <c r="E344" s="93"/>
      <c r="F344" s="20" t="str">
        <f t="shared" si="32"/>
        <v/>
      </c>
      <c r="G344" s="85" t="str">
        <f t="shared" si="35"/>
        <v/>
      </c>
      <c r="H344">
        <v>-15</v>
      </c>
      <c r="I344" t="s">
        <v>314</v>
      </c>
      <c r="J344" s="68">
        <v>-5</v>
      </c>
      <c r="K344">
        <v>-10</v>
      </c>
      <c r="L344" s="78" t="s">
        <v>314</v>
      </c>
      <c r="M344" s="68">
        <v>0</v>
      </c>
      <c r="N344">
        <v>0</v>
      </c>
      <c r="O344" s="67" t="s">
        <v>314</v>
      </c>
      <c r="P344" s="68">
        <v>10</v>
      </c>
      <c r="Q344">
        <v>45</v>
      </c>
      <c r="R344" s="78" t="s">
        <v>314</v>
      </c>
      <c r="S344" s="68">
        <v>55</v>
      </c>
      <c r="U344" s="67"/>
      <c r="V344" s="68"/>
      <c r="W344">
        <v>69</v>
      </c>
      <c r="X344" s="78" t="s">
        <v>314</v>
      </c>
      <c r="Y344" s="68">
        <v>80</v>
      </c>
      <c r="Z344">
        <v>115</v>
      </c>
      <c r="AA344" s="78" t="s">
        <v>314</v>
      </c>
      <c r="AB344" s="68">
        <v>120</v>
      </c>
      <c r="AC344">
        <v>25</v>
      </c>
      <c r="AD344" s="78" t="s">
        <v>314</v>
      </c>
      <c r="AE344" s="68">
        <v>120</v>
      </c>
      <c r="AF344">
        <v>95</v>
      </c>
      <c r="AG344" s="78" t="s">
        <v>314</v>
      </c>
      <c r="AH344" s="68">
        <v>100</v>
      </c>
      <c r="AI344">
        <v>140</v>
      </c>
      <c r="AJ344" s="78" t="s">
        <v>314</v>
      </c>
      <c r="AK344" s="68">
        <v>155</v>
      </c>
      <c r="AL344" s="69">
        <v>135</v>
      </c>
      <c r="AM344" s="78" t="s">
        <v>314</v>
      </c>
      <c r="AN344" s="68">
        <v>150</v>
      </c>
      <c r="AO344" s="69">
        <v>10</v>
      </c>
      <c r="AP344" s="78" t="s">
        <v>314</v>
      </c>
      <c r="AQ344" s="68">
        <v>15</v>
      </c>
      <c r="AR344">
        <v>145</v>
      </c>
      <c r="AS344" s="78" t="s">
        <v>314</v>
      </c>
      <c r="AT344" s="68">
        <v>155</v>
      </c>
      <c r="AU344">
        <v>143</v>
      </c>
      <c r="AV344" s="78" t="s">
        <v>314</v>
      </c>
      <c r="AW344" s="68">
        <v>148</v>
      </c>
    </row>
    <row r="345" spans="1:49" ht="15.75" x14ac:dyDescent="0.25">
      <c r="A345" s="66">
        <f t="shared" si="36"/>
        <v>44994</v>
      </c>
      <c r="B345">
        <f t="shared" si="33"/>
        <v>112.5</v>
      </c>
      <c r="C345" t="str">
        <f t="shared" si="34"/>
        <v>3-2023</v>
      </c>
      <c r="D345" s="93"/>
      <c r="E345" s="93"/>
      <c r="F345" s="20" t="str">
        <f t="shared" si="32"/>
        <v/>
      </c>
      <c r="G345" s="85" t="str">
        <f t="shared" si="35"/>
        <v/>
      </c>
      <c r="H345">
        <v>-15</v>
      </c>
      <c r="I345" t="s">
        <v>314</v>
      </c>
      <c r="J345" s="68">
        <v>-5</v>
      </c>
      <c r="K345">
        <v>-10</v>
      </c>
      <c r="L345" s="78" t="s">
        <v>314</v>
      </c>
      <c r="M345" s="68">
        <v>0</v>
      </c>
      <c r="N345">
        <v>0</v>
      </c>
      <c r="O345" s="67" t="s">
        <v>314</v>
      </c>
      <c r="P345" s="68">
        <v>10</v>
      </c>
      <c r="Q345">
        <v>45</v>
      </c>
      <c r="R345" s="78" t="s">
        <v>314</v>
      </c>
      <c r="S345" s="68">
        <v>55</v>
      </c>
      <c r="U345" s="67"/>
      <c r="V345" s="68"/>
      <c r="W345">
        <v>69</v>
      </c>
      <c r="X345" s="78" t="s">
        <v>314</v>
      </c>
      <c r="Y345" s="68">
        <v>80</v>
      </c>
      <c r="Z345">
        <v>110</v>
      </c>
      <c r="AA345" s="78" t="s">
        <v>314</v>
      </c>
      <c r="AB345" s="68">
        <v>115</v>
      </c>
      <c r="AC345">
        <v>25</v>
      </c>
      <c r="AD345" s="78" t="s">
        <v>314</v>
      </c>
      <c r="AE345" s="68">
        <v>120</v>
      </c>
      <c r="AF345">
        <v>95</v>
      </c>
      <c r="AG345" s="78" t="s">
        <v>314</v>
      </c>
      <c r="AH345" s="68">
        <v>100</v>
      </c>
      <c r="AI345">
        <v>140</v>
      </c>
      <c r="AJ345" s="78" t="s">
        <v>314</v>
      </c>
      <c r="AK345" s="68">
        <v>155</v>
      </c>
      <c r="AL345" s="69">
        <v>135</v>
      </c>
      <c r="AM345" s="78" t="s">
        <v>314</v>
      </c>
      <c r="AN345" s="68">
        <v>150</v>
      </c>
      <c r="AO345" s="69">
        <v>10</v>
      </c>
      <c r="AP345" s="78" t="s">
        <v>314</v>
      </c>
      <c r="AQ345" s="68">
        <v>15</v>
      </c>
      <c r="AR345">
        <v>145</v>
      </c>
      <c r="AS345" s="78" t="s">
        <v>314</v>
      </c>
      <c r="AT345" s="68">
        <v>155</v>
      </c>
      <c r="AU345">
        <v>143</v>
      </c>
      <c r="AV345" s="78" t="s">
        <v>314</v>
      </c>
      <c r="AW345" s="68">
        <v>148</v>
      </c>
    </row>
    <row r="346" spans="1:49" ht="15.75" x14ac:dyDescent="0.25">
      <c r="A346" s="66">
        <f t="shared" si="36"/>
        <v>45001</v>
      </c>
      <c r="B346">
        <f t="shared" si="33"/>
        <v>112.5</v>
      </c>
      <c r="C346" t="str">
        <f t="shared" si="34"/>
        <v>3-2023</v>
      </c>
      <c r="D346" s="93"/>
      <c r="E346" s="93"/>
      <c r="F346" s="20" t="str">
        <f t="shared" si="32"/>
        <v/>
      </c>
      <c r="G346" s="85" t="str">
        <f t="shared" si="35"/>
        <v/>
      </c>
      <c r="H346">
        <v>-5</v>
      </c>
      <c r="I346" t="s">
        <v>314</v>
      </c>
      <c r="J346" s="68">
        <v>5</v>
      </c>
      <c r="K346">
        <v>-5</v>
      </c>
      <c r="L346" s="78" t="s">
        <v>314</v>
      </c>
      <c r="M346" s="68">
        <v>5</v>
      </c>
      <c r="N346">
        <v>0</v>
      </c>
      <c r="O346" s="67" t="s">
        <v>314</v>
      </c>
      <c r="P346" s="68">
        <v>10</v>
      </c>
      <c r="Q346">
        <v>50</v>
      </c>
      <c r="R346" s="78" t="s">
        <v>314</v>
      </c>
      <c r="S346" s="68">
        <v>60</v>
      </c>
      <c r="U346" s="67"/>
      <c r="V346" s="68"/>
      <c r="W346">
        <v>69</v>
      </c>
      <c r="X346" s="78" t="s">
        <v>314</v>
      </c>
      <c r="Y346" s="68">
        <v>80</v>
      </c>
      <c r="Z346">
        <v>110</v>
      </c>
      <c r="AA346" s="78" t="s">
        <v>314</v>
      </c>
      <c r="AB346" s="68">
        <v>115</v>
      </c>
      <c r="AC346">
        <v>25</v>
      </c>
      <c r="AD346" s="78" t="s">
        <v>314</v>
      </c>
      <c r="AE346" s="68">
        <v>120</v>
      </c>
      <c r="AF346">
        <v>70</v>
      </c>
      <c r="AG346" s="78" t="s">
        <v>314</v>
      </c>
      <c r="AH346" s="68">
        <v>80</v>
      </c>
      <c r="AI346">
        <v>140</v>
      </c>
      <c r="AJ346" s="78" t="s">
        <v>314</v>
      </c>
      <c r="AK346" s="68">
        <v>155</v>
      </c>
      <c r="AL346" s="69">
        <v>135</v>
      </c>
      <c r="AM346" s="78" t="s">
        <v>314</v>
      </c>
      <c r="AN346" s="68">
        <v>150</v>
      </c>
      <c r="AO346" s="69">
        <v>10</v>
      </c>
      <c r="AP346" s="78" t="s">
        <v>314</v>
      </c>
      <c r="AQ346" s="68">
        <v>15</v>
      </c>
      <c r="AR346">
        <v>145</v>
      </c>
      <c r="AS346" s="78" t="s">
        <v>314</v>
      </c>
      <c r="AT346" s="68">
        <v>155</v>
      </c>
      <c r="AU346">
        <v>143</v>
      </c>
      <c r="AV346" s="78" t="s">
        <v>314</v>
      </c>
      <c r="AW346" s="68">
        <v>148</v>
      </c>
    </row>
    <row r="347" spans="1:49" ht="15.75" x14ac:dyDescent="0.25">
      <c r="A347" s="66">
        <f t="shared" si="36"/>
        <v>45008</v>
      </c>
      <c r="B347">
        <f t="shared" si="33"/>
        <v>112.5</v>
      </c>
      <c r="C347" t="str">
        <f t="shared" si="34"/>
        <v>3-2023</v>
      </c>
      <c r="D347" s="93"/>
      <c r="E347" s="93"/>
      <c r="F347" s="20" t="str">
        <f t="shared" si="32"/>
        <v/>
      </c>
      <c r="G347" s="85" t="str">
        <f t="shared" si="35"/>
        <v/>
      </c>
      <c r="H347">
        <v>0</v>
      </c>
      <c r="I347" t="s">
        <v>314</v>
      </c>
      <c r="J347" s="68">
        <v>8</v>
      </c>
      <c r="K347">
        <v>0</v>
      </c>
      <c r="L347" s="78" t="s">
        <v>314</v>
      </c>
      <c r="M347" s="68">
        <v>8</v>
      </c>
      <c r="N347">
        <v>0</v>
      </c>
      <c r="O347" s="67" t="s">
        <v>314</v>
      </c>
      <c r="P347" s="68">
        <v>15</v>
      </c>
      <c r="Q347">
        <v>55</v>
      </c>
      <c r="R347" s="78" t="s">
        <v>314</v>
      </c>
      <c r="S347" s="68">
        <v>60</v>
      </c>
      <c r="U347" s="67"/>
      <c r="V347" s="68"/>
      <c r="W347">
        <v>69</v>
      </c>
      <c r="X347" s="78" t="s">
        <v>314</v>
      </c>
      <c r="Y347" s="68">
        <v>80</v>
      </c>
      <c r="Z347">
        <v>110</v>
      </c>
      <c r="AA347" s="78" t="s">
        <v>314</v>
      </c>
      <c r="AB347" s="68">
        <v>115</v>
      </c>
      <c r="AC347">
        <v>25</v>
      </c>
      <c r="AD347" s="78" t="s">
        <v>314</v>
      </c>
      <c r="AE347" s="68">
        <v>120</v>
      </c>
      <c r="AF347">
        <v>70</v>
      </c>
      <c r="AG347" s="78" t="s">
        <v>314</v>
      </c>
      <c r="AH347" s="68">
        <v>80</v>
      </c>
      <c r="AI347">
        <v>140</v>
      </c>
      <c r="AJ347" s="78" t="s">
        <v>314</v>
      </c>
      <c r="AK347" s="68">
        <v>155</v>
      </c>
      <c r="AL347" s="69">
        <v>135</v>
      </c>
      <c r="AM347" s="78" t="s">
        <v>314</v>
      </c>
      <c r="AN347" s="68">
        <v>150</v>
      </c>
      <c r="AO347" s="69">
        <v>10</v>
      </c>
      <c r="AP347" s="78" t="s">
        <v>314</v>
      </c>
      <c r="AQ347" s="68">
        <v>15</v>
      </c>
      <c r="AR347">
        <v>145</v>
      </c>
      <c r="AS347" s="78" t="s">
        <v>314</v>
      </c>
      <c r="AT347" s="68">
        <v>155</v>
      </c>
      <c r="AU347">
        <v>143</v>
      </c>
      <c r="AV347" s="78" t="s">
        <v>314</v>
      </c>
      <c r="AW347" s="68">
        <v>148</v>
      </c>
    </row>
    <row r="348" spans="1:49" ht="15.75" x14ac:dyDescent="0.25">
      <c r="A348" s="66">
        <f t="shared" si="36"/>
        <v>45015</v>
      </c>
      <c r="B348">
        <f t="shared" si="33"/>
        <v>112.5</v>
      </c>
      <c r="C348" t="str">
        <f t="shared" si="34"/>
        <v>3-2023</v>
      </c>
      <c r="D348" s="93"/>
      <c r="E348" s="93"/>
      <c r="F348" s="20" t="str">
        <f t="shared" si="32"/>
        <v/>
      </c>
      <c r="G348" s="85" t="str">
        <f t="shared" si="35"/>
        <v/>
      </c>
      <c r="H348">
        <v>0</v>
      </c>
      <c r="I348" t="s">
        <v>314</v>
      </c>
      <c r="J348" s="68">
        <v>8</v>
      </c>
      <c r="K348">
        <v>0</v>
      </c>
      <c r="L348" s="78" t="s">
        <v>314</v>
      </c>
      <c r="M348" s="68">
        <v>8</v>
      </c>
      <c r="N348">
        <v>0</v>
      </c>
      <c r="O348" s="67" t="s">
        <v>314</v>
      </c>
      <c r="P348" s="68">
        <v>15</v>
      </c>
      <c r="Q348">
        <v>55</v>
      </c>
      <c r="R348" s="78" t="s">
        <v>314</v>
      </c>
      <c r="S348" s="68">
        <v>60</v>
      </c>
      <c r="U348" s="67"/>
      <c r="V348" s="68"/>
      <c r="W348">
        <v>69</v>
      </c>
      <c r="X348" s="78" t="s">
        <v>314</v>
      </c>
      <c r="Y348" s="68">
        <v>80</v>
      </c>
      <c r="Z348">
        <v>110</v>
      </c>
      <c r="AA348" s="78" t="s">
        <v>314</v>
      </c>
      <c r="AB348" s="68">
        <v>115</v>
      </c>
      <c r="AC348">
        <v>25</v>
      </c>
      <c r="AD348" s="78" t="s">
        <v>314</v>
      </c>
      <c r="AE348" s="68">
        <v>120</v>
      </c>
      <c r="AF348">
        <v>70</v>
      </c>
      <c r="AG348" s="78" t="s">
        <v>314</v>
      </c>
      <c r="AH348" s="68">
        <v>80</v>
      </c>
      <c r="AI348">
        <v>140</v>
      </c>
      <c r="AJ348" s="78" t="s">
        <v>314</v>
      </c>
      <c r="AK348" s="68">
        <v>155</v>
      </c>
      <c r="AL348" s="69">
        <v>135</v>
      </c>
      <c r="AM348" s="78" t="s">
        <v>314</v>
      </c>
      <c r="AN348" s="68">
        <v>150</v>
      </c>
      <c r="AO348" s="69">
        <v>10</v>
      </c>
      <c r="AP348" s="78" t="s">
        <v>314</v>
      </c>
      <c r="AQ348" s="68">
        <v>15</v>
      </c>
      <c r="AR348">
        <v>145</v>
      </c>
      <c r="AS348" s="78" t="s">
        <v>314</v>
      </c>
      <c r="AT348" s="68">
        <v>155</v>
      </c>
      <c r="AU348">
        <v>143</v>
      </c>
      <c r="AV348" s="78" t="s">
        <v>314</v>
      </c>
      <c r="AW348" s="68">
        <v>148</v>
      </c>
    </row>
    <row r="349" spans="1:49" ht="15.75" x14ac:dyDescent="0.25">
      <c r="A349" s="66">
        <v>45022</v>
      </c>
      <c r="B349">
        <f t="shared" si="33"/>
        <v>100</v>
      </c>
      <c r="C349" t="str">
        <f t="shared" si="34"/>
        <v>4-2023</v>
      </c>
      <c r="D349" s="93"/>
      <c r="E349" s="93"/>
      <c r="F349" s="20" t="str">
        <f t="shared" si="32"/>
        <v/>
      </c>
      <c r="G349" s="85" t="str">
        <f t="shared" si="35"/>
        <v/>
      </c>
      <c r="H349">
        <v>6</v>
      </c>
      <c r="I349" t="s">
        <v>314</v>
      </c>
      <c r="J349" s="68">
        <v>12</v>
      </c>
      <c r="K349">
        <v>6</v>
      </c>
      <c r="L349" s="78" t="s">
        <v>314</v>
      </c>
      <c r="M349" s="68">
        <v>12</v>
      </c>
      <c r="N349">
        <v>10</v>
      </c>
      <c r="O349" s="67" t="s">
        <v>314</v>
      </c>
      <c r="P349" s="68">
        <v>15</v>
      </c>
      <c r="Q349">
        <v>60</v>
      </c>
      <c r="R349" s="78" t="s">
        <v>314</v>
      </c>
      <c r="S349" s="68">
        <v>70</v>
      </c>
      <c r="U349" s="67"/>
      <c r="V349" s="68"/>
      <c r="W349">
        <v>69</v>
      </c>
      <c r="X349" s="78" t="s">
        <v>314</v>
      </c>
      <c r="Y349" s="68">
        <v>80</v>
      </c>
      <c r="Z349">
        <v>95</v>
      </c>
      <c r="AA349" s="78" t="s">
        <v>314</v>
      </c>
      <c r="AB349" s="68">
        <v>105</v>
      </c>
      <c r="AC349">
        <v>35</v>
      </c>
      <c r="AD349" s="78" t="s">
        <v>314</v>
      </c>
      <c r="AE349" s="68">
        <v>125</v>
      </c>
      <c r="AF349">
        <v>70</v>
      </c>
      <c r="AG349" s="78" t="s">
        <v>314</v>
      </c>
      <c r="AH349" s="68">
        <v>80</v>
      </c>
      <c r="AI349">
        <v>140</v>
      </c>
      <c r="AJ349" s="78" t="s">
        <v>314</v>
      </c>
      <c r="AK349" s="68">
        <v>155</v>
      </c>
      <c r="AL349" s="69">
        <v>135</v>
      </c>
      <c r="AM349" s="78" t="s">
        <v>314</v>
      </c>
      <c r="AN349" s="68">
        <v>150</v>
      </c>
      <c r="AO349" s="69">
        <v>10</v>
      </c>
      <c r="AP349" s="78" t="s">
        <v>314</v>
      </c>
      <c r="AQ349" s="68">
        <v>15</v>
      </c>
      <c r="AR349">
        <v>57</v>
      </c>
      <c r="AS349" s="78" t="s">
        <v>314</v>
      </c>
      <c r="AT349" s="68">
        <v>63</v>
      </c>
      <c r="AU349">
        <v>143</v>
      </c>
      <c r="AV349" s="78" t="s">
        <v>314</v>
      </c>
      <c r="AW349" s="68">
        <v>148</v>
      </c>
    </row>
    <row r="350" spans="1:49" ht="15.75" x14ac:dyDescent="0.25">
      <c r="A350" s="66">
        <f>A349+7</f>
        <v>45029</v>
      </c>
      <c r="B350">
        <f t="shared" si="33"/>
        <v>100</v>
      </c>
      <c r="C350" t="str">
        <f t="shared" si="34"/>
        <v>4-2023</v>
      </c>
      <c r="D350" s="93"/>
      <c r="E350" s="93"/>
      <c r="F350" s="20" t="str">
        <f t="shared" si="32"/>
        <v/>
      </c>
      <c r="G350" s="85" t="str">
        <f t="shared" si="35"/>
        <v/>
      </c>
      <c r="H350">
        <v>9</v>
      </c>
      <c r="I350" t="s">
        <v>314</v>
      </c>
      <c r="J350" s="68">
        <v>15</v>
      </c>
      <c r="K350">
        <v>13</v>
      </c>
      <c r="L350" s="78" t="s">
        <v>314</v>
      </c>
      <c r="M350" s="68">
        <v>18</v>
      </c>
      <c r="N350">
        <v>10</v>
      </c>
      <c r="O350" s="67" t="s">
        <v>314</v>
      </c>
      <c r="P350" s="68">
        <v>15</v>
      </c>
      <c r="Q350">
        <v>60</v>
      </c>
      <c r="R350" s="78" t="s">
        <v>314</v>
      </c>
      <c r="S350" s="68">
        <v>70</v>
      </c>
      <c r="U350" s="67"/>
      <c r="V350" s="68"/>
      <c r="W350">
        <v>65</v>
      </c>
      <c r="X350" s="78" t="s">
        <v>314</v>
      </c>
      <c r="Y350" s="68">
        <v>79</v>
      </c>
      <c r="Z350">
        <v>95</v>
      </c>
      <c r="AA350" s="78" t="s">
        <v>314</v>
      </c>
      <c r="AB350" s="68">
        <v>105</v>
      </c>
      <c r="AC350">
        <v>35</v>
      </c>
      <c r="AD350" s="78" t="s">
        <v>314</v>
      </c>
      <c r="AE350" s="68">
        <v>130</v>
      </c>
      <c r="AF350">
        <v>70</v>
      </c>
      <c r="AG350" s="78" t="s">
        <v>314</v>
      </c>
      <c r="AH350" s="68">
        <v>80</v>
      </c>
      <c r="AI350">
        <v>125</v>
      </c>
      <c r="AJ350" s="78" t="s">
        <v>314</v>
      </c>
      <c r="AK350" s="68">
        <v>140</v>
      </c>
      <c r="AL350" s="69">
        <v>120</v>
      </c>
      <c r="AM350" s="78" t="s">
        <v>314</v>
      </c>
      <c r="AN350" s="68">
        <v>135</v>
      </c>
      <c r="AO350" s="69">
        <v>10</v>
      </c>
      <c r="AP350" s="78" t="s">
        <v>314</v>
      </c>
      <c r="AQ350" s="68">
        <v>15</v>
      </c>
      <c r="AR350">
        <v>57</v>
      </c>
      <c r="AS350" s="78" t="s">
        <v>314</v>
      </c>
      <c r="AT350" s="68">
        <v>63</v>
      </c>
      <c r="AU350">
        <v>143</v>
      </c>
      <c r="AV350" s="78" t="s">
        <v>314</v>
      </c>
      <c r="AW350" s="68">
        <v>148</v>
      </c>
    </row>
    <row r="351" spans="1:49" ht="15.75" x14ac:dyDescent="0.25">
      <c r="A351" s="66">
        <f>A350+7</f>
        <v>45036</v>
      </c>
      <c r="B351">
        <f t="shared" si="33"/>
        <v>100</v>
      </c>
      <c r="C351" t="str">
        <f t="shared" si="34"/>
        <v>4-2023</v>
      </c>
      <c r="D351" s="93"/>
      <c r="E351" s="93"/>
      <c r="F351" s="20" t="str">
        <f t="shared" si="32"/>
        <v/>
      </c>
      <c r="G351" s="85" t="str">
        <f t="shared" si="35"/>
        <v/>
      </c>
      <c r="H351">
        <v>9</v>
      </c>
      <c r="I351" t="s">
        <v>314</v>
      </c>
      <c r="J351" s="68">
        <v>15</v>
      </c>
      <c r="K351">
        <v>10</v>
      </c>
      <c r="L351" s="78" t="s">
        <v>314</v>
      </c>
      <c r="M351" s="68">
        <v>15</v>
      </c>
      <c r="N351">
        <v>10</v>
      </c>
      <c r="O351" s="67" t="s">
        <v>314</v>
      </c>
      <c r="P351" s="68">
        <v>15</v>
      </c>
      <c r="Q351">
        <v>60</v>
      </c>
      <c r="R351" s="78" t="s">
        <v>314</v>
      </c>
      <c r="S351" s="68">
        <v>70</v>
      </c>
      <c r="U351" s="67"/>
      <c r="V351" s="68"/>
      <c r="W351">
        <v>65</v>
      </c>
      <c r="X351" s="78" t="s">
        <v>314</v>
      </c>
      <c r="Y351" s="68">
        <v>79</v>
      </c>
      <c r="Z351">
        <v>95</v>
      </c>
      <c r="AA351" s="78" t="s">
        <v>314</v>
      </c>
      <c r="AB351" s="68">
        <v>105</v>
      </c>
      <c r="AC351">
        <v>35</v>
      </c>
      <c r="AD351" s="78" t="s">
        <v>314</v>
      </c>
      <c r="AE351" s="68">
        <v>130</v>
      </c>
      <c r="AF351">
        <v>70</v>
      </c>
      <c r="AG351" s="78" t="s">
        <v>314</v>
      </c>
      <c r="AH351" s="68">
        <v>80</v>
      </c>
      <c r="AI351">
        <v>125</v>
      </c>
      <c r="AJ351" s="78" t="s">
        <v>314</v>
      </c>
      <c r="AK351" s="68">
        <v>140</v>
      </c>
      <c r="AL351" s="69">
        <v>120</v>
      </c>
      <c r="AM351" s="78" t="s">
        <v>314</v>
      </c>
      <c r="AN351" s="68">
        <v>135</v>
      </c>
      <c r="AO351" s="69">
        <v>8</v>
      </c>
      <c r="AP351" s="78" t="s">
        <v>314</v>
      </c>
      <c r="AQ351" s="68">
        <v>15</v>
      </c>
      <c r="AR351">
        <v>57</v>
      </c>
      <c r="AS351" s="78" t="s">
        <v>314</v>
      </c>
      <c r="AT351" s="68">
        <v>63</v>
      </c>
      <c r="AU351">
        <v>143</v>
      </c>
      <c r="AV351" s="78" t="s">
        <v>314</v>
      </c>
      <c r="AW351" s="68">
        <v>148</v>
      </c>
    </row>
    <row r="352" spans="1:49" ht="15.75" x14ac:dyDescent="0.25">
      <c r="A352" s="66">
        <f>A351+7</f>
        <v>45043</v>
      </c>
      <c r="B352">
        <f t="shared" si="33"/>
        <v>100</v>
      </c>
      <c r="C352" t="str">
        <f t="shared" si="34"/>
        <v>4-2023</v>
      </c>
      <c r="D352" s="93"/>
      <c r="E352" s="93"/>
      <c r="F352" s="20" t="str">
        <f t="shared" si="32"/>
        <v/>
      </c>
      <c r="G352" s="85" t="str">
        <f t="shared" si="35"/>
        <v/>
      </c>
      <c r="H352">
        <v>9</v>
      </c>
      <c r="I352" t="s">
        <v>314</v>
      </c>
      <c r="J352" s="68">
        <v>15</v>
      </c>
      <c r="K352">
        <v>10</v>
      </c>
      <c r="L352" s="78" t="s">
        <v>314</v>
      </c>
      <c r="M352" s="68">
        <v>15</v>
      </c>
      <c r="N352">
        <v>10</v>
      </c>
      <c r="O352" s="67" t="s">
        <v>314</v>
      </c>
      <c r="P352" s="68">
        <v>15</v>
      </c>
      <c r="Q352">
        <v>60</v>
      </c>
      <c r="R352" s="78" t="s">
        <v>314</v>
      </c>
      <c r="S352" s="68">
        <v>70</v>
      </c>
      <c r="U352" s="67"/>
      <c r="V352" s="68"/>
      <c r="W352">
        <v>65</v>
      </c>
      <c r="X352" s="78" t="s">
        <v>314</v>
      </c>
      <c r="Y352" s="68">
        <v>79</v>
      </c>
      <c r="Z352">
        <v>95</v>
      </c>
      <c r="AA352" s="78" t="s">
        <v>314</v>
      </c>
      <c r="AB352" s="68">
        <v>105</v>
      </c>
      <c r="AC352">
        <v>35</v>
      </c>
      <c r="AD352" s="78" t="s">
        <v>314</v>
      </c>
      <c r="AE352" s="68">
        <v>130</v>
      </c>
      <c r="AF352">
        <v>70</v>
      </c>
      <c r="AG352" s="78" t="s">
        <v>314</v>
      </c>
      <c r="AH352" s="68">
        <v>80</v>
      </c>
      <c r="AI352">
        <v>125</v>
      </c>
      <c r="AJ352" s="78" t="s">
        <v>314</v>
      </c>
      <c r="AK352" s="68">
        <v>140</v>
      </c>
      <c r="AL352" s="69">
        <v>120</v>
      </c>
      <c r="AM352" s="78" t="s">
        <v>314</v>
      </c>
      <c r="AN352" s="68">
        <v>135</v>
      </c>
      <c r="AO352" s="69">
        <v>8</v>
      </c>
      <c r="AP352" s="78" t="s">
        <v>314</v>
      </c>
      <c r="AQ352" s="68">
        <v>15</v>
      </c>
      <c r="AR352">
        <v>57</v>
      </c>
      <c r="AS352" s="78" t="s">
        <v>314</v>
      </c>
      <c r="AT352" s="68">
        <v>63</v>
      </c>
      <c r="AU352">
        <v>143</v>
      </c>
      <c r="AV352" s="78" t="s">
        <v>314</v>
      </c>
      <c r="AW352" s="68">
        <v>148</v>
      </c>
    </row>
    <row r="353" spans="1:49" ht="15.75" x14ac:dyDescent="0.25">
      <c r="A353" s="66">
        <f>A352+7</f>
        <v>45050</v>
      </c>
      <c r="B353">
        <f t="shared" si="33"/>
        <v>100</v>
      </c>
      <c r="C353" t="str">
        <f t="shared" si="34"/>
        <v>5-2023</v>
      </c>
      <c r="D353" s="93"/>
      <c r="E353" s="93"/>
      <c r="F353" s="20" t="str">
        <f t="shared" si="32"/>
        <v/>
      </c>
      <c r="G353" s="85" t="str">
        <f t="shared" si="35"/>
        <v/>
      </c>
      <c r="H353">
        <v>9</v>
      </c>
      <c r="I353" t="s">
        <v>314</v>
      </c>
      <c r="J353" s="68">
        <v>15</v>
      </c>
      <c r="K353">
        <v>8</v>
      </c>
      <c r="L353" s="78" t="s">
        <v>314</v>
      </c>
      <c r="M353" s="68">
        <v>13</v>
      </c>
      <c r="N353">
        <v>10</v>
      </c>
      <c r="O353" s="67" t="s">
        <v>314</v>
      </c>
      <c r="P353" s="68">
        <v>15</v>
      </c>
      <c r="Q353">
        <v>60</v>
      </c>
      <c r="R353" s="78" t="s">
        <v>314</v>
      </c>
      <c r="S353" s="68">
        <v>68</v>
      </c>
      <c r="U353" s="67"/>
      <c r="V353" s="68"/>
      <c r="W353">
        <v>65</v>
      </c>
      <c r="X353" s="78" t="s">
        <v>314</v>
      </c>
      <c r="Y353" s="68">
        <v>79</v>
      </c>
      <c r="Z353">
        <v>95</v>
      </c>
      <c r="AA353" s="78" t="s">
        <v>314</v>
      </c>
      <c r="AB353" s="68">
        <v>105</v>
      </c>
      <c r="AC353">
        <v>35</v>
      </c>
      <c r="AD353" s="78" t="s">
        <v>314</v>
      </c>
      <c r="AE353" s="68">
        <v>125</v>
      </c>
      <c r="AF353">
        <v>70</v>
      </c>
      <c r="AG353" s="78" t="s">
        <v>314</v>
      </c>
      <c r="AH353" s="68">
        <v>80</v>
      </c>
      <c r="AI353">
        <v>125</v>
      </c>
      <c r="AJ353" s="78" t="s">
        <v>314</v>
      </c>
      <c r="AK353" s="68">
        <v>140</v>
      </c>
      <c r="AL353" s="69">
        <v>120</v>
      </c>
      <c r="AM353" s="78" t="s">
        <v>314</v>
      </c>
      <c r="AN353" s="68">
        <v>135</v>
      </c>
      <c r="AO353" s="69">
        <v>8</v>
      </c>
      <c r="AP353" s="78" t="s">
        <v>314</v>
      </c>
      <c r="AQ353" s="68">
        <v>15</v>
      </c>
      <c r="AR353">
        <v>57</v>
      </c>
      <c r="AS353" s="78" t="s">
        <v>314</v>
      </c>
      <c r="AT353" s="68">
        <v>63</v>
      </c>
      <c r="AU353">
        <v>143</v>
      </c>
      <c r="AV353" s="78" t="s">
        <v>314</v>
      </c>
      <c r="AW353" s="68">
        <v>148</v>
      </c>
    </row>
    <row r="354" spans="1:49" ht="15.75" x14ac:dyDescent="0.25">
      <c r="A354" s="66">
        <v>45057</v>
      </c>
      <c r="B354">
        <f t="shared" si="33"/>
        <v>100</v>
      </c>
      <c r="C354" t="str">
        <f t="shared" si="34"/>
        <v>5-2023</v>
      </c>
      <c r="D354" s="93"/>
      <c r="E354" s="93"/>
      <c r="F354" s="20" t="str">
        <f t="shared" si="32"/>
        <v/>
      </c>
      <c r="G354" s="85" t="str">
        <f t="shared" si="35"/>
        <v/>
      </c>
      <c r="H354">
        <v>7</v>
      </c>
      <c r="I354" t="s">
        <v>314</v>
      </c>
      <c r="J354" s="68">
        <v>13</v>
      </c>
      <c r="K354">
        <v>3</v>
      </c>
      <c r="L354" s="78" t="s">
        <v>314</v>
      </c>
      <c r="M354" s="68">
        <v>8</v>
      </c>
      <c r="N354">
        <v>10</v>
      </c>
      <c r="O354" s="67" t="s">
        <v>314</v>
      </c>
      <c r="P354" s="68">
        <v>15</v>
      </c>
      <c r="Q354">
        <v>50</v>
      </c>
      <c r="R354" s="78" t="s">
        <v>314</v>
      </c>
      <c r="S354" s="68">
        <v>55</v>
      </c>
      <c r="U354" s="67"/>
      <c r="V354" s="68"/>
      <c r="W354">
        <v>70</v>
      </c>
      <c r="X354" s="78" t="s">
        <v>314</v>
      </c>
      <c r="Y354" s="68">
        <v>75</v>
      </c>
      <c r="Z354">
        <v>95</v>
      </c>
      <c r="AA354" s="78" t="s">
        <v>314</v>
      </c>
      <c r="AB354" s="68">
        <v>105</v>
      </c>
      <c r="AC354">
        <v>35</v>
      </c>
      <c r="AD354" s="78" t="s">
        <v>314</v>
      </c>
      <c r="AE354" s="68">
        <v>120</v>
      </c>
      <c r="AF354">
        <v>65</v>
      </c>
      <c r="AG354" s="78" t="s">
        <v>314</v>
      </c>
      <c r="AH354" s="68">
        <v>70</v>
      </c>
      <c r="AI354">
        <v>125</v>
      </c>
      <c r="AJ354" s="78" t="s">
        <v>314</v>
      </c>
      <c r="AK354" s="68">
        <v>140</v>
      </c>
      <c r="AL354" s="69">
        <v>120</v>
      </c>
      <c r="AM354" s="78" t="s">
        <v>314</v>
      </c>
      <c r="AN354" s="68">
        <v>135</v>
      </c>
      <c r="AO354" s="69">
        <v>8</v>
      </c>
      <c r="AP354" s="78" t="s">
        <v>314</v>
      </c>
      <c r="AQ354" s="68">
        <v>15</v>
      </c>
      <c r="AR354">
        <v>57</v>
      </c>
      <c r="AS354" s="78" t="s">
        <v>314</v>
      </c>
      <c r="AT354" s="68">
        <v>63</v>
      </c>
      <c r="AU354">
        <v>143</v>
      </c>
      <c r="AV354" s="78" t="s">
        <v>314</v>
      </c>
      <c r="AW354" s="68">
        <v>148</v>
      </c>
    </row>
    <row r="355" spans="1:49" ht="15.75" x14ac:dyDescent="0.25">
      <c r="A355" s="66">
        <f t="shared" ref="A355:A365" si="37">A354+7</f>
        <v>45064</v>
      </c>
      <c r="B355">
        <f t="shared" si="33"/>
        <v>100</v>
      </c>
      <c r="C355" t="str">
        <f t="shared" si="34"/>
        <v>5-2023</v>
      </c>
      <c r="D355" s="93"/>
      <c r="E355" s="93"/>
      <c r="F355" s="20" t="str">
        <f t="shared" si="32"/>
        <v/>
      </c>
      <c r="G355" s="85" t="str">
        <f t="shared" si="35"/>
        <v/>
      </c>
      <c r="H355">
        <v>5</v>
      </c>
      <c r="I355" t="s">
        <v>314</v>
      </c>
      <c r="J355" s="68">
        <v>10</v>
      </c>
      <c r="K355">
        <v>1</v>
      </c>
      <c r="L355" s="78" t="s">
        <v>314</v>
      </c>
      <c r="M355" s="68">
        <v>7</v>
      </c>
      <c r="N355">
        <v>10</v>
      </c>
      <c r="O355" s="67" t="s">
        <v>314</v>
      </c>
      <c r="P355" s="68">
        <v>15</v>
      </c>
      <c r="Q355">
        <v>42</v>
      </c>
      <c r="R355" s="78" t="s">
        <v>314</v>
      </c>
      <c r="S355" s="68">
        <v>50</v>
      </c>
      <c r="U355" s="67"/>
      <c r="V355" s="68"/>
      <c r="W355">
        <v>70</v>
      </c>
      <c r="X355" s="78" t="s">
        <v>314</v>
      </c>
      <c r="Y355" s="68">
        <v>75</v>
      </c>
      <c r="Z355">
        <v>95</v>
      </c>
      <c r="AA355" s="78" t="s">
        <v>314</v>
      </c>
      <c r="AB355" s="68">
        <v>105</v>
      </c>
      <c r="AC355">
        <v>35</v>
      </c>
      <c r="AD355" s="78" t="s">
        <v>314</v>
      </c>
      <c r="AE355" s="68">
        <v>120</v>
      </c>
      <c r="AF355">
        <v>65</v>
      </c>
      <c r="AG355" s="78" t="s">
        <v>314</v>
      </c>
      <c r="AH355" s="68">
        <v>70</v>
      </c>
      <c r="AI355">
        <v>125</v>
      </c>
      <c r="AJ355" s="78" t="s">
        <v>314</v>
      </c>
      <c r="AK355" s="68">
        <v>140</v>
      </c>
      <c r="AL355" s="69">
        <v>120</v>
      </c>
      <c r="AM355" s="78" t="s">
        <v>314</v>
      </c>
      <c r="AN355" s="68">
        <v>135</v>
      </c>
      <c r="AO355" s="69">
        <v>8</v>
      </c>
      <c r="AP355" s="78" t="s">
        <v>314</v>
      </c>
      <c r="AQ355" s="68">
        <v>15</v>
      </c>
      <c r="AR355">
        <v>57</v>
      </c>
      <c r="AS355" s="78" t="s">
        <v>314</v>
      </c>
      <c r="AT355" s="68">
        <v>63</v>
      </c>
      <c r="AU355">
        <v>143</v>
      </c>
      <c r="AV355" s="78" t="s">
        <v>314</v>
      </c>
      <c r="AW355" s="68">
        <v>148</v>
      </c>
    </row>
    <row r="356" spans="1:49" ht="15.75" x14ac:dyDescent="0.25">
      <c r="A356" s="66">
        <f t="shared" si="37"/>
        <v>45071</v>
      </c>
      <c r="B356">
        <f t="shared" si="33"/>
        <v>100</v>
      </c>
      <c r="C356" t="str">
        <f t="shared" si="34"/>
        <v>5-2023</v>
      </c>
      <c r="D356" s="93"/>
      <c r="E356" s="93"/>
      <c r="F356" s="20" t="str">
        <f t="shared" si="32"/>
        <v/>
      </c>
      <c r="G356" s="85" t="str">
        <f t="shared" si="35"/>
        <v/>
      </c>
      <c r="H356">
        <v>0</v>
      </c>
      <c r="I356" t="s">
        <v>314</v>
      </c>
      <c r="J356" s="68">
        <v>7</v>
      </c>
      <c r="K356">
        <v>0</v>
      </c>
      <c r="L356" s="78" t="s">
        <v>314</v>
      </c>
      <c r="M356" s="68">
        <v>5</v>
      </c>
      <c r="N356">
        <v>10</v>
      </c>
      <c r="O356" s="67" t="s">
        <v>314</v>
      </c>
      <c r="P356" s="68">
        <v>15</v>
      </c>
      <c r="Q356">
        <v>40</v>
      </c>
      <c r="R356" s="78" t="s">
        <v>314</v>
      </c>
      <c r="S356" s="68">
        <v>50</v>
      </c>
      <c r="U356" s="67"/>
      <c r="V356" s="68"/>
      <c r="W356">
        <v>70</v>
      </c>
      <c r="X356" s="78" t="s">
        <v>314</v>
      </c>
      <c r="Y356" s="68">
        <v>75</v>
      </c>
      <c r="Z356">
        <v>95</v>
      </c>
      <c r="AA356" s="78" t="s">
        <v>314</v>
      </c>
      <c r="AB356" s="68">
        <v>105</v>
      </c>
      <c r="AC356">
        <v>35</v>
      </c>
      <c r="AD356" s="78" t="s">
        <v>314</v>
      </c>
      <c r="AE356" s="68">
        <v>115</v>
      </c>
      <c r="AF356">
        <v>65</v>
      </c>
      <c r="AG356" s="78" t="s">
        <v>314</v>
      </c>
      <c r="AH356" s="68">
        <v>70</v>
      </c>
      <c r="AI356">
        <v>125</v>
      </c>
      <c r="AJ356" s="78" t="s">
        <v>314</v>
      </c>
      <c r="AK356" s="68">
        <v>140</v>
      </c>
      <c r="AL356" s="69">
        <v>120</v>
      </c>
      <c r="AM356" s="78" t="s">
        <v>314</v>
      </c>
      <c r="AN356" s="68">
        <v>135</v>
      </c>
      <c r="AO356" s="69">
        <v>8</v>
      </c>
      <c r="AP356" s="78" t="s">
        <v>314</v>
      </c>
      <c r="AQ356" s="68">
        <v>15</v>
      </c>
      <c r="AR356">
        <v>57</v>
      </c>
      <c r="AS356" s="78" t="s">
        <v>314</v>
      </c>
      <c r="AT356" s="68">
        <v>63</v>
      </c>
      <c r="AU356">
        <v>143</v>
      </c>
      <c r="AV356" s="78" t="s">
        <v>314</v>
      </c>
      <c r="AW356" s="68">
        <v>148</v>
      </c>
    </row>
    <row r="357" spans="1:49" ht="15.75" x14ac:dyDescent="0.25">
      <c r="A357" s="66">
        <f t="shared" si="37"/>
        <v>45078</v>
      </c>
      <c r="B357">
        <f t="shared" si="33"/>
        <v>100</v>
      </c>
      <c r="C357" t="str">
        <f t="shared" si="34"/>
        <v>6-2023</v>
      </c>
      <c r="D357" s="93"/>
      <c r="E357" s="93"/>
      <c r="F357" s="20" t="str">
        <f t="shared" si="32"/>
        <v/>
      </c>
      <c r="G357" s="85" t="str">
        <f t="shared" si="35"/>
        <v/>
      </c>
      <c r="H357">
        <v>0</v>
      </c>
      <c r="I357" t="s">
        <v>314</v>
      </c>
      <c r="J357" s="68">
        <v>5</v>
      </c>
      <c r="K357">
        <v>0</v>
      </c>
      <c r="L357" s="78" t="s">
        <v>314</v>
      </c>
      <c r="M357" s="68">
        <v>3</v>
      </c>
      <c r="N357">
        <v>10</v>
      </c>
      <c r="O357" s="67" t="s">
        <v>314</v>
      </c>
      <c r="P357" s="68">
        <v>15</v>
      </c>
      <c r="Q357">
        <v>40</v>
      </c>
      <c r="R357" s="78" t="s">
        <v>314</v>
      </c>
      <c r="S357" s="68">
        <v>50</v>
      </c>
      <c r="U357" s="67"/>
      <c r="V357" s="68"/>
      <c r="W357">
        <v>70</v>
      </c>
      <c r="X357" s="78" t="s">
        <v>314</v>
      </c>
      <c r="Y357" s="68">
        <v>75</v>
      </c>
      <c r="Z357">
        <v>95</v>
      </c>
      <c r="AA357" s="78" t="s">
        <v>314</v>
      </c>
      <c r="AB357" s="68">
        <v>105</v>
      </c>
      <c r="AC357">
        <v>35</v>
      </c>
      <c r="AD357" s="78" t="s">
        <v>314</v>
      </c>
      <c r="AE357" s="68">
        <v>115</v>
      </c>
      <c r="AF357">
        <v>65</v>
      </c>
      <c r="AG357" s="78" t="s">
        <v>314</v>
      </c>
      <c r="AH357" s="68">
        <v>70</v>
      </c>
      <c r="AI357">
        <v>125</v>
      </c>
      <c r="AJ357" s="78" t="s">
        <v>314</v>
      </c>
      <c r="AK357" s="68">
        <v>140</v>
      </c>
      <c r="AL357" s="69">
        <v>120</v>
      </c>
      <c r="AM357" s="78" t="s">
        <v>314</v>
      </c>
      <c r="AN357" s="68">
        <v>135</v>
      </c>
      <c r="AO357" s="69">
        <v>8</v>
      </c>
      <c r="AP357" s="78" t="s">
        <v>314</v>
      </c>
      <c r="AQ357" s="68">
        <v>15</v>
      </c>
      <c r="AR357">
        <v>57</v>
      </c>
      <c r="AS357" s="78" t="s">
        <v>314</v>
      </c>
      <c r="AT357" s="68">
        <v>63</v>
      </c>
      <c r="AU357">
        <v>143</v>
      </c>
      <c r="AV357" s="78" t="s">
        <v>314</v>
      </c>
      <c r="AW357" s="68">
        <v>148</v>
      </c>
    </row>
    <row r="358" spans="1:49" ht="15.75" x14ac:dyDescent="0.25">
      <c r="A358" s="66">
        <f t="shared" si="37"/>
        <v>45085</v>
      </c>
      <c r="B358">
        <f t="shared" si="33"/>
        <v>100</v>
      </c>
      <c r="C358" t="str">
        <f t="shared" si="34"/>
        <v>6-2023</v>
      </c>
      <c r="D358" s="93"/>
      <c r="E358" s="93"/>
      <c r="F358" s="20" t="str">
        <f t="shared" si="32"/>
        <v/>
      </c>
      <c r="G358" s="85" t="str">
        <f t="shared" si="35"/>
        <v/>
      </c>
      <c r="H358">
        <v>0</v>
      </c>
      <c r="I358" t="s">
        <v>314</v>
      </c>
      <c r="J358" s="68">
        <v>5</v>
      </c>
      <c r="K358">
        <v>0</v>
      </c>
      <c r="L358" s="78" t="s">
        <v>314</v>
      </c>
      <c r="M358" s="68">
        <v>3</v>
      </c>
      <c r="N358">
        <v>10</v>
      </c>
      <c r="O358" s="67" t="s">
        <v>314</v>
      </c>
      <c r="P358" s="68">
        <v>15</v>
      </c>
      <c r="Q358">
        <v>40</v>
      </c>
      <c r="R358" s="78" t="s">
        <v>314</v>
      </c>
      <c r="S358" s="68">
        <v>50</v>
      </c>
      <c r="U358" s="67"/>
      <c r="V358" s="68"/>
      <c r="W358">
        <v>70</v>
      </c>
      <c r="X358" s="78" t="s">
        <v>314</v>
      </c>
      <c r="Y358" s="68">
        <v>75</v>
      </c>
      <c r="Z358">
        <v>95</v>
      </c>
      <c r="AA358" s="78" t="s">
        <v>314</v>
      </c>
      <c r="AB358" s="68">
        <v>105</v>
      </c>
      <c r="AC358">
        <v>35</v>
      </c>
      <c r="AD358" s="78" t="s">
        <v>314</v>
      </c>
      <c r="AE358" s="68">
        <v>115</v>
      </c>
      <c r="AF358">
        <v>65</v>
      </c>
      <c r="AG358" s="78" t="s">
        <v>314</v>
      </c>
      <c r="AH358" s="68">
        <v>70</v>
      </c>
      <c r="AI358">
        <v>125</v>
      </c>
      <c r="AJ358" s="78" t="s">
        <v>314</v>
      </c>
      <c r="AK358" s="68">
        <v>140</v>
      </c>
      <c r="AL358" s="69">
        <v>120</v>
      </c>
      <c r="AM358" s="78" t="s">
        <v>314</v>
      </c>
      <c r="AN358" s="68">
        <v>135</v>
      </c>
      <c r="AO358" s="69">
        <v>8</v>
      </c>
      <c r="AP358" s="78" t="s">
        <v>314</v>
      </c>
      <c r="AQ358" s="68">
        <v>15</v>
      </c>
      <c r="AR358">
        <v>57</v>
      </c>
      <c r="AS358" s="78" t="s">
        <v>314</v>
      </c>
      <c r="AT358" s="68">
        <v>63</v>
      </c>
      <c r="AU358">
        <v>143</v>
      </c>
      <c r="AV358" s="78" t="s">
        <v>314</v>
      </c>
      <c r="AW358" s="68">
        <v>148</v>
      </c>
    </row>
    <row r="359" spans="1:49" ht="15.75" x14ac:dyDescent="0.25">
      <c r="A359" s="66">
        <f t="shared" si="37"/>
        <v>45092</v>
      </c>
      <c r="B359">
        <f t="shared" si="33"/>
        <v>100</v>
      </c>
      <c r="C359" t="str">
        <f t="shared" si="34"/>
        <v>6-2023</v>
      </c>
      <c r="D359" s="93"/>
      <c r="E359" s="93"/>
      <c r="F359" s="20" t="str">
        <f t="shared" si="32"/>
        <v/>
      </c>
      <c r="G359" s="85" t="str">
        <f t="shared" si="35"/>
        <v/>
      </c>
      <c r="H359">
        <v>0</v>
      </c>
      <c r="I359" t="s">
        <v>314</v>
      </c>
      <c r="J359" s="68">
        <v>5</v>
      </c>
      <c r="K359">
        <v>0</v>
      </c>
      <c r="L359" s="78" t="s">
        <v>314</v>
      </c>
      <c r="M359" s="68">
        <v>3</v>
      </c>
      <c r="N359">
        <v>10</v>
      </c>
      <c r="O359" s="67" t="s">
        <v>314</v>
      </c>
      <c r="P359" s="68">
        <v>15</v>
      </c>
      <c r="Q359">
        <v>39</v>
      </c>
      <c r="R359" s="78" t="s">
        <v>314</v>
      </c>
      <c r="S359" s="68">
        <v>49</v>
      </c>
      <c r="U359" s="67"/>
      <c r="V359" s="68"/>
      <c r="W359">
        <v>70</v>
      </c>
      <c r="X359" s="78" t="s">
        <v>314</v>
      </c>
      <c r="Y359" s="68">
        <v>75</v>
      </c>
      <c r="Z359">
        <v>95</v>
      </c>
      <c r="AA359" s="78" t="s">
        <v>314</v>
      </c>
      <c r="AB359" s="68">
        <v>105</v>
      </c>
      <c r="AC359">
        <v>35</v>
      </c>
      <c r="AD359" s="78" t="s">
        <v>314</v>
      </c>
      <c r="AE359" s="68">
        <v>115</v>
      </c>
      <c r="AF359">
        <v>65</v>
      </c>
      <c r="AG359" s="78" t="s">
        <v>314</v>
      </c>
      <c r="AH359" s="68">
        <v>70</v>
      </c>
      <c r="AI359">
        <v>125</v>
      </c>
      <c r="AJ359" s="78" t="s">
        <v>314</v>
      </c>
      <c r="AK359" s="68">
        <v>140</v>
      </c>
      <c r="AL359" s="69">
        <v>120</v>
      </c>
      <c r="AM359" s="78" t="s">
        <v>314</v>
      </c>
      <c r="AN359" s="68">
        <v>135</v>
      </c>
      <c r="AO359" s="69">
        <v>8</v>
      </c>
      <c r="AP359" s="78" t="s">
        <v>314</v>
      </c>
      <c r="AQ359" s="68">
        <v>15</v>
      </c>
      <c r="AR359">
        <v>57</v>
      </c>
      <c r="AS359" s="78" t="s">
        <v>314</v>
      </c>
      <c r="AT359" s="68">
        <v>63</v>
      </c>
      <c r="AU359">
        <v>143</v>
      </c>
      <c r="AV359" s="78" t="s">
        <v>314</v>
      </c>
      <c r="AW359" s="68">
        <v>148</v>
      </c>
    </row>
    <row r="360" spans="1:49" ht="15.75" x14ac:dyDescent="0.25">
      <c r="A360" s="66">
        <f t="shared" si="37"/>
        <v>45099</v>
      </c>
      <c r="B360">
        <f t="shared" si="33"/>
        <v>95</v>
      </c>
      <c r="C360" t="str">
        <f t="shared" si="34"/>
        <v>6-2023</v>
      </c>
      <c r="D360" s="93"/>
      <c r="E360" s="93"/>
      <c r="F360" s="20" t="str">
        <f t="shared" si="32"/>
        <v/>
      </c>
      <c r="G360" s="85" t="str">
        <f t="shared" si="35"/>
        <v/>
      </c>
      <c r="H360">
        <v>-3</v>
      </c>
      <c r="I360" t="s">
        <v>314</v>
      </c>
      <c r="J360" s="68">
        <v>3</v>
      </c>
      <c r="K360">
        <v>0</v>
      </c>
      <c r="L360" s="78" t="s">
        <v>314</v>
      </c>
      <c r="M360" s="68">
        <v>3</v>
      </c>
      <c r="N360">
        <v>3</v>
      </c>
      <c r="O360" s="67" t="s">
        <v>314</v>
      </c>
      <c r="P360" s="68">
        <v>9</v>
      </c>
      <c r="Q360">
        <v>41</v>
      </c>
      <c r="R360" s="78" t="s">
        <v>314</v>
      </c>
      <c r="S360" s="68">
        <v>51</v>
      </c>
      <c r="U360" s="67"/>
      <c r="V360" s="68"/>
      <c r="W360">
        <v>70</v>
      </c>
      <c r="X360" s="78" t="s">
        <v>314</v>
      </c>
      <c r="Y360" s="68">
        <v>75</v>
      </c>
      <c r="Z360">
        <v>90</v>
      </c>
      <c r="AA360" s="78" t="s">
        <v>314</v>
      </c>
      <c r="AB360" s="68">
        <v>100</v>
      </c>
      <c r="AC360">
        <v>25</v>
      </c>
      <c r="AD360" s="78" t="s">
        <v>314</v>
      </c>
      <c r="AE360" s="68">
        <v>115</v>
      </c>
      <c r="AF360">
        <v>65</v>
      </c>
      <c r="AG360" s="78" t="s">
        <v>314</v>
      </c>
      <c r="AH360" s="68">
        <v>70</v>
      </c>
      <c r="AI360">
        <v>125</v>
      </c>
      <c r="AJ360" s="78" t="s">
        <v>314</v>
      </c>
      <c r="AK360" s="68">
        <v>140</v>
      </c>
      <c r="AL360" s="69">
        <v>120</v>
      </c>
      <c r="AM360" s="78" t="s">
        <v>314</v>
      </c>
      <c r="AN360" s="68">
        <v>135</v>
      </c>
      <c r="AO360" s="69">
        <v>8</v>
      </c>
      <c r="AP360" s="78" t="s">
        <v>314</v>
      </c>
      <c r="AQ360" s="68">
        <v>15</v>
      </c>
      <c r="AR360">
        <v>57</v>
      </c>
      <c r="AS360" s="78" t="s">
        <v>314</v>
      </c>
      <c r="AT360" s="68">
        <v>63</v>
      </c>
      <c r="AU360">
        <v>143</v>
      </c>
      <c r="AV360" s="78" t="s">
        <v>314</v>
      </c>
      <c r="AW360" s="68">
        <v>148</v>
      </c>
    </row>
    <row r="361" spans="1:49" ht="15.75" x14ac:dyDescent="0.25">
      <c r="A361" s="66">
        <f t="shared" si="37"/>
        <v>45106</v>
      </c>
      <c r="B361">
        <f t="shared" si="33"/>
        <v>95</v>
      </c>
      <c r="C361" t="str">
        <f t="shared" si="34"/>
        <v>6-2023</v>
      </c>
      <c r="D361" s="93"/>
      <c r="E361" s="93"/>
      <c r="F361" s="20" t="str">
        <f t="shared" si="32"/>
        <v/>
      </c>
      <c r="G361" s="85" t="str">
        <f t="shared" si="35"/>
        <v/>
      </c>
      <c r="H361">
        <v>-3</v>
      </c>
      <c r="I361" t="s">
        <v>314</v>
      </c>
      <c r="J361" s="68">
        <v>3</v>
      </c>
      <c r="K361">
        <v>0</v>
      </c>
      <c r="L361" s="78" t="s">
        <v>314</v>
      </c>
      <c r="M361" s="68">
        <v>3</v>
      </c>
      <c r="N361">
        <v>3</v>
      </c>
      <c r="O361" s="67" t="s">
        <v>314</v>
      </c>
      <c r="P361" s="68">
        <v>9</v>
      </c>
      <c r="Q361">
        <v>41</v>
      </c>
      <c r="R361" s="78" t="s">
        <v>314</v>
      </c>
      <c r="S361" s="68">
        <v>51</v>
      </c>
      <c r="T361" s="80" t="s">
        <v>316</v>
      </c>
      <c r="U361" s="67"/>
      <c r="V361" s="68"/>
      <c r="W361">
        <v>70</v>
      </c>
      <c r="X361" s="78" t="s">
        <v>314</v>
      </c>
      <c r="Y361" s="68">
        <v>75</v>
      </c>
      <c r="Z361">
        <v>90</v>
      </c>
      <c r="AA361" s="78" t="s">
        <v>314</v>
      </c>
      <c r="AB361" s="68">
        <v>100</v>
      </c>
      <c r="AC361">
        <v>25</v>
      </c>
      <c r="AD361" s="78" t="s">
        <v>314</v>
      </c>
      <c r="AE361" s="68">
        <v>115</v>
      </c>
      <c r="AF361">
        <v>65</v>
      </c>
      <c r="AG361" s="78" t="s">
        <v>314</v>
      </c>
      <c r="AH361" s="68">
        <v>70</v>
      </c>
      <c r="AI361">
        <v>125</v>
      </c>
      <c r="AJ361" s="78" t="s">
        <v>314</v>
      </c>
      <c r="AK361" s="68">
        <v>140</v>
      </c>
      <c r="AL361" s="69">
        <v>120</v>
      </c>
      <c r="AM361" s="78" t="s">
        <v>314</v>
      </c>
      <c r="AN361" s="68">
        <v>135</v>
      </c>
      <c r="AO361" s="69">
        <v>8</v>
      </c>
      <c r="AP361" s="78" t="s">
        <v>314</v>
      </c>
      <c r="AQ361" s="68">
        <v>15</v>
      </c>
      <c r="AR361">
        <v>57</v>
      </c>
      <c r="AS361" s="78" t="s">
        <v>314</v>
      </c>
      <c r="AT361" s="68">
        <v>63</v>
      </c>
      <c r="AU361">
        <v>143</v>
      </c>
      <c r="AV361" s="78" t="s">
        <v>314</v>
      </c>
      <c r="AW361" s="68">
        <v>148</v>
      </c>
    </row>
    <row r="362" spans="1:49" ht="15.75" x14ac:dyDescent="0.25">
      <c r="A362" s="66">
        <f t="shared" si="37"/>
        <v>45113</v>
      </c>
      <c r="B362">
        <f t="shared" si="33"/>
        <v>90</v>
      </c>
      <c r="C362" t="str">
        <f t="shared" si="34"/>
        <v>7-2023</v>
      </c>
      <c r="D362" s="93"/>
      <c r="E362" s="93"/>
      <c r="F362" s="20" t="str">
        <f t="shared" si="32"/>
        <v/>
      </c>
      <c r="G362" s="85" t="str">
        <f t="shared" si="35"/>
        <v/>
      </c>
      <c r="H362">
        <v>-5</v>
      </c>
      <c r="I362" t="s">
        <v>314</v>
      </c>
      <c r="J362" s="68">
        <v>1</v>
      </c>
      <c r="K362">
        <v>0</v>
      </c>
      <c r="L362" s="78" t="s">
        <v>314</v>
      </c>
      <c r="M362" s="68">
        <v>3</v>
      </c>
      <c r="N362">
        <v>7</v>
      </c>
      <c r="O362" s="67" t="s">
        <v>314</v>
      </c>
      <c r="P362" s="68">
        <v>13</v>
      </c>
      <c r="Q362">
        <v>41</v>
      </c>
      <c r="R362" s="78" t="s">
        <v>314</v>
      </c>
      <c r="S362" s="68">
        <v>51</v>
      </c>
      <c r="T362">
        <v>27</v>
      </c>
      <c r="U362" s="67" t="s">
        <v>314</v>
      </c>
      <c r="V362" s="68">
        <v>33</v>
      </c>
      <c r="W362">
        <v>70</v>
      </c>
      <c r="X362" s="78" t="s">
        <v>314</v>
      </c>
      <c r="Y362" s="68">
        <v>75</v>
      </c>
      <c r="Z362">
        <v>85</v>
      </c>
      <c r="AA362" s="78" t="s">
        <v>314</v>
      </c>
      <c r="AB362" s="68">
        <v>95</v>
      </c>
      <c r="AC362">
        <v>25</v>
      </c>
      <c r="AD362" s="78" t="s">
        <v>314</v>
      </c>
      <c r="AE362" s="68">
        <v>115</v>
      </c>
      <c r="AF362">
        <v>65</v>
      </c>
      <c r="AG362" s="78" t="s">
        <v>314</v>
      </c>
      <c r="AH362" s="68">
        <v>70</v>
      </c>
      <c r="AI362">
        <v>110</v>
      </c>
      <c r="AJ362" s="78" t="s">
        <v>314</v>
      </c>
      <c r="AK362" s="68">
        <v>125</v>
      </c>
      <c r="AL362" s="69">
        <v>105</v>
      </c>
      <c r="AM362" s="78" t="s">
        <v>314</v>
      </c>
      <c r="AN362" s="68">
        <v>120</v>
      </c>
      <c r="AO362" s="69">
        <v>8</v>
      </c>
      <c r="AP362" s="78" t="s">
        <v>314</v>
      </c>
      <c r="AQ362" s="68">
        <v>15</v>
      </c>
      <c r="AR362">
        <v>57</v>
      </c>
      <c r="AS362" s="78" t="s">
        <v>314</v>
      </c>
      <c r="AT362" s="68">
        <v>63</v>
      </c>
      <c r="AU362">
        <v>143</v>
      </c>
      <c r="AV362" s="78" t="s">
        <v>314</v>
      </c>
      <c r="AW362" s="68">
        <v>148</v>
      </c>
    </row>
    <row r="363" spans="1:49" ht="15.75" x14ac:dyDescent="0.25">
      <c r="A363" s="66">
        <f t="shared" si="37"/>
        <v>45120</v>
      </c>
      <c r="B363">
        <f t="shared" si="33"/>
        <v>90</v>
      </c>
      <c r="C363" t="str">
        <f t="shared" si="34"/>
        <v>7-2023</v>
      </c>
      <c r="D363" s="93"/>
      <c r="E363" s="93"/>
      <c r="F363" s="20" t="str">
        <f t="shared" si="32"/>
        <v/>
      </c>
      <c r="G363" s="85" t="str">
        <f t="shared" si="35"/>
        <v/>
      </c>
      <c r="H363">
        <v>-10</v>
      </c>
      <c r="I363" t="s">
        <v>314</v>
      </c>
      <c r="J363" s="68">
        <v>-5</v>
      </c>
      <c r="K363">
        <v>-3</v>
      </c>
      <c r="L363" s="78" t="s">
        <v>314</v>
      </c>
      <c r="M363" s="68">
        <v>0</v>
      </c>
      <c r="N363">
        <v>5</v>
      </c>
      <c r="O363" s="67" t="s">
        <v>314</v>
      </c>
      <c r="P363" s="68">
        <v>13</v>
      </c>
      <c r="Q363">
        <v>35</v>
      </c>
      <c r="R363" s="78" t="s">
        <v>314</v>
      </c>
      <c r="S363" s="68">
        <v>41</v>
      </c>
      <c r="T363">
        <v>25</v>
      </c>
      <c r="U363" s="67" t="s">
        <v>314</v>
      </c>
      <c r="V363" s="68">
        <v>30</v>
      </c>
      <c r="W363">
        <v>70</v>
      </c>
      <c r="X363" s="78" t="s">
        <v>314</v>
      </c>
      <c r="Y363" s="68">
        <v>75</v>
      </c>
      <c r="Z363">
        <v>85</v>
      </c>
      <c r="AA363" s="78" t="s">
        <v>314</v>
      </c>
      <c r="AB363" s="68">
        <v>95</v>
      </c>
      <c r="AC363">
        <v>25</v>
      </c>
      <c r="AD363" s="78" t="s">
        <v>314</v>
      </c>
      <c r="AE363" s="68">
        <v>115</v>
      </c>
      <c r="AF363">
        <v>55</v>
      </c>
      <c r="AG363" s="78" t="s">
        <v>314</v>
      </c>
      <c r="AH363" s="68">
        <v>65</v>
      </c>
      <c r="AI363">
        <v>110</v>
      </c>
      <c r="AJ363" s="78" t="s">
        <v>314</v>
      </c>
      <c r="AK363" s="68">
        <v>125</v>
      </c>
      <c r="AL363" s="69">
        <v>105</v>
      </c>
      <c r="AM363" s="78" t="s">
        <v>314</v>
      </c>
      <c r="AN363" s="68">
        <v>120</v>
      </c>
      <c r="AO363" s="69">
        <v>8</v>
      </c>
      <c r="AP363" s="78" t="s">
        <v>314</v>
      </c>
      <c r="AQ363" s="68">
        <v>15</v>
      </c>
      <c r="AR363">
        <v>57</v>
      </c>
      <c r="AS363" s="78" t="s">
        <v>314</v>
      </c>
      <c r="AT363" s="68">
        <v>63</v>
      </c>
      <c r="AU363">
        <v>143</v>
      </c>
      <c r="AV363" s="78" t="s">
        <v>314</v>
      </c>
      <c r="AW363" s="68">
        <v>148</v>
      </c>
    </row>
    <row r="364" spans="1:49" ht="15.75" x14ac:dyDescent="0.25">
      <c r="A364" s="66">
        <f t="shared" si="37"/>
        <v>45127</v>
      </c>
      <c r="B364">
        <f t="shared" si="33"/>
        <v>90</v>
      </c>
      <c r="C364" t="str">
        <f t="shared" si="34"/>
        <v>7-2023</v>
      </c>
      <c r="D364" s="93"/>
      <c r="E364" s="93"/>
      <c r="F364" s="20" t="str">
        <f t="shared" si="32"/>
        <v/>
      </c>
      <c r="G364" s="85" t="str">
        <f t="shared" si="35"/>
        <v/>
      </c>
      <c r="H364">
        <v>-13</v>
      </c>
      <c r="I364" t="s">
        <v>314</v>
      </c>
      <c r="J364" s="68">
        <v>-5</v>
      </c>
      <c r="K364">
        <v>-10</v>
      </c>
      <c r="L364" s="78" t="s">
        <v>314</v>
      </c>
      <c r="M364" s="68">
        <v>-5</v>
      </c>
      <c r="N364">
        <v>5</v>
      </c>
      <c r="O364" s="67" t="s">
        <v>314</v>
      </c>
      <c r="P364" s="68">
        <v>13</v>
      </c>
      <c r="Q364">
        <v>35</v>
      </c>
      <c r="R364" s="78" t="s">
        <v>314</v>
      </c>
      <c r="S364" s="68">
        <v>41</v>
      </c>
      <c r="T364">
        <v>22</v>
      </c>
      <c r="U364" s="67" t="s">
        <v>314</v>
      </c>
      <c r="V364" s="68">
        <v>28</v>
      </c>
      <c r="W364">
        <v>70</v>
      </c>
      <c r="X364" s="78" t="s">
        <v>314</v>
      </c>
      <c r="Y364" s="68">
        <v>75</v>
      </c>
      <c r="Z364">
        <v>85</v>
      </c>
      <c r="AA364" s="78" t="s">
        <v>314</v>
      </c>
      <c r="AB364" s="68">
        <v>95</v>
      </c>
      <c r="AC364">
        <v>25</v>
      </c>
      <c r="AD364" s="78" t="s">
        <v>314</v>
      </c>
      <c r="AE364" s="68">
        <v>110</v>
      </c>
      <c r="AF364">
        <v>55</v>
      </c>
      <c r="AG364" s="78" t="s">
        <v>314</v>
      </c>
      <c r="AH364" s="68">
        <v>65</v>
      </c>
      <c r="AI364">
        <v>110</v>
      </c>
      <c r="AJ364" s="78" t="s">
        <v>314</v>
      </c>
      <c r="AK364" s="68">
        <v>125</v>
      </c>
      <c r="AL364" s="69">
        <v>105</v>
      </c>
      <c r="AM364" s="78" t="s">
        <v>314</v>
      </c>
      <c r="AN364" s="68">
        <v>120</v>
      </c>
      <c r="AO364" s="69">
        <v>8</v>
      </c>
      <c r="AP364" s="78" t="s">
        <v>314</v>
      </c>
      <c r="AQ364" s="68">
        <v>15</v>
      </c>
      <c r="AR364">
        <v>57</v>
      </c>
      <c r="AS364" s="78" t="s">
        <v>314</v>
      </c>
      <c r="AT364" s="68">
        <v>63</v>
      </c>
      <c r="AU364">
        <v>143</v>
      </c>
      <c r="AV364" s="78" t="s">
        <v>314</v>
      </c>
      <c r="AW364" s="68">
        <v>148</v>
      </c>
    </row>
    <row r="365" spans="1:49" ht="15.75" x14ac:dyDescent="0.25">
      <c r="A365" s="66">
        <f t="shared" si="37"/>
        <v>45134</v>
      </c>
      <c r="B365">
        <f t="shared" si="33"/>
        <v>90</v>
      </c>
      <c r="C365" t="str">
        <f t="shared" si="34"/>
        <v>7-2023</v>
      </c>
      <c r="D365" s="93"/>
      <c r="E365" s="93"/>
      <c r="F365" s="20" t="str">
        <f t="shared" si="32"/>
        <v/>
      </c>
      <c r="G365" s="85" t="str">
        <f t="shared" si="35"/>
        <v/>
      </c>
      <c r="H365">
        <v>-13</v>
      </c>
      <c r="I365" t="s">
        <v>314</v>
      </c>
      <c r="J365" s="68">
        <v>0</v>
      </c>
      <c r="K365">
        <v>-5</v>
      </c>
      <c r="L365" s="78" t="s">
        <v>314</v>
      </c>
      <c r="M365" s="68">
        <v>2</v>
      </c>
      <c r="N365">
        <v>5</v>
      </c>
      <c r="O365" s="67" t="s">
        <v>314</v>
      </c>
      <c r="P365" s="68">
        <v>13</v>
      </c>
      <c r="Q365">
        <v>35</v>
      </c>
      <c r="R365" s="78" t="s">
        <v>314</v>
      </c>
      <c r="S365" s="68">
        <v>41</v>
      </c>
      <c r="T365">
        <v>16</v>
      </c>
      <c r="U365" s="67" t="s">
        <v>314</v>
      </c>
      <c r="V365" s="68">
        <v>22</v>
      </c>
      <c r="W365">
        <v>70</v>
      </c>
      <c r="X365" s="78" t="s">
        <v>314</v>
      </c>
      <c r="Y365" s="68">
        <v>75</v>
      </c>
      <c r="Z365">
        <v>85</v>
      </c>
      <c r="AA365" s="78" t="s">
        <v>314</v>
      </c>
      <c r="AB365" s="68">
        <v>95</v>
      </c>
      <c r="AC365">
        <v>25</v>
      </c>
      <c r="AD365" s="78" t="s">
        <v>314</v>
      </c>
      <c r="AE365" s="68">
        <v>110</v>
      </c>
      <c r="AF365">
        <v>55</v>
      </c>
      <c r="AG365" s="78" t="s">
        <v>314</v>
      </c>
      <c r="AH365" s="68">
        <v>65</v>
      </c>
      <c r="AI365">
        <v>110</v>
      </c>
      <c r="AJ365" s="78" t="s">
        <v>314</v>
      </c>
      <c r="AK365" s="68">
        <v>125</v>
      </c>
      <c r="AL365" s="69">
        <v>105</v>
      </c>
      <c r="AM365" s="78" t="s">
        <v>314</v>
      </c>
      <c r="AN365" s="68">
        <v>120</v>
      </c>
      <c r="AO365" s="69">
        <v>8</v>
      </c>
      <c r="AP365" s="78" t="s">
        <v>314</v>
      </c>
      <c r="AQ365" s="68">
        <v>15</v>
      </c>
      <c r="AR365">
        <v>57</v>
      </c>
      <c r="AS365" s="78" t="s">
        <v>314</v>
      </c>
      <c r="AT365" s="68">
        <v>63</v>
      </c>
      <c r="AU365">
        <v>143</v>
      </c>
      <c r="AV365" s="78" t="s">
        <v>314</v>
      </c>
      <c r="AW365" s="68">
        <v>148</v>
      </c>
    </row>
    <row r="366" spans="1:49" ht="15.75" x14ac:dyDescent="0.25">
      <c r="A366" s="66">
        <v>45141</v>
      </c>
      <c r="B366">
        <f t="shared" si="33"/>
        <v>90</v>
      </c>
      <c r="C366" t="str">
        <f t="shared" si="34"/>
        <v>8-2023</v>
      </c>
      <c r="D366" s="93"/>
      <c r="E366" s="93"/>
      <c r="F366" s="20" t="str">
        <f t="shared" si="32"/>
        <v/>
      </c>
      <c r="G366" s="85" t="str">
        <f t="shared" si="35"/>
        <v/>
      </c>
      <c r="H366">
        <v>-5</v>
      </c>
      <c r="I366" t="s">
        <v>314</v>
      </c>
      <c r="J366" s="68">
        <v>1</v>
      </c>
      <c r="K366">
        <v>-3</v>
      </c>
      <c r="L366" s="78" t="s">
        <v>314</v>
      </c>
      <c r="M366" s="68">
        <v>3</v>
      </c>
      <c r="N366">
        <v>5</v>
      </c>
      <c r="O366" s="67" t="s">
        <v>314</v>
      </c>
      <c r="P366" s="68">
        <v>15</v>
      </c>
      <c r="Q366">
        <v>35</v>
      </c>
      <c r="R366" s="78" t="s">
        <v>314</v>
      </c>
      <c r="S366" s="68">
        <v>41</v>
      </c>
      <c r="T366">
        <v>16</v>
      </c>
      <c r="U366" s="67" t="s">
        <v>314</v>
      </c>
      <c r="V366" s="68">
        <v>22</v>
      </c>
      <c r="W366">
        <v>70</v>
      </c>
      <c r="X366" s="78" t="s">
        <v>314</v>
      </c>
      <c r="Y366" s="68">
        <v>75</v>
      </c>
      <c r="Z366">
        <v>85</v>
      </c>
      <c r="AA366" s="78" t="s">
        <v>314</v>
      </c>
      <c r="AB366" s="68">
        <v>95</v>
      </c>
      <c r="AC366">
        <v>25</v>
      </c>
      <c r="AD366" s="78" t="s">
        <v>314</v>
      </c>
      <c r="AE366" s="68">
        <v>110</v>
      </c>
      <c r="AF366">
        <v>55</v>
      </c>
      <c r="AG366" s="78" t="s">
        <v>314</v>
      </c>
      <c r="AH366" s="68">
        <v>65</v>
      </c>
      <c r="AI366">
        <v>110</v>
      </c>
      <c r="AJ366" s="78" t="s">
        <v>314</v>
      </c>
      <c r="AK366" s="68">
        <v>125</v>
      </c>
      <c r="AL366" s="69">
        <v>105</v>
      </c>
      <c r="AM366" s="78" t="s">
        <v>314</v>
      </c>
      <c r="AN366" s="68">
        <v>120</v>
      </c>
      <c r="AO366" s="69">
        <v>8</v>
      </c>
      <c r="AP366" s="78" t="s">
        <v>314</v>
      </c>
      <c r="AQ366" s="68">
        <v>15</v>
      </c>
      <c r="AR366">
        <v>57</v>
      </c>
      <c r="AS366" s="78" t="s">
        <v>314</v>
      </c>
      <c r="AT366" s="68">
        <v>63</v>
      </c>
      <c r="AU366">
        <v>143</v>
      </c>
      <c r="AV366" s="78" t="s">
        <v>314</v>
      </c>
      <c r="AW366" s="68">
        <v>148</v>
      </c>
    </row>
    <row r="367" spans="1:49" ht="15.75" x14ac:dyDescent="0.25">
      <c r="A367" s="66">
        <v>45148</v>
      </c>
      <c r="B367">
        <f t="shared" si="33"/>
        <v>92.5</v>
      </c>
      <c r="C367" t="str">
        <f t="shared" si="34"/>
        <v>8-2023</v>
      </c>
      <c r="D367" s="93"/>
      <c r="E367" s="93"/>
      <c r="F367" s="20" t="str">
        <f t="shared" si="32"/>
        <v/>
      </c>
      <c r="G367" s="85" t="str">
        <f t="shared" si="35"/>
        <v/>
      </c>
      <c r="H367">
        <v>-3</v>
      </c>
      <c r="I367" t="s">
        <v>314</v>
      </c>
      <c r="J367" s="68">
        <v>3</v>
      </c>
      <c r="K367">
        <v>-2</v>
      </c>
      <c r="L367" s="78" t="s">
        <v>314</v>
      </c>
      <c r="M367" s="68">
        <v>6</v>
      </c>
      <c r="N367">
        <v>10</v>
      </c>
      <c r="O367" s="67" t="s">
        <v>314</v>
      </c>
      <c r="P367" s="68">
        <v>18</v>
      </c>
      <c r="Q367">
        <v>38</v>
      </c>
      <c r="R367" s="78" t="s">
        <v>314</v>
      </c>
      <c r="S367" s="68">
        <v>44</v>
      </c>
      <c r="T367">
        <v>19</v>
      </c>
      <c r="U367" s="67" t="s">
        <v>314</v>
      </c>
      <c r="V367" s="68">
        <v>25</v>
      </c>
      <c r="W367">
        <v>71</v>
      </c>
      <c r="X367" s="78" t="s">
        <v>314</v>
      </c>
      <c r="Y367" s="68">
        <v>76</v>
      </c>
      <c r="Z367">
        <v>90</v>
      </c>
      <c r="AA367" s="78" t="s">
        <v>314</v>
      </c>
      <c r="AB367" s="68">
        <v>95</v>
      </c>
      <c r="AC367">
        <v>30</v>
      </c>
      <c r="AD367" s="78" t="s">
        <v>314</v>
      </c>
      <c r="AE367" s="68">
        <v>120</v>
      </c>
      <c r="AF367">
        <v>55</v>
      </c>
      <c r="AG367" s="78" t="s">
        <v>314</v>
      </c>
      <c r="AH367" s="68">
        <v>65</v>
      </c>
      <c r="AI367">
        <v>110</v>
      </c>
      <c r="AJ367" s="78" t="s">
        <v>314</v>
      </c>
      <c r="AK367" s="68">
        <v>125</v>
      </c>
      <c r="AL367" s="69">
        <v>105</v>
      </c>
      <c r="AM367" s="78" t="s">
        <v>314</v>
      </c>
      <c r="AN367" s="68">
        <v>120</v>
      </c>
      <c r="AO367" s="69">
        <v>8</v>
      </c>
      <c r="AP367" s="78" t="s">
        <v>314</v>
      </c>
      <c r="AQ367" s="68">
        <v>15</v>
      </c>
      <c r="AR367">
        <v>57</v>
      </c>
      <c r="AS367" s="78" t="s">
        <v>314</v>
      </c>
      <c r="AT367" s="68">
        <v>63</v>
      </c>
      <c r="AU367">
        <v>143</v>
      </c>
      <c r="AV367" s="78" t="s">
        <v>314</v>
      </c>
      <c r="AW367" s="68">
        <v>148</v>
      </c>
    </row>
    <row r="368" spans="1:49" ht="15.75" x14ac:dyDescent="0.25">
      <c r="A368" s="66">
        <f>A367+7</f>
        <v>45155</v>
      </c>
      <c r="B368">
        <f t="shared" si="33"/>
        <v>92.5</v>
      </c>
      <c r="C368" t="str">
        <f t="shared" si="34"/>
        <v>8-2023</v>
      </c>
      <c r="D368" s="93"/>
      <c r="E368" s="93"/>
      <c r="F368" s="20" t="str">
        <f t="shared" si="32"/>
        <v/>
      </c>
      <c r="G368" s="85" t="str">
        <f t="shared" si="35"/>
        <v/>
      </c>
      <c r="H368">
        <v>0</v>
      </c>
      <c r="I368" t="s">
        <v>314</v>
      </c>
      <c r="J368" s="68">
        <v>8</v>
      </c>
      <c r="K368">
        <v>5</v>
      </c>
      <c r="L368" s="78" t="s">
        <v>314</v>
      </c>
      <c r="M368" s="68">
        <v>15</v>
      </c>
      <c r="N368">
        <v>10</v>
      </c>
      <c r="O368" s="67" t="s">
        <v>314</v>
      </c>
      <c r="P368" s="68">
        <v>18</v>
      </c>
      <c r="Q368">
        <v>40</v>
      </c>
      <c r="R368" s="78" t="s">
        <v>314</v>
      </c>
      <c r="S368" s="68">
        <v>50</v>
      </c>
      <c r="T368">
        <v>30</v>
      </c>
      <c r="U368" s="67" t="s">
        <v>314</v>
      </c>
      <c r="V368" s="68">
        <v>40</v>
      </c>
      <c r="W368">
        <v>71</v>
      </c>
      <c r="X368" s="78" t="s">
        <v>314</v>
      </c>
      <c r="Y368" s="68">
        <v>76</v>
      </c>
      <c r="Z368">
        <v>90</v>
      </c>
      <c r="AA368" s="78" t="s">
        <v>314</v>
      </c>
      <c r="AB368" s="68">
        <v>95</v>
      </c>
      <c r="AC368">
        <v>35</v>
      </c>
      <c r="AD368" s="78" t="s">
        <v>314</v>
      </c>
      <c r="AE368" s="68">
        <v>125</v>
      </c>
      <c r="AF368">
        <v>55</v>
      </c>
      <c r="AG368" s="78" t="s">
        <v>314</v>
      </c>
      <c r="AH368" s="68">
        <v>65</v>
      </c>
      <c r="AI368">
        <v>110</v>
      </c>
      <c r="AJ368" s="78" t="s">
        <v>314</v>
      </c>
      <c r="AK368" s="68">
        <v>125</v>
      </c>
      <c r="AL368" s="69">
        <v>105</v>
      </c>
      <c r="AM368" s="78" t="s">
        <v>314</v>
      </c>
      <c r="AN368" s="68">
        <v>120</v>
      </c>
      <c r="AO368" s="69">
        <v>8</v>
      </c>
      <c r="AP368" s="78" t="s">
        <v>314</v>
      </c>
      <c r="AQ368" s="68">
        <v>15</v>
      </c>
      <c r="AR368">
        <v>57</v>
      </c>
      <c r="AS368" s="78" t="s">
        <v>314</v>
      </c>
      <c r="AT368" s="68">
        <v>63</v>
      </c>
      <c r="AU368">
        <v>143</v>
      </c>
      <c r="AV368" s="78" t="s">
        <v>314</v>
      </c>
      <c r="AW368" s="68">
        <v>148</v>
      </c>
    </row>
    <row r="369" spans="1:49" ht="15.75" x14ac:dyDescent="0.25">
      <c r="A369" s="66">
        <v>45162</v>
      </c>
      <c r="B369">
        <f t="shared" si="33"/>
        <v>115</v>
      </c>
      <c r="C369" t="str">
        <f t="shared" si="34"/>
        <v>8-2023</v>
      </c>
      <c r="D369" s="93"/>
      <c r="E369" s="93"/>
      <c r="F369" s="20" t="str">
        <f t="shared" si="32"/>
        <v/>
      </c>
      <c r="G369" s="85" t="str">
        <f t="shared" si="35"/>
        <v/>
      </c>
      <c r="H369">
        <v>10</v>
      </c>
      <c r="I369" t="s">
        <v>314</v>
      </c>
      <c r="J369" s="68">
        <v>20</v>
      </c>
      <c r="K369">
        <v>15</v>
      </c>
      <c r="L369" s="78" t="s">
        <v>314</v>
      </c>
      <c r="M369" s="68">
        <v>35</v>
      </c>
      <c r="N369">
        <v>18</v>
      </c>
      <c r="O369" s="67" t="s">
        <v>314</v>
      </c>
      <c r="P369" s="68">
        <v>28</v>
      </c>
      <c r="Q369">
        <v>50</v>
      </c>
      <c r="R369" s="78" t="s">
        <v>314</v>
      </c>
      <c r="S369" s="68">
        <v>60</v>
      </c>
      <c r="T369">
        <v>45</v>
      </c>
      <c r="U369" s="67" t="s">
        <v>314</v>
      </c>
      <c r="V369" s="68">
        <v>55</v>
      </c>
      <c r="W369">
        <v>81</v>
      </c>
      <c r="X369" s="78" t="s">
        <v>314</v>
      </c>
      <c r="Y369" s="68">
        <v>86</v>
      </c>
      <c r="Z369">
        <v>110</v>
      </c>
      <c r="AA369" s="78" t="s">
        <v>314</v>
      </c>
      <c r="AB369" s="68">
        <v>120</v>
      </c>
      <c r="AC369">
        <v>45</v>
      </c>
      <c r="AD369" s="78" t="s">
        <v>314</v>
      </c>
      <c r="AE369" s="68">
        <v>150</v>
      </c>
      <c r="AF369">
        <v>65</v>
      </c>
      <c r="AG369" s="78" t="s">
        <v>314</v>
      </c>
      <c r="AH369" s="68">
        <v>75</v>
      </c>
      <c r="AI369">
        <v>110</v>
      </c>
      <c r="AJ369" s="78" t="s">
        <v>314</v>
      </c>
      <c r="AK369" s="68">
        <v>125</v>
      </c>
      <c r="AL369" s="69">
        <v>105</v>
      </c>
      <c r="AM369" s="78" t="s">
        <v>314</v>
      </c>
      <c r="AN369" s="68">
        <v>120</v>
      </c>
      <c r="AO369" s="69">
        <v>8</v>
      </c>
      <c r="AP369" s="78" t="s">
        <v>314</v>
      </c>
      <c r="AQ369" s="68">
        <v>15</v>
      </c>
      <c r="AR369">
        <v>57</v>
      </c>
      <c r="AS369" s="78" t="s">
        <v>314</v>
      </c>
      <c r="AT369" s="68">
        <v>63</v>
      </c>
      <c r="AU369">
        <v>143</v>
      </c>
      <c r="AV369" s="78" t="s">
        <v>314</v>
      </c>
      <c r="AW369" s="68">
        <v>148</v>
      </c>
    </row>
    <row r="370" spans="1:49" ht="15.75" x14ac:dyDescent="0.25">
      <c r="A370" s="66">
        <f>A369+7</f>
        <v>45169</v>
      </c>
      <c r="B370">
        <f t="shared" si="33"/>
        <v>127</v>
      </c>
      <c r="C370" t="str">
        <f t="shared" si="34"/>
        <v>8-2023</v>
      </c>
      <c r="D370" s="93"/>
      <c r="E370" s="93"/>
      <c r="F370" s="20" t="str">
        <f t="shared" si="32"/>
        <v/>
      </c>
      <c r="G370" s="85" t="str">
        <f t="shared" si="35"/>
        <v/>
      </c>
      <c r="H370">
        <v>15</v>
      </c>
      <c r="I370" t="s">
        <v>314</v>
      </c>
      <c r="J370" s="68">
        <v>25</v>
      </c>
      <c r="K370">
        <v>35</v>
      </c>
      <c r="L370" s="78" t="s">
        <v>314</v>
      </c>
      <c r="M370" s="68">
        <v>45</v>
      </c>
      <c r="N370">
        <v>25</v>
      </c>
      <c r="O370" s="67" t="s">
        <v>314</v>
      </c>
      <c r="P370" s="68">
        <v>35</v>
      </c>
      <c r="Q370">
        <v>50</v>
      </c>
      <c r="R370" s="78" t="s">
        <v>314</v>
      </c>
      <c r="S370" s="68">
        <v>60</v>
      </c>
      <c r="T370">
        <v>65</v>
      </c>
      <c r="U370" s="67" t="s">
        <v>314</v>
      </c>
      <c r="V370" s="68">
        <v>75</v>
      </c>
      <c r="W370">
        <v>82</v>
      </c>
      <c r="X370" s="78" t="s">
        <v>314</v>
      </c>
      <c r="Y370" s="68">
        <v>92</v>
      </c>
      <c r="Z370">
        <v>124</v>
      </c>
      <c r="AA370" s="78" t="s">
        <v>314</v>
      </c>
      <c r="AB370" s="68">
        <v>130</v>
      </c>
      <c r="AC370">
        <v>55</v>
      </c>
      <c r="AD370" s="78" t="s">
        <v>314</v>
      </c>
      <c r="AE370" s="68">
        <v>150</v>
      </c>
      <c r="AF370">
        <v>65</v>
      </c>
      <c r="AG370" s="78" t="s">
        <v>314</v>
      </c>
      <c r="AH370" s="68">
        <v>75</v>
      </c>
      <c r="AI370">
        <v>110</v>
      </c>
      <c r="AJ370" s="78" t="s">
        <v>314</v>
      </c>
      <c r="AK370" s="68">
        <v>125</v>
      </c>
      <c r="AL370" s="69">
        <v>105</v>
      </c>
      <c r="AM370" s="78" t="s">
        <v>314</v>
      </c>
      <c r="AN370" s="68">
        <v>120</v>
      </c>
      <c r="AO370" s="69">
        <v>8</v>
      </c>
      <c r="AP370" s="78" t="s">
        <v>314</v>
      </c>
      <c r="AQ370" s="68">
        <v>15</v>
      </c>
      <c r="AR370">
        <v>57</v>
      </c>
      <c r="AS370" s="78" t="s">
        <v>314</v>
      </c>
      <c r="AT370" s="68">
        <v>63</v>
      </c>
      <c r="AU370">
        <v>143</v>
      </c>
      <c r="AV370" s="78" t="s">
        <v>314</v>
      </c>
      <c r="AW370" s="68">
        <v>148</v>
      </c>
    </row>
    <row r="371" spans="1:49" ht="15.75" x14ac:dyDescent="0.25">
      <c r="A371" s="66">
        <f>A370+7</f>
        <v>45176</v>
      </c>
      <c r="B371">
        <f t="shared" si="33"/>
        <v>127</v>
      </c>
      <c r="C371" t="str">
        <f t="shared" si="34"/>
        <v>9-2023</v>
      </c>
      <c r="D371" s="93"/>
      <c r="E371" s="93"/>
      <c r="F371" s="20" t="str">
        <f t="shared" si="32"/>
        <v/>
      </c>
      <c r="G371" s="85" t="str">
        <f t="shared" si="35"/>
        <v/>
      </c>
      <c r="H371">
        <v>20</v>
      </c>
      <c r="I371" t="s">
        <v>314</v>
      </c>
      <c r="J371" s="68">
        <v>30</v>
      </c>
      <c r="K371">
        <v>38</v>
      </c>
      <c r="L371" s="78" t="s">
        <v>314</v>
      </c>
      <c r="M371" s="68">
        <v>48</v>
      </c>
      <c r="N371">
        <v>30</v>
      </c>
      <c r="O371" s="67" t="s">
        <v>314</v>
      </c>
      <c r="P371" s="68">
        <v>39</v>
      </c>
      <c r="Q371">
        <v>77</v>
      </c>
      <c r="R371" s="78" t="s">
        <v>314</v>
      </c>
      <c r="S371" s="68">
        <v>87</v>
      </c>
      <c r="T371">
        <v>65</v>
      </c>
      <c r="U371" s="67" t="s">
        <v>314</v>
      </c>
      <c r="V371" s="68">
        <v>75</v>
      </c>
      <c r="W371">
        <v>115</v>
      </c>
      <c r="X371" s="78" t="s">
        <v>314</v>
      </c>
      <c r="Y371" s="68">
        <v>120</v>
      </c>
      <c r="Z371">
        <v>124</v>
      </c>
      <c r="AA371" s="78" t="s">
        <v>314</v>
      </c>
      <c r="AB371" s="68">
        <v>130</v>
      </c>
      <c r="AC371">
        <v>60</v>
      </c>
      <c r="AD371" s="78" t="s">
        <v>314</v>
      </c>
      <c r="AE371" s="68">
        <v>150</v>
      </c>
      <c r="AF371">
        <v>100</v>
      </c>
      <c r="AG371" s="78" t="s">
        <v>314</v>
      </c>
      <c r="AH371" s="68">
        <v>105</v>
      </c>
      <c r="AI371">
        <v>110</v>
      </c>
      <c r="AJ371" s="78" t="s">
        <v>314</v>
      </c>
      <c r="AK371" s="68">
        <v>125</v>
      </c>
      <c r="AL371" s="69">
        <v>105</v>
      </c>
      <c r="AM371" s="78" t="s">
        <v>314</v>
      </c>
      <c r="AN371" s="68">
        <v>120</v>
      </c>
      <c r="AO371" s="69">
        <v>8</v>
      </c>
      <c r="AP371" s="78" t="s">
        <v>314</v>
      </c>
      <c r="AQ371" s="68">
        <v>15</v>
      </c>
      <c r="AR371">
        <v>57</v>
      </c>
      <c r="AS371" s="78" t="s">
        <v>314</v>
      </c>
      <c r="AT371" s="68">
        <v>63</v>
      </c>
      <c r="AU371">
        <v>143</v>
      </c>
      <c r="AV371" s="78" t="s">
        <v>314</v>
      </c>
      <c r="AW371" s="68">
        <v>148</v>
      </c>
    </row>
    <row r="372" spans="1:49" ht="15.75" x14ac:dyDescent="0.25">
      <c r="A372" s="66">
        <v>45183</v>
      </c>
      <c r="B372">
        <f t="shared" si="33"/>
        <v>127</v>
      </c>
      <c r="C372" t="str">
        <f t="shared" si="34"/>
        <v>9-2023</v>
      </c>
      <c r="D372" s="93"/>
      <c r="E372" s="93"/>
      <c r="F372" s="20" t="str">
        <f t="shared" si="32"/>
        <v/>
      </c>
      <c r="G372" s="85" t="str">
        <f t="shared" si="35"/>
        <v/>
      </c>
      <c r="H372">
        <v>25</v>
      </c>
      <c r="I372" t="s">
        <v>314</v>
      </c>
      <c r="J372" s="68">
        <v>35</v>
      </c>
      <c r="K372">
        <v>40</v>
      </c>
      <c r="L372" s="78" t="s">
        <v>314</v>
      </c>
      <c r="M372" s="68">
        <v>50</v>
      </c>
      <c r="N372">
        <v>40</v>
      </c>
      <c r="O372" s="67" t="s">
        <v>314</v>
      </c>
      <c r="P372" s="68">
        <v>50</v>
      </c>
      <c r="Q372">
        <v>75</v>
      </c>
      <c r="R372" s="78" t="s">
        <v>314</v>
      </c>
      <c r="S372" s="68">
        <v>95</v>
      </c>
      <c r="T372">
        <v>65</v>
      </c>
      <c r="U372" s="67" t="s">
        <v>314</v>
      </c>
      <c r="V372" s="68">
        <v>75</v>
      </c>
      <c r="W372">
        <v>120</v>
      </c>
      <c r="X372" s="78" t="s">
        <v>314</v>
      </c>
      <c r="Y372" s="68">
        <v>125</v>
      </c>
      <c r="Z372">
        <v>124</v>
      </c>
      <c r="AA372" s="78" t="s">
        <v>314</v>
      </c>
      <c r="AB372" s="68">
        <v>130</v>
      </c>
      <c r="AC372">
        <v>70</v>
      </c>
      <c r="AD372" s="78" t="s">
        <v>314</v>
      </c>
      <c r="AE372" s="68">
        <v>150</v>
      </c>
      <c r="AF372">
        <v>100</v>
      </c>
      <c r="AG372" s="78" t="s">
        <v>314</v>
      </c>
      <c r="AH372" s="68">
        <v>105</v>
      </c>
      <c r="AI372">
        <v>110</v>
      </c>
      <c r="AJ372" s="78" t="s">
        <v>314</v>
      </c>
      <c r="AK372" s="68">
        <v>125</v>
      </c>
      <c r="AL372" s="69">
        <v>105</v>
      </c>
      <c r="AM372" s="78" t="s">
        <v>314</v>
      </c>
      <c r="AN372" s="68">
        <v>120</v>
      </c>
      <c r="AO372" s="69">
        <v>8</v>
      </c>
      <c r="AP372" s="78" t="s">
        <v>314</v>
      </c>
      <c r="AQ372" s="68">
        <v>15</v>
      </c>
      <c r="AR372">
        <v>57</v>
      </c>
      <c r="AS372" s="78" t="s">
        <v>314</v>
      </c>
      <c r="AT372" s="68">
        <v>63</v>
      </c>
      <c r="AU372">
        <v>143</v>
      </c>
      <c r="AV372" s="78" t="s">
        <v>314</v>
      </c>
      <c r="AW372" s="68">
        <v>148</v>
      </c>
    </row>
    <row r="373" spans="1:49" ht="15.75" x14ac:dyDescent="0.25">
      <c r="A373" s="66">
        <f t="shared" ref="A373:A435" si="38">A372+7</f>
        <v>45190</v>
      </c>
      <c r="B373">
        <f t="shared" si="33"/>
        <v>127</v>
      </c>
      <c r="C373" t="str">
        <f t="shared" si="34"/>
        <v>9-2023</v>
      </c>
      <c r="D373" s="93"/>
      <c r="E373" s="93"/>
      <c r="F373" s="20" t="str">
        <f t="shared" si="32"/>
        <v/>
      </c>
      <c r="G373" s="85" t="str">
        <f t="shared" si="35"/>
        <v/>
      </c>
      <c r="H373">
        <v>35</v>
      </c>
      <c r="I373" t="s">
        <v>314</v>
      </c>
      <c r="J373" s="68">
        <v>45</v>
      </c>
      <c r="K373">
        <v>43</v>
      </c>
      <c r="L373" s="78" t="s">
        <v>314</v>
      </c>
      <c r="M373" s="68">
        <v>50</v>
      </c>
      <c r="N373">
        <v>45</v>
      </c>
      <c r="O373" s="67" t="s">
        <v>314</v>
      </c>
      <c r="P373" s="68">
        <v>55</v>
      </c>
      <c r="Q373">
        <v>90</v>
      </c>
      <c r="R373" s="78" t="s">
        <v>314</v>
      </c>
      <c r="S373" s="68">
        <v>105</v>
      </c>
      <c r="T373">
        <v>65</v>
      </c>
      <c r="U373" s="67" t="s">
        <v>314</v>
      </c>
      <c r="V373" s="68">
        <v>75</v>
      </c>
      <c r="W373">
        <v>120</v>
      </c>
      <c r="X373" s="78" t="s">
        <v>314</v>
      </c>
      <c r="Y373" s="68">
        <v>125</v>
      </c>
      <c r="Z373">
        <v>124</v>
      </c>
      <c r="AA373" s="78" t="s">
        <v>314</v>
      </c>
      <c r="AB373" s="68">
        <v>130</v>
      </c>
      <c r="AC373">
        <v>70</v>
      </c>
      <c r="AD373" s="78" t="s">
        <v>314</v>
      </c>
      <c r="AE373" s="68">
        <v>150</v>
      </c>
      <c r="AF373">
        <v>100</v>
      </c>
      <c r="AG373" s="78" t="s">
        <v>314</v>
      </c>
      <c r="AH373" s="68">
        <v>105</v>
      </c>
      <c r="AI373">
        <v>110</v>
      </c>
      <c r="AJ373" s="78" t="s">
        <v>314</v>
      </c>
      <c r="AK373" s="68">
        <v>125</v>
      </c>
      <c r="AL373" s="69">
        <v>105</v>
      </c>
      <c r="AM373" s="78" t="s">
        <v>314</v>
      </c>
      <c r="AN373" s="68">
        <v>120</v>
      </c>
      <c r="AO373" s="69">
        <v>8</v>
      </c>
      <c r="AP373" s="78" t="s">
        <v>314</v>
      </c>
      <c r="AQ373" s="68">
        <v>15</v>
      </c>
      <c r="AR373">
        <v>57</v>
      </c>
      <c r="AS373" s="78" t="s">
        <v>314</v>
      </c>
      <c r="AT373" s="68">
        <v>63</v>
      </c>
      <c r="AU373">
        <v>143</v>
      </c>
      <c r="AV373" s="78" t="s">
        <v>314</v>
      </c>
      <c r="AW373" s="68">
        <v>148</v>
      </c>
    </row>
    <row r="374" spans="1:49" ht="15.75" x14ac:dyDescent="0.25">
      <c r="A374" s="66">
        <f t="shared" si="38"/>
        <v>45197</v>
      </c>
      <c r="B374">
        <f t="shared" si="33"/>
        <v>137.5</v>
      </c>
      <c r="C374" t="str">
        <f t="shared" si="34"/>
        <v>9-2023</v>
      </c>
      <c r="D374" s="93"/>
      <c r="E374" s="93"/>
      <c r="F374" s="20" t="str">
        <f t="shared" si="32"/>
        <v/>
      </c>
      <c r="G374" s="85" t="str">
        <f t="shared" si="35"/>
        <v/>
      </c>
      <c r="H374">
        <v>40</v>
      </c>
      <c r="I374" t="s">
        <v>314</v>
      </c>
      <c r="J374" s="68">
        <v>45</v>
      </c>
      <c r="K374">
        <v>43</v>
      </c>
      <c r="L374" s="78" t="s">
        <v>314</v>
      </c>
      <c r="M374" s="68">
        <v>50</v>
      </c>
      <c r="N374">
        <v>51</v>
      </c>
      <c r="O374" s="67" t="s">
        <v>314</v>
      </c>
      <c r="P374" s="68">
        <v>61</v>
      </c>
      <c r="Q374">
        <v>90</v>
      </c>
      <c r="R374" s="78" t="s">
        <v>314</v>
      </c>
      <c r="S374" s="68">
        <v>105</v>
      </c>
      <c r="T374">
        <v>65</v>
      </c>
      <c r="U374" s="67" t="s">
        <v>314</v>
      </c>
      <c r="V374" s="68">
        <v>75</v>
      </c>
      <c r="W374">
        <v>130</v>
      </c>
      <c r="X374" s="78" t="s">
        <v>314</v>
      </c>
      <c r="Y374" s="68">
        <v>135</v>
      </c>
      <c r="Z374">
        <v>135</v>
      </c>
      <c r="AA374" s="78" t="s">
        <v>314</v>
      </c>
      <c r="AB374" s="68">
        <v>140</v>
      </c>
      <c r="AC374">
        <v>85</v>
      </c>
      <c r="AD374" s="78" t="s">
        <v>314</v>
      </c>
      <c r="AE374" s="68">
        <v>150</v>
      </c>
      <c r="AF374">
        <v>120</v>
      </c>
      <c r="AG374" s="78" t="s">
        <v>314</v>
      </c>
      <c r="AH374" s="68">
        <v>125</v>
      </c>
      <c r="AI374">
        <v>110</v>
      </c>
      <c r="AJ374" s="78" t="s">
        <v>314</v>
      </c>
      <c r="AK374" s="68">
        <v>125</v>
      </c>
      <c r="AL374" s="69">
        <v>105</v>
      </c>
      <c r="AM374" s="78" t="s">
        <v>314</v>
      </c>
      <c r="AN374" s="68">
        <v>120</v>
      </c>
      <c r="AO374" s="69">
        <v>8</v>
      </c>
      <c r="AP374" s="78" t="s">
        <v>314</v>
      </c>
      <c r="AQ374" s="68">
        <v>15</v>
      </c>
      <c r="AR374">
        <v>57</v>
      </c>
      <c r="AS374" s="78" t="s">
        <v>314</v>
      </c>
      <c r="AT374" s="68">
        <v>63</v>
      </c>
      <c r="AU374">
        <v>143</v>
      </c>
      <c r="AV374" s="78" t="s">
        <v>314</v>
      </c>
      <c r="AW374" s="68">
        <v>148</v>
      </c>
    </row>
    <row r="375" spans="1:49" ht="15.75" x14ac:dyDescent="0.25">
      <c r="A375" s="66">
        <f t="shared" si="38"/>
        <v>45204</v>
      </c>
      <c r="B375">
        <f t="shared" si="33"/>
        <v>145</v>
      </c>
      <c r="C375" t="str">
        <f t="shared" si="34"/>
        <v>10-2023</v>
      </c>
      <c r="D375" s="93"/>
      <c r="E375" s="93"/>
      <c r="F375" s="20" t="str">
        <f t="shared" si="32"/>
        <v/>
      </c>
      <c r="G375" s="85" t="str">
        <f t="shared" si="35"/>
        <v/>
      </c>
      <c r="H375">
        <v>40</v>
      </c>
      <c r="I375" t="s">
        <v>314</v>
      </c>
      <c r="J375" s="68">
        <v>45</v>
      </c>
      <c r="K375">
        <v>43</v>
      </c>
      <c r="L375" s="78" t="s">
        <v>314</v>
      </c>
      <c r="M375" s="68">
        <v>50</v>
      </c>
      <c r="N375">
        <v>51</v>
      </c>
      <c r="O375" s="67" t="s">
        <v>314</v>
      </c>
      <c r="P375" s="68">
        <v>61</v>
      </c>
      <c r="Q375">
        <v>90</v>
      </c>
      <c r="R375" s="78" t="s">
        <v>314</v>
      </c>
      <c r="S375" s="68">
        <v>105</v>
      </c>
      <c r="T375">
        <v>65</v>
      </c>
      <c r="U375" s="67" t="s">
        <v>314</v>
      </c>
      <c r="V375" s="68">
        <v>75</v>
      </c>
      <c r="W375">
        <v>130</v>
      </c>
      <c r="X375" s="78" t="s">
        <v>314</v>
      </c>
      <c r="Y375" s="68">
        <v>135</v>
      </c>
      <c r="Z375">
        <v>140</v>
      </c>
      <c r="AA375" s="78" t="s">
        <v>314</v>
      </c>
      <c r="AB375" s="68">
        <v>150</v>
      </c>
      <c r="AC375">
        <v>85</v>
      </c>
      <c r="AD375" s="78" t="s">
        <v>314</v>
      </c>
      <c r="AE375" s="68">
        <v>150</v>
      </c>
      <c r="AF375">
        <v>120</v>
      </c>
      <c r="AG375" s="78" t="s">
        <v>314</v>
      </c>
      <c r="AH375" s="68">
        <v>125</v>
      </c>
      <c r="AI375">
        <v>113</v>
      </c>
      <c r="AJ375" s="78" t="s">
        <v>314</v>
      </c>
      <c r="AK375" s="68">
        <v>128</v>
      </c>
      <c r="AL375" s="69">
        <v>108</v>
      </c>
      <c r="AM375" s="78" t="s">
        <v>314</v>
      </c>
      <c r="AN375" s="68">
        <v>123</v>
      </c>
      <c r="AO375" s="69">
        <v>25</v>
      </c>
      <c r="AP375" s="78" t="s">
        <v>314</v>
      </c>
      <c r="AQ375" s="68">
        <v>35</v>
      </c>
      <c r="AR375">
        <v>57</v>
      </c>
      <c r="AS375" s="78" t="s">
        <v>314</v>
      </c>
      <c r="AT375" s="68">
        <v>63</v>
      </c>
      <c r="AU375">
        <v>143</v>
      </c>
      <c r="AV375" s="78" t="s">
        <v>314</v>
      </c>
      <c r="AW375" s="68">
        <v>148</v>
      </c>
    </row>
    <row r="376" spans="1:49" ht="15.75" x14ac:dyDescent="0.25">
      <c r="A376" s="66">
        <f t="shared" si="38"/>
        <v>45211</v>
      </c>
      <c r="B376">
        <f t="shared" si="33"/>
        <v>155</v>
      </c>
      <c r="C376" t="str">
        <f t="shared" si="34"/>
        <v>10-2023</v>
      </c>
      <c r="D376" s="93"/>
      <c r="E376" s="93"/>
      <c r="F376" s="20" t="str">
        <f t="shared" si="32"/>
        <v/>
      </c>
      <c r="G376" s="85" t="str">
        <f t="shared" si="35"/>
        <v/>
      </c>
      <c r="H376">
        <v>40</v>
      </c>
      <c r="I376" t="s">
        <v>314</v>
      </c>
      <c r="J376" s="68">
        <v>45</v>
      </c>
      <c r="K376">
        <v>40</v>
      </c>
      <c r="L376" s="78" t="s">
        <v>314</v>
      </c>
      <c r="M376" s="68">
        <v>48</v>
      </c>
      <c r="N376">
        <v>60</v>
      </c>
      <c r="O376" s="67" t="s">
        <v>314</v>
      </c>
      <c r="P376" s="68">
        <v>70</v>
      </c>
      <c r="Q376">
        <v>90</v>
      </c>
      <c r="R376" s="78" t="s">
        <v>314</v>
      </c>
      <c r="S376" s="68">
        <v>105</v>
      </c>
      <c r="T376">
        <v>65</v>
      </c>
      <c r="U376" s="67" t="s">
        <v>314</v>
      </c>
      <c r="V376" s="68">
        <v>80</v>
      </c>
      <c r="W376">
        <v>130</v>
      </c>
      <c r="X376" s="78" t="s">
        <v>314</v>
      </c>
      <c r="Y376" s="68">
        <v>135</v>
      </c>
      <c r="Z376">
        <v>150</v>
      </c>
      <c r="AA376" s="78" t="s">
        <v>314</v>
      </c>
      <c r="AB376" s="68">
        <v>160</v>
      </c>
      <c r="AC376">
        <v>85</v>
      </c>
      <c r="AD376" s="78" t="s">
        <v>314</v>
      </c>
      <c r="AE376" s="68">
        <v>150</v>
      </c>
      <c r="AF376">
        <v>120</v>
      </c>
      <c r="AG376" s="78" t="s">
        <v>314</v>
      </c>
      <c r="AH376" s="68">
        <v>125</v>
      </c>
      <c r="AI376">
        <v>113</v>
      </c>
      <c r="AJ376" s="78" t="s">
        <v>314</v>
      </c>
      <c r="AK376" s="68">
        <v>128</v>
      </c>
      <c r="AL376" s="69">
        <v>108</v>
      </c>
      <c r="AM376" s="78" t="s">
        <v>314</v>
      </c>
      <c r="AN376" s="68">
        <v>123</v>
      </c>
      <c r="AO376" s="69">
        <v>25</v>
      </c>
      <c r="AP376" s="78" t="s">
        <v>314</v>
      </c>
      <c r="AQ376" s="68">
        <v>35</v>
      </c>
      <c r="AR376">
        <v>57</v>
      </c>
      <c r="AS376" s="78" t="s">
        <v>314</v>
      </c>
      <c r="AT376" s="68">
        <v>63</v>
      </c>
      <c r="AU376">
        <v>143</v>
      </c>
      <c r="AV376" s="78" t="s">
        <v>314</v>
      </c>
      <c r="AW376" s="68">
        <v>148</v>
      </c>
    </row>
    <row r="377" spans="1:49" ht="15.75" x14ac:dyDescent="0.25">
      <c r="A377" s="66">
        <f t="shared" si="38"/>
        <v>45218</v>
      </c>
      <c r="B377">
        <f t="shared" si="33"/>
        <v>155</v>
      </c>
      <c r="C377" t="str">
        <f t="shared" si="34"/>
        <v>10-2023</v>
      </c>
      <c r="D377" s="93"/>
      <c r="E377" s="93"/>
      <c r="F377" s="20" t="str">
        <f t="shared" si="32"/>
        <v/>
      </c>
      <c r="G377" s="85" t="str">
        <f t="shared" si="35"/>
        <v/>
      </c>
      <c r="H377">
        <v>40</v>
      </c>
      <c r="I377" t="s">
        <v>314</v>
      </c>
      <c r="J377" s="68">
        <v>45</v>
      </c>
      <c r="K377">
        <v>38</v>
      </c>
      <c r="L377" s="78" t="s">
        <v>314</v>
      </c>
      <c r="M377" s="68">
        <v>45</v>
      </c>
      <c r="N377">
        <v>60</v>
      </c>
      <c r="O377" s="67" t="s">
        <v>314</v>
      </c>
      <c r="P377" s="68">
        <v>70</v>
      </c>
      <c r="Q377">
        <v>90</v>
      </c>
      <c r="R377" s="78" t="s">
        <v>314</v>
      </c>
      <c r="S377" s="68">
        <v>100</v>
      </c>
      <c r="T377">
        <v>65</v>
      </c>
      <c r="U377" s="67" t="s">
        <v>314</v>
      </c>
      <c r="V377" s="68">
        <v>80</v>
      </c>
      <c r="W377">
        <v>130</v>
      </c>
      <c r="X377" s="78" t="s">
        <v>314</v>
      </c>
      <c r="Y377" s="68">
        <v>135</v>
      </c>
      <c r="Z377">
        <v>150</v>
      </c>
      <c r="AA377" s="78" t="s">
        <v>314</v>
      </c>
      <c r="AB377" s="68">
        <v>160</v>
      </c>
      <c r="AC377">
        <v>85</v>
      </c>
      <c r="AD377" s="78" t="s">
        <v>314</v>
      </c>
      <c r="AE377" s="68">
        <v>150</v>
      </c>
      <c r="AF377">
        <v>120</v>
      </c>
      <c r="AG377" s="78" t="s">
        <v>314</v>
      </c>
      <c r="AH377" s="68">
        <v>125</v>
      </c>
      <c r="AI377">
        <v>113</v>
      </c>
      <c r="AJ377" s="78" t="s">
        <v>314</v>
      </c>
      <c r="AK377" s="68">
        <v>128</v>
      </c>
      <c r="AL377" s="69">
        <v>108</v>
      </c>
      <c r="AM377" s="78" t="s">
        <v>314</v>
      </c>
      <c r="AN377" s="68">
        <v>123</v>
      </c>
      <c r="AO377" s="69">
        <v>25</v>
      </c>
      <c r="AP377" s="78" t="s">
        <v>314</v>
      </c>
      <c r="AQ377" s="68">
        <v>35</v>
      </c>
      <c r="AR377">
        <v>57</v>
      </c>
      <c r="AS377" s="78" t="s">
        <v>314</v>
      </c>
      <c r="AT377" s="68">
        <v>63</v>
      </c>
      <c r="AU377">
        <v>143</v>
      </c>
      <c r="AV377" s="78" t="s">
        <v>314</v>
      </c>
      <c r="AW377" s="68">
        <v>148</v>
      </c>
    </row>
    <row r="378" spans="1:49" ht="15.75" x14ac:dyDescent="0.25">
      <c r="A378" s="66">
        <f t="shared" si="38"/>
        <v>45225</v>
      </c>
      <c r="B378">
        <f t="shared" si="33"/>
        <v>155</v>
      </c>
      <c r="C378" t="str">
        <f t="shared" si="34"/>
        <v>10-2023</v>
      </c>
      <c r="D378" s="93"/>
      <c r="E378" s="93"/>
      <c r="F378" s="20" t="str">
        <f t="shared" si="32"/>
        <v/>
      </c>
      <c r="G378" s="85" t="str">
        <f t="shared" si="35"/>
        <v/>
      </c>
      <c r="H378">
        <v>40</v>
      </c>
      <c r="I378" t="s">
        <v>314</v>
      </c>
      <c r="J378" s="68">
        <v>45</v>
      </c>
      <c r="K378">
        <v>38</v>
      </c>
      <c r="L378" s="78" t="s">
        <v>314</v>
      </c>
      <c r="M378" s="68">
        <v>43</v>
      </c>
      <c r="N378">
        <v>60</v>
      </c>
      <c r="O378" s="67" t="s">
        <v>314</v>
      </c>
      <c r="P378" s="68">
        <v>70</v>
      </c>
      <c r="Q378">
        <v>90</v>
      </c>
      <c r="R378" s="78" t="s">
        <v>314</v>
      </c>
      <c r="S378" s="68">
        <v>100</v>
      </c>
      <c r="T378">
        <v>65</v>
      </c>
      <c r="U378" s="67" t="s">
        <v>314</v>
      </c>
      <c r="V378" s="68">
        <v>80</v>
      </c>
      <c r="W378">
        <v>130</v>
      </c>
      <c r="X378" s="78" t="s">
        <v>314</v>
      </c>
      <c r="Y378" s="68">
        <v>135</v>
      </c>
      <c r="Z378">
        <v>150</v>
      </c>
      <c r="AA378" s="78" t="s">
        <v>314</v>
      </c>
      <c r="AB378" s="68">
        <v>160</v>
      </c>
      <c r="AC378">
        <v>85</v>
      </c>
      <c r="AD378" s="78" t="s">
        <v>314</v>
      </c>
      <c r="AE378" s="68">
        <v>150</v>
      </c>
      <c r="AF378">
        <v>120</v>
      </c>
      <c r="AG378" s="78" t="s">
        <v>314</v>
      </c>
      <c r="AH378" s="68">
        <v>125</v>
      </c>
      <c r="AI378">
        <v>113</v>
      </c>
      <c r="AJ378" s="78" t="s">
        <v>314</v>
      </c>
      <c r="AK378" s="68">
        <v>128</v>
      </c>
      <c r="AL378" s="69">
        <v>108</v>
      </c>
      <c r="AM378" s="78" t="s">
        <v>314</v>
      </c>
      <c r="AN378" s="68">
        <v>123</v>
      </c>
      <c r="AO378" s="69">
        <v>25</v>
      </c>
      <c r="AP378" s="78" t="s">
        <v>314</v>
      </c>
      <c r="AQ378" s="68">
        <v>35</v>
      </c>
      <c r="AR378">
        <v>57</v>
      </c>
      <c r="AS378" s="78" t="s">
        <v>314</v>
      </c>
      <c r="AT378" s="68">
        <v>63</v>
      </c>
      <c r="AU378">
        <v>143</v>
      </c>
      <c r="AV378" s="78" t="s">
        <v>314</v>
      </c>
      <c r="AW378" s="68">
        <v>148</v>
      </c>
    </row>
    <row r="379" spans="1:49" ht="15.75" x14ac:dyDescent="0.25">
      <c r="A379" s="66">
        <f t="shared" si="38"/>
        <v>45232</v>
      </c>
      <c r="B379">
        <f t="shared" si="33"/>
        <v>155</v>
      </c>
      <c r="C379" t="str">
        <f t="shared" si="34"/>
        <v>11-2023</v>
      </c>
      <c r="D379" s="93"/>
      <c r="E379" s="93"/>
      <c r="F379" s="20" t="str">
        <f t="shared" si="32"/>
        <v/>
      </c>
      <c r="G379" s="85" t="str">
        <f t="shared" si="35"/>
        <v/>
      </c>
      <c r="H379">
        <v>35</v>
      </c>
      <c r="I379" t="s">
        <v>314</v>
      </c>
      <c r="J379" s="68">
        <v>43</v>
      </c>
      <c r="K379">
        <v>35</v>
      </c>
      <c r="L379" s="78" t="s">
        <v>314</v>
      </c>
      <c r="M379" s="68">
        <v>43</v>
      </c>
      <c r="N379">
        <v>55</v>
      </c>
      <c r="O379" s="67" t="s">
        <v>314</v>
      </c>
      <c r="P379" s="68">
        <v>65</v>
      </c>
      <c r="Q379">
        <v>88</v>
      </c>
      <c r="R379" s="78" t="s">
        <v>314</v>
      </c>
      <c r="S379" s="68">
        <v>100</v>
      </c>
      <c r="T379">
        <v>65</v>
      </c>
      <c r="U379" s="67" t="s">
        <v>314</v>
      </c>
      <c r="V379" s="68">
        <v>70</v>
      </c>
      <c r="W379">
        <v>130</v>
      </c>
      <c r="X379" s="78" t="s">
        <v>314</v>
      </c>
      <c r="Y379" s="68">
        <v>135</v>
      </c>
      <c r="Z379">
        <v>150</v>
      </c>
      <c r="AA379" s="78" t="s">
        <v>314</v>
      </c>
      <c r="AB379" s="68">
        <v>160</v>
      </c>
      <c r="AC379">
        <v>85</v>
      </c>
      <c r="AD379" s="78" t="s">
        <v>314</v>
      </c>
      <c r="AE379" s="68">
        <v>150</v>
      </c>
      <c r="AF379">
        <v>120</v>
      </c>
      <c r="AG379" s="78" t="s">
        <v>314</v>
      </c>
      <c r="AH379" s="68">
        <v>125</v>
      </c>
      <c r="AI379">
        <v>113</v>
      </c>
      <c r="AJ379" s="78" t="s">
        <v>314</v>
      </c>
      <c r="AK379" s="68">
        <v>128</v>
      </c>
      <c r="AL379" s="69">
        <v>108</v>
      </c>
      <c r="AM379" s="78" t="s">
        <v>314</v>
      </c>
      <c r="AN379" s="68">
        <v>123</v>
      </c>
      <c r="AO379" s="69">
        <v>25</v>
      </c>
      <c r="AP379" s="78" t="s">
        <v>314</v>
      </c>
      <c r="AQ379" s="68">
        <v>35</v>
      </c>
      <c r="AR379">
        <v>57</v>
      </c>
      <c r="AS379" s="78" t="s">
        <v>314</v>
      </c>
      <c r="AT379" s="68">
        <v>63</v>
      </c>
      <c r="AU379">
        <v>143</v>
      </c>
      <c r="AV379" s="78" t="s">
        <v>314</v>
      </c>
      <c r="AW379" s="68">
        <v>148</v>
      </c>
    </row>
    <row r="380" spans="1:49" ht="15.75" x14ac:dyDescent="0.25">
      <c r="A380" s="66">
        <f t="shared" si="38"/>
        <v>45239</v>
      </c>
      <c r="B380">
        <f t="shared" si="33"/>
        <v>145</v>
      </c>
      <c r="C380" t="str">
        <f t="shared" si="34"/>
        <v>11-2023</v>
      </c>
      <c r="D380" s="93"/>
      <c r="E380" s="93"/>
      <c r="F380" s="20" t="str">
        <f t="shared" si="32"/>
        <v/>
      </c>
      <c r="G380" s="85" t="str">
        <f t="shared" si="35"/>
        <v/>
      </c>
      <c r="H380">
        <v>34</v>
      </c>
      <c r="I380" t="s">
        <v>314</v>
      </c>
      <c r="J380" s="68">
        <v>39</v>
      </c>
      <c r="K380">
        <v>34</v>
      </c>
      <c r="L380" s="78" t="s">
        <v>314</v>
      </c>
      <c r="M380" s="68">
        <v>39</v>
      </c>
      <c r="N380">
        <v>55</v>
      </c>
      <c r="O380" s="67" t="s">
        <v>314</v>
      </c>
      <c r="P380" s="68">
        <v>65</v>
      </c>
      <c r="Q380">
        <v>85</v>
      </c>
      <c r="R380" s="78" t="s">
        <v>314</v>
      </c>
      <c r="S380" s="68">
        <v>95</v>
      </c>
      <c r="T380">
        <v>65</v>
      </c>
      <c r="U380" s="67" t="s">
        <v>314</v>
      </c>
      <c r="V380" s="68">
        <v>70</v>
      </c>
      <c r="W380">
        <v>120</v>
      </c>
      <c r="X380" s="78" t="s">
        <v>314</v>
      </c>
      <c r="Y380" s="68">
        <v>130</v>
      </c>
      <c r="Z380">
        <v>140</v>
      </c>
      <c r="AA380" s="78" t="s">
        <v>314</v>
      </c>
      <c r="AB380" s="68">
        <v>150</v>
      </c>
      <c r="AC380">
        <v>85</v>
      </c>
      <c r="AD380" s="78" t="s">
        <v>314</v>
      </c>
      <c r="AE380" s="68">
        <v>140</v>
      </c>
      <c r="AF380">
        <v>110</v>
      </c>
      <c r="AG380" s="78" t="s">
        <v>314</v>
      </c>
      <c r="AH380" s="68">
        <v>120</v>
      </c>
      <c r="AI380">
        <v>113</v>
      </c>
      <c r="AJ380" s="78" t="s">
        <v>314</v>
      </c>
      <c r="AK380" s="68">
        <v>128</v>
      </c>
      <c r="AL380" s="69">
        <v>108</v>
      </c>
      <c r="AM380" s="78" t="s">
        <v>314</v>
      </c>
      <c r="AN380" s="68">
        <v>123</v>
      </c>
      <c r="AO380" s="69">
        <v>25</v>
      </c>
      <c r="AP380" s="78" t="s">
        <v>314</v>
      </c>
      <c r="AQ380" s="68">
        <v>35</v>
      </c>
      <c r="AR380">
        <v>57</v>
      </c>
      <c r="AS380" s="78" t="s">
        <v>314</v>
      </c>
      <c r="AT380" s="68">
        <v>63</v>
      </c>
      <c r="AU380">
        <v>143</v>
      </c>
      <c r="AV380" s="78" t="s">
        <v>314</v>
      </c>
      <c r="AW380" s="68">
        <v>148</v>
      </c>
    </row>
    <row r="381" spans="1:49" ht="15.75" x14ac:dyDescent="0.25">
      <c r="A381" s="66">
        <f t="shared" si="38"/>
        <v>45246</v>
      </c>
      <c r="B381">
        <f t="shared" si="33"/>
        <v>145</v>
      </c>
      <c r="C381" t="str">
        <f t="shared" si="34"/>
        <v>11-2023</v>
      </c>
      <c r="D381" s="93"/>
      <c r="E381" s="93"/>
      <c r="F381" s="20" t="str">
        <f t="shared" si="32"/>
        <v/>
      </c>
      <c r="G381" s="85" t="str">
        <f t="shared" si="35"/>
        <v/>
      </c>
      <c r="H381">
        <v>30</v>
      </c>
      <c r="I381" t="s">
        <v>314</v>
      </c>
      <c r="J381" s="68">
        <v>35</v>
      </c>
      <c r="K381">
        <v>30</v>
      </c>
      <c r="L381" s="78" t="s">
        <v>314</v>
      </c>
      <c r="M381" s="68">
        <v>35</v>
      </c>
      <c r="N381">
        <v>50</v>
      </c>
      <c r="O381" s="67" t="s">
        <v>314</v>
      </c>
      <c r="P381" s="68">
        <v>60</v>
      </c>
      <c r="Q381">
        <v>80</v>
      </c>
      <c r="R381" s="78" t="s">
        <v>314</v>
      </c>
      <c r="S381" s="68">
        <v>90</v>
      </c>
      <c r="T381">
        <v>65</v>
      </c>
      <c r="U381" s="67" t="s">
        <v>314</v>
      </c>
      <c r="V381" s="68">
        <v>70</v>
      </c>
      <c r="W381">
        <v>120</v>
      </c>
      <c r="X381" s="78" t="s">
        <v>314</v>
      </c>
      <c r="Y381" s="68">
        <v>130</v>
      </c>
      <c r="Z381">
        <v>140</v>
      </c>
      <c r="AA381" s="78" t="s">
        <v>314</v>
      </c>
      <c r="AB381" s="68">
        <v>150</v>
      </c>
      <c r="AC381">
        <v>85</v>
      </c>
      <c r="AD381" s="78" t="s">
        <v>314</v>
      </c>
      <c r="AE381" s="68">
        <v>140</v>
      </c>
      <c r="AF381">
        <v>110</v>
      </c>
      <c r="AG381" s="78" t="s">
        <v>314</v>
      </c>
      <c r="AH381" s="68">
        <v>120</v>
      </c>
      <c r="AI381">
        <v>113</v>
      </c>
      <c r="AJ381" s="78" t="s">
        <v>314</v>
      </c>
      <c r="AK381" s="68">
        <v>128</v>
      </c>
      <c r="AL381" s="69">
        <v>108</v>
      </c>
      <c r="AM381" s="78" t="s">
        <v>314</v>
      </c>
      <c r="AN381" s="68">
        <v>123</v>
      </c>
      <c r="AO381" s="69">
        <v>25</v>
      </c>
      <c r="AP381" s="78" t="s">
        <v>314</v>
      </c>
      <c r="AQ381" s="68">
        <v>35</v>
      </c>
      <c r="AR381">
        <v>57</v>
      </c>
      <c r="AS381" s="78" t="s">
        <v>314</v>
      </c>
      <c r="AT381" s="68">
        <v>63</v>
      </c>
      <c r="AU381">
        <v>143</v>
      </c>
      <c r="AV381" s="78" t="s">
        <v>314</v>
      </c>
      <c r="AW381" s="68">
        <v>148</v>
      </c>
    </row>
    <row r="382" spans="1:49" ht="15.75" x14ac:dyDescent="0.25">
      <c r="A382" s="66">
        <f t="shared" si="38"/>
        <v>45253</v>
      </c>
      <c r="B382">
        <f t="shared" si="33"/>
        <v>139</v>
      </c>
      <c r="C382" t="str">
        <f t="shared" si="34"/>
        <v>11-2023</v>
      </c>
      <c r="D382" s="93"/>
      <c r="E382" s="93"/>
      <c r="F382" s="20" t="str">
        <f t="shared" si="32"/>
        <v/>
      </c>
      <c r="G382" s="85" t="str">
        <f t="shared" si="35"/>
        <v/>
      </c>
      <c r="H382">
        <v>29</v>
      </c>
      <c r="I382" t="s">
        <v>314</v>
      </c>
      <c r="J382" s="68">
        <v>35</v>
      </c>
      <c r="K382">
        <v>29</v>
      </c>
      <c r="L382" s="78" t="s">
        <v>314</v>
      </c>
      <c r="M382" s="68">
        <v>35</v>
      </c>
      <c r="N382">
        <v>50</v>
      </c>
      <c r="O382" s="67" t="s">
        <v>314</v>
      </c>
      <c r="P382" s="68">
        <v>60</v>
      </c>
      <c r="Q382">
        <v>80</v>
      </c>
      <c r="R382" s="78" t="s">
        <v>314</v>
      </c>
      <c r="S382" s="68">
        <v>90</v>
      </c>
      <c r="T382">
        <v>65</v>
      </c>
      <c r="U382" s="67" t="s">
        <v>314</v>
      </c>
      <c r="V382" s="68">
        <v>70</v>
      </c>
      <c r="W382">
        <v>120</v>
      </c>
      <c r="X382" s="78" t="s">
        <v>314</v>
      </c>
      <c r="Y382" s="68">
        <v>130</v>
      </c>
      <c r="Z382">
        <v>134</v>
      </c>
      <c r="AA382" s="78" t="s">
        <v>314</v>
      </c>
      <c r="AB382" s="68">
        <v>144</v>
      </c>
      <c r="AC382">
        <v>85</v>
      </c>
      <c r="AD382" s="78" t="s">
        <v>314</v>
      </c>
      <c r="AE382" s="68">
        <v>135</v>
      </c>
      <c r="AF382">
        <v>110</v>
      </c>
      <c r="AG382" s="78" t="s">
        <v>314</v>
      </c>
      <c r="AH382" s="68">
        <v>120</v>
      </c>
      <c r="AI382">
        <v>113</v>
      </c>
      <c r="AJ382" s="78" t="s">
        <v>314</v>
      </c>
      <c r="AK382" s="68">
        <v>128</v>
      </c>
      <c r="AL382" s="69">
        <v>108</v>
      </c>
      <c r="AM382" s="78" t="s">
        <v>314</v>
      </c>
      <c r="AN382" s="68">
        <v>123</v>
      </c>
      <c r="AO382" s="69">
        <v>25</v>
      </c>
      <c r="AP382" s="78" t="s">
        <v>314</v>
      </c>
      <c r="AQ382" s="68">
        <v>35</v>
      </c>
      <c r="AR382">
        <v>57</v>
      </c>
      <c r="AS382" s="78" t="s">
        <v>314</v>
      </c>
      <c r="AT382" s="68">
        <v>63</v>
      </c>
      <c r="AU382">
        <v>143</v>
      </c>
      <c r="AV382" s="78" t="s">
        <v>314</v>
      </c>
      <c r="AW382" s="68">
        <v>148</v>
      </c>
    </row>
    <row r="383" spans="1:49" ht="15.75" x14ac:dyDescent="0.25">
      <c r="A383" s="66">
        <f t="shared" si="38"/>
        <v>45260</v>
      </c>
      <c r="B383">
        <f t="shared" si="33"/>
        <v>139</v>
      </c>
      <c r="C383" t="str">
        <f t="shared" ref="C383:C439" si="39">(MONTH(A383)&amp;"-"&amp;YEAR(A383))</f>
        <v>11-2023</v>
      </c>
      <c r="H383">
        <v>25</v>
      </c>
      <c r="I383" t="s">
        <v>314</v>
      </c>
      <c r="J383" s="68">
        <v>33</v>
      </c>
      <c r="K383">
        <v>25</v>
      </c>
      <c r="L383" s="78" t="s">
        <v>314</v>
      </c>
      <c r="M383" s="68">
        <v>35</v>
      </c>
      <c r="N383">
        <v>49</v>
      </c>
      <c r="O383" s="67" t="s">
        <v>314</v>
      </c>
      <c r="P383" s="68">
        <v>59</v>
      </c>
      <c r="Q383">
        <v>76</v>
      </c>
      <c r="R383" s="78" t="s">
        <v>314</v>
      </c>
      <c r="S383" s="68">
        <v>86</v>
      </c>
      <c r="T383">
        <v>60</v>
      </c>
      <c r="U383" s="67" t="s">
        <v>314</v>
      </c>
      <c r="V383" s="68">
        <v>69</v>
      </c>
      <c r="W383">
        <v>120</v>
      </c>
      <c r="X383" s="78" t="s">
        <v>314</v>
      </c>
      <c r="Y383" s="68">
        <v>130</v>
      </c>
      <c r="Z383">
        <v>134</v>
      </c>
      <c r="AA383" s="78" t="s">
        <v>314</v>
      </c>
      <c r="AB383" s="68">
        <v>144</v>
      </c>
      <c r="AC383">
        <v>80</v>
      </c>
      <c r="AD383" s="78" t="s">
        <v>314</v>
      </c>
      <c r="AE383" s="68">
        <v>135</v>
      </c>
      <c r="AF383">
        <v>110</v>
      </c>
      <c r="AG383" s="78" t="s">
        <v>314</v>
      </c>
      <c r="AH383" s="68">
        <v>120</v>
      </c>
      <c r="AI383">
        <v>113</v>
      </c>
      <c r="AJ383" s="78" t="s">
        <v>314</v>
      </c>
      <c r="AK383" s="68">
        <v>128</v>
      </c>
      <c r="AL383" s="69">
        <v>108</v>
      </c>
      <c r="AM383" s="78" t="s">
        <v>314</v>
      </c>
      <c r="AN383" s="68">
        <v>123</v>
      </c>
      <c r="AO383" s="69">
        <v>25</v>
      </c>
      <c r="AP383" s="78" t="s">
        <v>314</v>
      </c>
      <c r="AQ383" s="68">
        <v>35</v>
      </c>
      <c r="AR383">
        <v>57</v>
      </c>
      <c r="AS383" s="78" t="s">
        <v>314</v>
      </c>
      <c r="AT383" s="68">
        <v>63</v>
      </c>
      <c r="AU383">
        <v>143</v>
      </c>
      <c r="AV383" s="78" t="s">
        <v>314</v>
      </c>
      <c r="AW383" s="68">
        <v>148</v>
      </c>
    </row>
    <row r="384" spans="1:49" ht="15.75" x14ac:dyDescent="0.25">
      <c r="A384" s="66">
        <f t="shared" si="38"/>
        <v>45267</v>
      </c>
      <c r="B384">
        <f t="shared" si="33"/>
        <v>139</v>
      </c>
      <c r="C384" t="str">
        <f t="shared" si="39"/>
        <v>12-2023</v>
      </c>
      <c r="H384">
        <v>25</v>
      </c>
      <c r="I384" t="s">
        <v>314</v>
      </c>
      <c r="J384" s="68">
        <v>33</v>
      </c>
      <c r="K384">
        <v>25</v>
      </c>
      <c r="L384" s="78" t="s">
        <v>314</v>
      </c>
      <c r="M384" s="68">
        <v>35</v>
      </c>
      <c r="N384">
        <v>49</v>
      </c>
      <c r="O384" s="67" t="s">
        <v>314</v>
      </c>
      <c r="P384" s="68">
        <v>59</v>
      </c>
      <c r="Q384">
        <v>76</v>
      </c>
      <c r="R384" s="78" t="s">
        <v>314</v>
      </c>
      <c r="S384" s="68">
        <v>86</v>
      </c>
      <c r="T384">
        <v>55</v>
      </c>
      <c r="U384" s="67" t="s">
        <v>314</v>
      </c>
      <c r="V384" s="68">
        <v>65</v>
      </c>
      <c r="W384">
        <v>120</v>
      </c>
      <c r="X384" s="78" t="s">
        <v>314</v>
      </c>
      <c r="Y384" s="68">
        <v>130</v>
      </c>
      <c r="Z384">
        <v>134</v>
      </c>
      <c r="AA384" s="78" t="s">
        <v>314</v>
      </c>
      <c r="AB384" s="68">
        <v>144</v>
      </c>
      <c r="AC384">
        <v>80</v>
      </c>
      <c r="AD384" s="78" t="s">
        <v>314</v>
      </c>
      <c r="AE384" s="68">
        <v>135</v>
      </c>
      <c r="AF384">
        <v>110</v>
      </c>
      <c r="AG384" s="78" t="s">
        <v>314</v>
      </c>
      <c r="AH384" s="68">
        <v>120</v>
      </c>
      <c r="AI384">
        <v>113</v>
      </c>
      <c r="AJ384" s="78" t="s">
        <v>314</v>
      </c>
      <c r="AK384" s="68">
        <v>128</v>
      </c>
      <c r="AL384" s="69">
        <v>108</v>
      </c>
      <c r="AM384" s="78" t="s">
        <v>314</v>
      </c>
      <c r="AN384" s="68">
        <v>123</v>
      </c>
      <c r="AO384" s="69">
        <v>25</v>
      </c>
      <c r="AP384" s="78" t="s">
        <v>314</v>
      </c>
      <c r="AQ384" s="68">
        <v>35</v>
      </c>
      <c r="AR384">
        <v>57</v>
      </c>
      <c r="AS384" s="78" t="s">
        <v>314</v>
      </c>
      <c r="AT384" s="68">
        <v>63</v>
      </c>
      <c r="AU384">
        <v>143</v>
      </c>
      <c r="AV384" s="78" t="s">
        <v>314</v>
      </c>
      <c r="AW384" s="68">
        <v>148</v>
      </c>
    </row>
    <row r="385" spans="1:49" ht="15.75" x14ac:dyDescent="0.25">
      <c r="A385" s="66">
        <f t="shared" si="38"/>
        <v>45274</v>
      </c>
      <c r="B385">
        <f t="shared" si="33"/>
        <v>139</v>
      </c>
      <c r="C385" t="str">
        <f t="shared" si="39"/>
        <v>12-2023</v>
      </c>
      <c r="H385">
        <v>24</v>
      </c>
      <c r="I385" t="s">
        <v>314</v>
      </c>
      <c r="J385" s="68">
        <v>29</v>
      </c>
      <c r="K385">
        <v>24</v>
      </c>
      <c r="L385" s="78" t="s">
        <v>314</v>
      </c>
      <c r="M385" s="68">
        <v>29</v>
      </c>
      <c r="N385">
        <v>49</v>
      </c>
      <c r="O385" s="67" t="s">
        <v>314</v>
      </c>
      <c r="P385" s="68">
        <v>59</v>
      </c>
      <c r="Q385">
        <v>76</v>
      </c>
      <c r="R385" s="78" t="s">
        <v>314</v>
      </c>
      <c r="S385" s="68">
        <v>86</v>
      </c>
      <c r="T385">
        <v>55</v>
      </c>
      <c r="U385" s="67" t="s">
        <v>314</v>
      </c>
      <c r="V385" s="68">
        <v>65</v>
      </c>
      <c r="W385">
        <v>115</v>
      </c>
      <c r="X385" s="78" t="s">
        <v>314</v>
      </c>
      <c r="Y385" s="68">
        <v>125</v>
      </c>
      <c r="Z385">
        <v>136</v>
      </c>
      <c r="AA385" s="78" t="s">
        <v>314</v>
      </c>
      <c r="AB385" s="68">
        <v>142</v>
      </c>
      <c r="AC385">
        <v>85</v>
      </c>
      <c r="AD385" s="78" t="s">
        <v>314</v>
      </c>
      <c r="AE385" s="68">
        <v>140</v>
      </c>
      <c r="AF385">
        <v>95</v>
      </c>
      <c r="AG385" s="78" t="s">
        <v>314</v>
      </c>
      <c r="AH385" s="68">
        <v>105</v>
      </c>
      <c r="AI385">
        <v>113</v>
      </c>
      <c r="AJ385" s="78" t="s">
        <v>314</v>
      </c>
      <c r="AK385" s="68">
        <v>128</v>
      </c>
      <c r="AL385" s="69">
        <v>108</v>
      </c>
      <c r="AM385" s="78" t="s">
        <v>314</v>
      </c>
      <c r="AN385" s="68">
        <v>123</v>
      </c>
      <c r="AO385" s="69">
        <v>25</v>
      </c>
      <c r="AP385" s="78" t="s">
        <v>314</v>
      </c>
      <c r="AQ385" s="68">
        <v>35</v>
      </c>
      <c r="AR385">
        <v>57</v>
      </c>
      <c r="AS385" s="78" t="s">
        <v>314</v>
      </c>
      <c r="AT385" s="68">
        <v>63</v>
      </c>
      <c r="AU385">
        <v>143</v>
      </c>
      <c r="AV385" s="78" t="s">
        <v>314</v>
      </c>
      <c r="AW385" s="68">
        <v>148</v>
      </c>
    </row>
    <row r="386" spans="1:49" ht="15.75" x14ac:dyDescent="0.25">
      <c r="A386" s="66">
        <f t="shared" si="38"/>
        <v>45281</v>
      </c>
      <c r="B386">
        <f t="shared" si="33"/>
        <v>139</v>
      </c>
      <c r="C386" t="str">
        <f t="shared" si="39"/>
        <v>12-2023</v>
      </c>
      <c r="H386">
        <v>18</v>
      </c>
      <c r="I386" t="s">
        <v>314</v>
      </c>
      <c r="J386" s="68">
        <v>22</v>
      </c>
      <c r="K386">
        <v>18</v>
      </c>
      <c r="L386" s="78" t="s">
        <v>314</v>
      </c>
      <c r="M386" s="68">
        <v>22</v>
      </c>
      <c r="N386">
        <v>45</v>
      </c>
      <c r="O386" s="67" t="s">
        <v>314</v>
      </c>
      <c r="P386" s="68">
        <v>57</v>
      </c>
      <c r="Q386">
        <v>76</v>
      </c>
      <c r="R386" s="78" t="s">
        <v>314</v>
      </c>
      <c r="S386" s="68">
        <v>86</v>
      </c>
      <c r="T386">
        <v>55</v>
      </c>
      <c r="U386" s="67" t="s">
        <v>314</v>
      </c>
      <c r="V386" s="68">
        <v>65</v>
      </c>
      <c r="W386">
        <v>120</v>
      </c>
      <c r="X386" s="78" t="s">
        <v>314</v>
      </c>
      <c r="Y386" s="68">
        <v>125</v>
      </c>
      <c r="Z386">
        <v>136</v>
      </c>
      <c r="AA386" s="78" t="s">
        <v>314</v>
      </c>
      <c r="AB386" s="68">
        <v>142</v>
      </c>
      <c r="AC386">
        <v>75</v>
      </c>
      <c r="AD386" s="78" t="s">
        <v>314</v>
      </c>
      <c r="AE386" s="68">
        <v>90</v>
      </c>
      <c r="AF386">
        <v>95</v>
      </c>
      <c r="AG386" s="78" t="s">
        <v>314</v>
      </c>
      <c r="AH386" s="68">
        <v>105</v>
      </c>
      <c r="AI386">
        <v>113</v>
      </c>
      <c r="AJ386" s="78" t="s">
        <v>314</v>
      </c>
      <c r="AK386" s="68">
        <v>128</v>
      </c>
      <c r="AL386" s="69">
        <v>108</v>
      </c>
      <c r="AM386" s="78" t="s">
        <v>314</v>
      </c>
      <c r="AN386" s="68">
        <v>123</v>
      </c>
      <c r="AO386" s="69">
        <v>25</v>
      </c>
      <c r="AP386" s="78" t="s">
        <v>314</v>
      </c>
      <c r="AQ386" s="68">
        <v>35</v>
      </c>
      <c r="AR386">
        <v>57</v>
      </c>
      <c r="AS386" s="78" t="s">
        <v>314</v>
      </c>
      <c r="AT386" s="68">
        <v>63</v>
      </c>
      <c r="AU386">
        <v>143</v>
      </c>
      <c r="AV386" s="78" t="s">
        <v>314</v>
      </c>
      <c r="AW386" s="68">
        <v>148</v>
      </c>
    </row>
    <row r="387" spans="1:49" ht="15.75" x14ac:dyDescent="0.25">
      <c r="A387" s="66">
        <f>A386+14</f>
        <v>45295</v>
      </c>
      <c r="B387">
        <f t="shared" si="33"/>
        <v>139</v>
      </c>
      <c r="C387" t="str">
        <f t="shared" si="39"/>
        <v>1-2024</v>
      </c>
      <c r="H387">
        <v>15</v>
      </c>
      <c r="I387" t="s">
        <v>314</v>
      </c>
      <c r="J387" s="68">
        <v>20</v>
      </c>
      <c r="K387">
        <v>15</v>
      </c>
      <c r="L387" s="78" t="s">
        <v>314</v>
      </c>
      <c r="M387" s="68">
        <v>20</v>
      </c>
      <c r="N387">
        <v>40</v>
      </c>
      <c r="O387" s="67" t="s">
        <v>314</v>
      </c>
      <c r="P387" s="68">
        <v>50</v>
      </c>
      <c r="Q387">
        <v>70</v>
      </c>
      <c r="R387" s="78" t="s">
        <v>314</v>
      </c>
      <c r="S387" s="68">
        <v>75</v>
      </c>
      <c r="T387">
        <v>55</v>
      </c>
      <c r="U387" s="67" t="s">
        <v>314</v>
      </c>
      <c r="V387" s="68">
        <v>65</v>
      </c>
      <c r="W387">
        <v>120</v>
      </c>
      <c r="X387" s="78" t="s">
        <v>314</v>
      </c>
      <c r="Y387" s="68">
        <v>125</v>
      </c>
      <c r="Z387">
        <v>136</v>
      </c>
      <c r="AA387" s="78" t="s">
        <v>314</v>
      </c>
      <c r="AB387" s="68">
        <v>142</v>
      </c>
      <c r="AC387">
        <v>75</v>
      </c>
      <c r="AD387" s="78" t="s">
        <v>314</v>
      </c>
      <c r="AE387" s="68">
        <v>90</v>
      </c>
      <c r="AF387">
        <v>95</v>
      </c>
      <c r="AG387" s="78" t="s">
        <v>314</v>
      </c>
      <c r="AH387" s="68">
        <v>105</v>
      </c>
      <c r="AI387">
        <v>113</v>
      </c>
      <c r="AJ387" s="78" t="s">
        <v>314</v>
      </c>
      <c r="AK387" s="68">
        <v>128</v>
      </c>
      <c r="AL387" s="69">
        <v>108</v>
      </c>
      <c r="AM387" s="78" t="s">
        <v>314</v>
      </c>
      <c r="AN387" s="68">
        <v>123</v>
      </c>
      <c r="AO387" s="69">
        <v>25</v>
      </c>
      <c r="AP387" s="78" t="s">
        <v>314</v>
      </c>
      <c r="AQ387" s="68">
        <v>35</v>
      </c>
      <c r="AR387">
        <v>57</v>
      </c>
      <c r="AS387" s="78" t="s">
        <v>314</v>
      </c>
      <c r="AT387" s="68">
        <v>63</v>
      </c>
      <c r="AU387">
        <v>125</v>
      </c>
      <c r="AV387" s="78" t="s">
        <v>314</v>
      </c>
      <c r="AW387" s="68">
        <v>130</v>
      </c>
    </row>
    <row r="388" spans="1:49" ht="15.75" x14ac:dyDescent="0.25">
      <c r="A388" s="66">
        <f t="shared" si="38"/>
        <v>45302</v>
      </c>
      <c r="B388">
        <f t="shared" ref="B388:B439" si="40">IFERROR(AVERAGE(Z388,AB388),"")</f>
        <v>136</v>
      </c>
      <c r="C388" t="str">
        <f t="shared" si="39"/>
        <v>1-2024</v>
      </c>
      <c r="H388">
        <v>14</v>
      </c>
      <c r="I388" t="s">
        <v>314</v>
      </c>
      <c r="J388" s="68">
        <v>20</v>
      </c>
      <c r="K388">
        <v>14</v>
      </c>
      <c r="L388" s="78" t="s">
        <v>314</v>
      </c>
      <c r="M388" s="68">
        <v>20</v>
      </c>
      <c r="N388">
        <v>40</v>
      </c>
      <c r="O388" s="67" t="s">
        <v>314</v>
      </c>
      <c r="P388" s="68">
        <v>50</v>
      </c>
      <c r="Q388">
        <v>70</v>
      </c>
      <c r="R388" s="78" t="s">
        <v>314</v>
      </c>
      <c r="S388" s="68">
        <v>75</v>
      </c>
      <c r="T388">
        <v>43</v>
      </c>
      <c r="U388" s="67" t="s">
        <v>314</v>
      </c>
      <c r="V388" s="68">
        <v>53</v>
      </c>
      <c r="W388">
        <v>120</v>
      </c>
      <c r="X388" s="78" t="s">
        <v>314</v>
      </c>
      <c r="Y388" s="68">
        <v>125</v>
      </c>
      <c r="Z388">
        <v>132</v>
      </c>
      <c r="AA388" s="78" t="s">
        <v>314</v>
      </c>
      <c r="AB388" s="68">
        <v>140</v>
      </c>
      <c r="AC388">
        <v>75</v>
      </c>
      <c r="AD388" s="78" t="s">
        <v>314</v>
      </c>
      <c r="AE388" s="68">
        <v>90</v>
      </c>
      <c r="AF388">
        <v>95</v>
      </c>
      <c r="AG388" s="78" t="s">
        <v>314</v>
      </c>
      <c r="AH388" s="68">
        <v>105</v>
      </c>
      <c r="AI388">
        <v>103</v>
      </c>
      <c r="AJ388" s="78" t="s">
        <v>314</v>
      </c>
      <c r="AK388" s="68">
        <v>118</v>
      </c>
      <c r="AL388" s="69">
        <v>98</v>
      </c>
      <c r="AM388" s="78" t="s">
        <v>314</v>
      </c>
      <c r="AN388" s="68">
        <v>113</v>
      </c>
      <c r="AO388" s="69">
        <v>25</v>
      </c>
      <c r="AP388" s="78" t="s">
        <v>314</v>
      </c>
      <c r="AQ388" s="68">
        <v>35</v>
      </c>
      <c r="AR388">
        <v>57</v>
      </c>
      <c r="AS388" s="78" t="s">
        <v>314</v>
      </c>
      <c r="AT388" s="68">
        <v>63</v>
      </c>
      <c r="AU388">
        <v>125</v>
      </c>
      <c r="AV388" s="78" t="s">
        <v>314</v>
      </c>
      <c r="AW388" s="68">
        <v>130</v>
      </c>
    </row>
    <row r="389" spans="1:49" ht="15.75" x14ac:dyDescent="0.25">
      <c r="A389" s="66">
        <f t="shared" si="38"/>
        <v>45309</v>
      </c>
      <c r="B389">
        <f t="shared" si="40"/>
        <v>131.5</v>
      </c>
      <c r="C389" t="str">
        <f t="shared" si="39"/>
        <v>1-2024</v>
      </c>
      <c r="H389">
        <v>11</v>
      </c>
      <c r="I389" t="s">
        <v>314</v>
      </c>
      <c r="J389" s="68">
        <v>16</v>
      </c>
      <c r="K389">
        <v>11</v>
      </c>
      <c r="L389" s="78" t="s">
        <v>314</v>
      </c>
      <c r="M389" s="68">
        <v>16</v>
      </c>
      <c r="N389">
        <v>40</v>
      </c>
      <c r="O389" s="67" t="s">
        <v>314</v>
      </c>
      <c r="P389" s="68">
        <v>47</v>
      </c>
      <c r="Q389">
        <v>64</v>
      </c>
      <c r="R389" s="78" t="s">
        <v>314</v>
      </c>
      <c r="S389" s="68">
        <v>72</v>
      </c>
      <c r="T389">
        <v>43</v>
      </c>
      <c r="U389" s="67" t="s">
        <v>314</v>
      </c>
      <c r="V389" s="68">
        <v>53</v>
      </c>
      <c r="W389">
        <v>120</v>
      </c>
      <c r="X389" s="78" t="s">
        <v>314</v>
      </c>
      <c r="Y389" s="68">
        <v>125</v>
      </c>
      <c r="Z389">
        <v>128</v>
      </c>
      <c r="AA389" s="78" t="s">
        <v>314</v>
      </c>
      <c r="AB389" s="68">
        <v>135</v>
      </c>
      <c r="AC389">
        <v>75</v>
      </c>
      <c r="AD389" s="78" t="s">
        <v>314</v>
      </c>
      <c r="AE389" s="68">
        <v>90</v>
      </c>
      <c r="AF389">
        <v>95</v>
      </c>
      <c r="AG389" s="78" t="s">
        <v>314</v>
      </c>
      <c r="AH389" s="68">
        <v>105</v>
      </c>
      <c r="AI389">
        <v>103</v>
      </c>
      <c r="AJ389" s="78" t="s">
        <v>314</v>
      </c>
      <c r="AK389" s="68">
        <v>118</v>
      </c>
      <c r="AL389" s="69">
        <v>98</v>
      </c>
      <c r="AM389" s="78" t="s">
        <v>314</v>
      </c>
      <c r="AN389" s="68">
        <v>113</v>
      </c>
      <c r="AO389" s="69">
        <v>25</v>
      </c>
      <c r="AP389" s="78" t="s">
        <v>314</v>
      </c>
      <c r="AQ389" s="68">
        <v>35</v>
      </c>
      <c r="AR389">
        <v>57</v>
      </c>
      <c r="AS389" s="78" t="s">
        <v>314</v>
      </c>
      <c r="AT389" s="68">
        <v>63</v>
      </c>
      <c r="AU389">
        <v>125</v>
      </c>
      <c r="AV389" s="78" t="s">
        <v>314</v>
      </c>
      <c r="AW389" s="68">
        <v>130</v>
      </c>
    </row>
    <row r="390" spans="1:49" ht="15.75" x14ac:dyDescent="0.25">
      <c r="A390" s="66">
        <f t="shared" si="38"/>
        <v>45316</v>
      </c>
      <c r="B390">
        <f t="shared" si="40"/>
        <v>131.5</v>
      </c>
      <c r="C390" t="str">
        <f t="shared" si="39"/>
        <v>1-2024</v>
      </c>
      <c r="H390">
        <v>9</v>
      </c>
      <c r="I390" t="s">
        <v>314</v>
      </c>
      <c r="J390" s="68">
        <v>14</v>
      </c>
      <c r="K390">
        <v>10</v>
      </c>
      <c r="L390" s="78" t="s">
        <v>314</v>
      </c>
      <c r="M390" s="68">
        <v>15</v>
      </c>
      <c r="N390">
        <v>40</v>
      </c>
      <c r="O390" s="67" t="s">
        <v>314</v>
      </c>
      <c r="P390" s="68">
        <v>47</v>
      </c>
      <c r="Q390">
        <v>58</v>
      </c>
      <c r="R390" s="78" t="s">
        <v>314</v>
      </c>
      <c r="S390" s="68">
        <v>68</v>
      </c>
      <c r="T390">
        <v>40</v>
      </c>
      <c r="U390" s="67" t="s">
        <v>314</v>
      </c>
      <c r="V390" s="68">
        <v>45</v>
      </c>
      <c r="W390">
        <v>120</v>
      </c>
      <c r="X390" s="78" t="s">
        <v>314</v>
      </c>
      <c r="Y390" s="68">
        <v>125</v>
      </c>
      <c r="Z390">
        <v>128</v>
      </c>
      <c r="AA390" s="78" t="s">
        <v>314</v>
      </c>
      <c r="AB390" s="68">
        <v>135</v>
      </c>
      <c r="AC390">
        <v>75</v>
      </c>
      <c r="AD390" s="78" t="s">
        <v>314</v>
      </c>
      <c r="AE390" s="68">
        <v>90</v>
      </c>
      <c r="AF390">
        <v>89</v>
      </c>
      <c r="AG390" s="78" t="s">
        <v>314</v>
      </c>
      <c r="AH390" s="68">
        <v>99</v>
      </c>
      <c r="AI390">
        <v>103</v>
      </c>
      <c r="AJ390" s="78" t="s">
        <v>314</v>
      </c>
      <c r="AK390" s="68">
        <v>118</v>
      </c>
      <c r="AL390" s="69">
        <v>98</v>
      </c>
      <c r="AM390" s="78" t="s">
        <v>314</v>
      </c>
      <c r="AN390" s="68">
        <v>113</v>
      </c>
      <c r="AO390" s="69">
        <v>25</v>
      </c>
      <c r="AP390" s="78" t="s">
        <v>314</v>
      </c>
      <c r="AQ390" s="68">
        <v>35</v>
      </c>
      <c r="AR390">
        <v>57</v>
      </c>
      <c r="AS390" s="78" t="s">
        <v>314</v>
      </c>
      <c r="AT390" s="68">
        <v>63</v>
      </c>
      <c r="AU390">
        <v>125</v>
      </c>
      <c r="AV390" s="78" t="s">
        <v>314</v>
      </c>
      <c r="AW390" s="68">
        <v>130</v>
      </c>
    </row>
    <row r="391" spans="1:49" ht="15.75" x14ac:dyDescent="0.25">
      <c r="A391" s="66">
        <f t="shared" si="38"/>
        <v>45323</v>
      </c>
      <c r="B391">
        <f t="shared" si="40"/>
        <v>128.5</v>
      </c>
      <c r="C391" t="str">
        <f t="shared" si="39"/>
        <v>2-2024</v>
      </c>
      <c r="H391" s="95">
        <v>4</v>
      </c>
      <c r="I391" s="95" t="s">
        <v>314</v>
      </c>
      <c r="J391" s="98">
        <v>9</v>
      </c>
      <c r="K391" s="95">
        <v>10</v>
      </c>
      <c r="L391" s="99" t="s">
        <v>314</v>
      </c>
      <c r="M391" s="98">
        <v>15</v>
      </c>
      <c r="N391" s="95">
        <v>40</v>
      </c>
      <c r="O391" s="97" t="s">
        <v>314</v>
      </c>
      <c r="P391" s="98">
        <v>47</v>
      </c>
      <c r="Q391" s="95">
        <v>58</v>
      </c>
      <c r="R391" s="99" t="s">
        <v>314</v>
      </c>
      <c r="S391" s="98">
        <v>63</v>
      </c>
      <c r="T391" s="95">
        <v>40</v>
      </c>
      <c r="U391" s="97" t="s">
        <v>314</v>
      </c>
      <c r="V391" s="98">
        <v>45</v>
      </c>
      <c r="W391" s="95">
        <v>120</v>
      </c>
      <c r="X391" s="99" t="s">
        <v>314</v>
      </c>
      <c r="Y391" s="98">
        <v>125</v>
      </c>
      <c r="Z391" s="95">
        <v>124</v>
      </c>
      <c r="AA391" s="99" t="s">
        <v>314</v>
      </c>
      <c r="AB391" s="98">
        <v>133</v>
      </c>
      <c r="AC391" s="95">
        <v>75</v>
      </c>
      <c r="AD391" s="99" t="s">
        <v>314</v>
      </c>
      <c r="AE391" s="98">
        <v>90</v>
      </c>
      <c r="AF391" s="95">
        <v>89</v>
      </c>
      <c r="AG391" s="99" t="s">
        <v>314</v>
      </c>
      <c r="AH391" s="98">
        <v>99</v>
      </c>
      <c r="AI391" s="95">
        <v>103</v>
      </c>
      <c r="AJ391" s="99" t="s">
        <v>314</v>
      </c>
      <c r="AK391" s="98">
        <v>118</v>
      </c>
      <c r="AL391" s="96">
        <v>98</v>
      </c>
      <c r="AM391" s="99" t="s">
        <v>314</v>
      </c>
      <c r="AN391" s="98">
        <v>113</v>
      </c>
      <c r="AO391" s="96">
        <v>25</v>
      </c>
      <c r="AP391" s="99" t="s">
        <v>314</v>
      </c>
      <c r="AQ391" s="98">
        <v>35</v>
      </c>
      <c r="AR391" s="95">
        <v>57</v>
      </c>
      <c r="AS391" s="99" t="s">
        <v>314</v>
      </c>
      <c r="AT391" s="98">
        <v>63</v>
      </c>
      <c r="AU391" s="95">
        <v>125</v>
      </c>
      <c r="AV391" s="99" t="s">
        <v>314</v>
      </c>
      <c r="AW391" s="98">
        <v>130</v>
      </c>
    </row>
    <row r="392" spans="1:49" ht="15.75" x14ac:dyDescent="0.25">
      <c r="A392" s="66">
        <f t="shared" si="38"/>
        <v>45330</v>
      </c>
      <c r="B392">
        <f t="shared" si="40"/>
        <v>128.5</v>
      </c>
      <c r="C392" t="str">
        <f t="shared" si="39"/>
        <v>2-2024</v>
      </c>
      <c r="H392" s="95">
        <v>4</v>
      </c>
      <c r="I392" s="95" t="s">
        <v>314</v>
      </c>
      <c r="J392" s="98">
        <v>9</v>
      </c>
      <c r="K392" s="95">
        <v>10</v>
      </c>
      <c r="L392" s="99" t="s">
        <v>314</v>
      </c>
      <c r="M392" s="98">
        <v>15</v>
      </c>
      <c r="N392" s="95">
        <v>43</v>
      </c>
      <c r="O392" s="97" t="s">
        <v>314</v>
      </c>
      <c r="P392" s="98">
        <v>47</v>
      </c>
      <c r="Q392" s="95">
        <v>58</v>
      </c>
      <c r="R392" s="99" t="s">
        <v>314</v>
      </c>
      <c r="S392" s="98">
        <v>63</v>
      </c>
      <c r="T392" s="95">
        <v>40</v>
      </c>
      <c r="U392" s="97" t="s">
        <v>314</v>
      </c>
      <c r="V392" s="98">
        <v>45</v>
      </c>
      <c r="W392" s="95">
        <v>120</v>
      </c>
      <c r="X392" s="99" t="s">
        <v>314</v>
      </c>
      <c r="Y392" s="98">
        <v>125</v>
      </c>
      <c r="Z392" s="95">
        <v>124</v>
      </c>
      <c r="AA392" s="99" t="s">
        <v>314</v>
      </c>
      <c r="AB392" s="98">
        <v>133</v>
      </c>
      <c r="AC392" s="95">
        <v>75</v>
      </c>
      <c r="AD392" s="99" t="s">
        <v>314</v>
      </c>
      <c r="AE392" s="98">
        <v>90</v>
      </c>
      <c r="AF392" s="95">
        <v>95</v>
      </c>
      <c r="AG392" s="99" t="s">
        <v>314</v>
      </c>
      <c r="AH392" s="98">
        <v>105</v>
      </c>
      <c r="AI392" s="95">
        <v>103</v>
      </c>
      <c r="AJ392" s="99" t="s">
        <v>314</v>
      </c>
      <c r="AK392" s="98">
        <v>118</v>
      </c>
      <c r="AL392" s="96">
        <v>98</v>
      </c>
      <c r="AM392" s="99" t="s">
        <v>314</v>
      </c>
      <c r="AN392" s="98">
        <v>113</v>
      </c>
      <c r="AO392" s="96">
        <v>25</v>
      </c>
      <c r="AP392" s="99" t="s">
        <v>314</v>
      </c>
      <c r="AQ392" s="98">
        <v>35</v>
      </c>
      <c r="AR392" s="95">
        <v>57</v>
      </c>
      <c r="AS392" s="99" t="s">
        <v>314</v>
      </c>
      <c r="AT392" s="98">
        <v>63</v>
      </c>
      <c r="AU392" s="95">
        <v>125</v>
      </c>
      <c r="AV392" s="99" t="s">
        <v>314</v>
      </c>
      <c r="AW392" s="98">
        <v>130</v>
      </c>
    </row>
    <row r="393" spans="1:49" ht="15.75" x14ac:dyDescent="0.25">
      <c r="A393" s="66">
        <f t="shared" si="38"/>
        <v>45337</v>
      </c>
      <c r="B393">
        <f t="shared" si="40"/>
        <v>126.5</v>
      </c>
      <c r="C393" t="str">
        <f t="shared" si="39"/>
        <v>2-2024</v>
      </c>
      <c r="H393">
        <v>1</v>
      </c>
      <c r="I393" t="s">
        <v>314</v>
      </c>
      <c r="J393" s="68">
        <v>9</v>
      </c>
      <c r="K393">
        <v>10</v>
      </c>
      <c r="L393" s="78" t="s">
        <v>314</v>
      </c>
      <c r="M393" s="68">
        <v>15</v>
      </c>
      <c r="N393">
        <v>45</v>
      </c>
      <c r="O393" s="67" t="s">
        <v>314</v>
      </c>
      <c r="P393" s="68">
        <v>50</v>
      </c>
      <c r="Q393">
        <v>56</v>
      </c>
      <c r="R393" s="78" t="s">
        <v>314</v>
      </c>
      <c r="S393" s="68">
        <v>61</v>
      </c>
      <c r="T393">
        <v>40</v>
      </c>
      <c r="U393" s="67" t="s">
        <v>314</v>
      </c>
      <c r="V393" s="68">
        <v>45</v>
      </c>
      <c r="W393">
        <v>120</v>
      </c>
      <c r="X393" s="78" t="s">
        <v>314</v>
      </c>
      <c r="Y393" s="68">
        <v>125</v>
      </c>
      <c r="Z393">
        <v>121</v>
      </c>
      <c r="AA393" s="78" t="s">
        <v>314</v>
      </c>
      <c r="AB393" s="68">
        <v>132</v>
      </c>
      <c r="AC393">
        <v>75</v>
      </c>
      <c r="AD393" s="78" t="s">
        <v>314</v>
      </c>
      <c r="AE393" s="68">
        <v>90</v>
      </c>
      <c r="AF393">
        <v>95</v>
      </c>
      <c r="AG393" s="78" t="s">
        <v>314</v>
      </c>
      <c r="AH393" s="68">
        <v>105</v>
      </c>
      <c r="AI393">
        <v>103</v>
      </c>
      <c r="AJ393" s="78" t="s">
        <v>314</v>
      </c>
      <c r="AK393" s="68">
        <v>118</v>
      </c>
      <c r="AL393" s="69">
        <v>98</v>
      </c>
      <c r="AM393" s="78" t="s">
        <v>314</v>
      </c>
      <c r="AN393" s="68">
        <v>113</v>
      </c>
      <c r="AO393" s="69">
        <v>25</v>
      </c>
      <c r="AP393" s="78" t="s">
        <v>314</v>
      </c>
      <c r="AQ393" s="68">
        <v>35</v>
      </c>
      <c r="AR393">
        <v>57</v>
      </c>
      <c r="AS393" s="78" t="s">
        <v>314</v>
      </c>
      <c r="AT393" s="68">
        <v>63</v>
      </c>
      <c r="AU393">
        <v>125</v>
      </c>
      <c r="AV393" s="78" t="s">
        <v>314</v>
      </c>
      <c r="AW393" s="68">
        <v>130</v>
      </c>
    </row>
    <row r="394" spans="1:49" ht="15.75" x14ac:dyDescent="0.25">
      <c r="A394" s="66">
        <f t="shared" si="38"/>
        <v>45344</v>
      </c>
      <c r="B394">
        <f t="shared" si="40"/>
        <v>126.5</v>
      </c>
      <c r="C394" t="str">
        <f t="shared" si="39"/>
        <v>2-2024</v>
      </c>
      <c r="H394">
        <v>5</v>
      </c>
      <c r="I394" t="s">
        <v>314</v>
      </c>
      <c r="J394" s="68">
        <v>9</v>
      </c>
      <c r="K394">
        <v>10</v>
      </c>
      <c r="L394" s="78" t="s">
        <v>314</v>
      </c>
      <c r="M394" s="68">
        <v>15</v>
      </c>
      <c r="N394">
        <v>45</v>
      </c>
      <c r="O394" s="67" t="s">
        <v>314</v>
      </c>
      <c r="P394" s="68">
        <v>50</v>
      </c>
      <c r="Q394">
        <v>56</v>
      </c>
      <c r="R394" s="78" t="s">
        <v>314</v>
      </c>
      <c r="S394" s="68">
        <v>61</v>
      </c>
      <c r="T394">
        <v>50</v>
      </c>
      <c r="U394" s="67" t="s">
        <v>314</v>
      </c>
      <c r="V394" s="68">
        <v>55</v>
      </c>
      <c r="W394">
        <v>120</v>
      </c>
      <c r="X394" s="78" t="s">
        <v>314</v>
      </c>
      <c r="Y394" s="68">
        <v>125</v>
      </c>
      <c r="Z394">
        <v>121</v>
      </c>
      <c r="AA394" s="78" t="s">
        <v>314</v>
      </c>
      <c r="AB394" s="68">
        <v>132</v>
      </c>
      <c r="AC394">
        <v>75</v>
      </c>
      <c r="AD394" s="78" t="s">
        <v>314</v>
      </c>
      <c r="AE394" s="68">
        <v>90</v>
      </c>
      <c r="AF394">
        <v>95</v>
      </c>
      <c r="AG394" s="78" t="s">
        <v>314</v>
      </c>
      <c r="AH394" s="68">
        <v>105</v>
      </c>
      <c r="AI394">
        <v>103</v>
      </c>
      <c r="AJ394" s="78" t="s">
        <v>314</v>
      </c>
      <c r="AK394" s="68">
        <v>118</v>
      </c>
      <c r="AL394" s="69">
        <v>98</v>
      </c>
      <c r="AM394" s="78" t="s">
        <v>314</v>
      </c>
      <c r="AN394" s="68">
        <v>113</v>
      </c>
      <c r="AO394" s="69">
        <v>25</v>
      </c>
      <c r="AP394" s="78" t="s">
        <v>314</v>
      </c>
      <c r="AQ394" s="68">
        <v>35</v>
      </c>
      <c r="AR394">
        <v>57</v>
      </c>
      <c r="AS394" s="78" t="s">
        <v>314</v>
      </c>
      <c r="AT394" s="68">
        <v>63</v>
      </c>
      <c r="AU394">
        <v>125</v>
      </c>
      <c r="AV394" s="78" t="s">
        <v>314</v>
      </c>
      <c r="AW394" s="68">
        <v>130</v>
      </c>
    </row>
    <row r="395" spans="1:49" ht="15.75" x14ac:dyDescent="0.25">
      <c r="A395" s="66">
        <f t="shared" si="38"/>
        <v>45351</v>
      </c>
      <c r="B395">
        <f t="shared" si="40"/>
        <v>126.5</v>
      </c>
      <c r="C395" t="str">
        <f t="shared" si="39"/>
        <v>2-2024</v>
      </c>
      <c r="H395">
        <v>5</v>
      </c>
      <c r="I395" t="s">
        <v>314</v>
      </c>
      <c r="J395" s="68">
        <v>10</v>
      </c>
      <c r="K395">
        <v>10</v>
      </c>
      <c r="L395" s="78" t="s">
        <v>314</v>
      </c>
      <c r="M395" s="68">
        <v>19</v>
      </c>
      <c r="N395">
        <v>48</v>
      </c>
      <c r="O395" s="67" t="s">
        <v>314</v>
      </c>
      <c r="P395" s="68">
        <v>53</v>
      </c>
      <c r="Q395">
        <v>60</v>
      </c>
      <c r="R395" s="78" t="s">
        <v>314</v>
      </c>
      <c r="S395" s="68">
        <v>65</v>
      </c>
      <c r="T395">
        <v>50</v>
      </c>
      <c r="U395" s="67" t="s">
        <v>314</v>
      </c>
      <c r="V395" s="68">
        <v>55</v>
      </c>
      <c r="W395">
        <v>120</v>
      </c>
      <c r="X395" s="78" t="s">
        <v>314</v>
      </c>
      <c r="Y395" s="68">
        <v>125</v>
      </c>
      <c r="Z395">
        <v>121</v>
      </c>
      <c r="AA395" s="78" t="s">
        <v>314</v>
      </c>
      <c r="AB395" s="68">
        <v>132</v>
      </c>
      <c r="AC395">
        <v>75</v>
      </c>
      <c r="AD395" s="78" t="s">
        <v>314</v>
      </c>
      <c r="AE395" s="68">
        <v>90</v>
      </c>
      <c r="AF395">
        <v>95</v>
      </c>
      <c r="AG395" s="78" t="s">
        <v>314</v>
      </c>
      <c r="AH395" s="68">
        <v>105</v>
      </c>
      <c r="AI395">
        <v>103</v>
      </c>
      <c r="AJ395" s="78" t="s">
        <v>314</v>
      </c>
      <c r="AK395" s="68">
        <v>118</v>
      </c>
      <c r="AL395" s="69">
        <v>98</v>
      </c>
      <c r="AM395" s="78" t="s">
        <v>314</v>
      </c>
      <c r="AN395" s="68">
        <v>113</v>
      </c>
      <c r="AO395" s="69">
        <v>25</v>
      </c>
      <c r="AP395" s="78" t="s">
        <v>314</v>
      </c>
      <c r="AQ395" s="68">
        <v>35</v>
      </c>
      <c r="AR395">
        <v>57</v>
      </c>
      <c r="AS395" s="78" t="s">
        <v>314</v>
      </c>
      <c r="AT395" s="68">
        <v>63</v>
      </c>
      <c r="AU395">
        <v>125</v>
      </c>
      <c r="AV395" s="78" t="s">
        <v>314</v>
      </c>
      <c r="AW395" s="68">
        <v>130</v>
      </c>
    </row>
    <row r="396" spans="1:49" ht="15.75" x14ac:dyDescent="0.25">
      <c r="A396" s="66">
        <f t="shared" si="38"/>
        <v>45358</v>
      </c>
      <c r="B396">
        <f t="shared" si="40"/>
        <v>126.5</v>
      </c>
      <c r="C396" t="str">
        <f t="shared" si="39"/>
        <v>3-2024</v>
      </c>
      <c r="H396">
        <v>5</v>
      </c>
      <c r="I396" t="s">
        <v>314</v>
      </c>
      <c r="J396" s="68">
        <v>10</v>
      </c>
      <c r="K396">
        <v>10</v>
      </c>
      <c r="L396" s="78" t="s">
        <v>314</v>
      </c>
      <c r="M396" s="68">
        <v>19</v>
      </c>
      <c r="N396">
        <v>50</v>
      </c>
      <c r="O396" s="67" t="s">
        <v>314</v>
      </c>
      <c r="P396" s="68">
        <v>55</v>
      </c>
      <c r="Q396">
        <v>64</v>
      </c>
      <c r="R396" s="78" t="s">
        <v>314</v>
      </c>
      <c r="S396" s="68">
        <v>69</v>
      </c>
      <c r="T396">
        <v>50</v>
      </c>
      <c r="U396" s="67" t="s">
        <v>314</v>
      </c>
      <c r="V396" s="68">
        <v>55</v>
      </c>
      <c r="W396">
        <v>120</v>
      </c>
      <c r="X396" s="78" t="s">
        <v>314</v>
      </c>
      <c r="Y396" s="68">
        <v>125</v>
      </c>
      <c r="Z396">
        <v>121</v>
      </c>
      <c r="AA396" s="78" t="s">
        <v>314</v>
      </c>
      <c r="AB396" s="68">
        <v>132</v>
      </c>
      <c r="AC396">
        <v>80</v>
      </c>
      <c r="AD396" s="78" t="s">
        <v>314</v>
      </c>
      <c r="AE396" s="68">
        <v>90</v>
      </c>
      <c r="AF396">
        <v>95</v>
      </c>
      <c r="AG396" s="78" t="s">
        <v>314</v>
      </c>
      <c r="AH396" s="68">
        <v>105</v>
      </c>
      <c r="AI396">
        <v>103</v>
      </c>
      <c r="AJ396" s="78" t="s">
        <v>314</v>
      </c>
      <c r="AK396" s="68">
        <v>118</v>
      </c>
      <c r="AL396" s="69">
        <v>98</v>
      </c>
      <c r="AM396" s="78" t="s">
        <v>314</v>
      </c>
      <c r="AN396" s="68">
        <v>113</v>
      </c>
      <c r="AO396" s="69">
        <v>25</v>
      </c>
      <c r="AP396" s="78" t="s">
        <v>314</v>
      </c>
      <c r="AQ396" s="68">
        <v>35</v>
      </c>
      <c r="AR396">
        <v>57</v>
      </c>
      <c r="AS396" s="78" t="s">
        <v>314</v>
      </c>
      <c r="AT396" s="68">
        <v>63</v>
      </c>
      <c r="AU396">
        <v>125</v>
      </c>
      <c r="AV396" s="78" t="s">
        <v>314</v>
      </c>
      <c r="AW396" s="68">
        <v>130</v>
      </c>
    </row>
    <row r="397" spans="1:49" ht="15.75" x14ac:dyDescent="0.25">
      <c r="A397" s="66">
        <f t="shared" si="38"/>
        <v>45365</v>
      </c>
      <c r="B397">
        <f t="shared" si="40"/>
        <v>126.5</v>
      </c>
      <c r="C397" t="str">
        <f t="shared" si="39"/>
        <v>3-2024</v>
      </c>
      <c r="H397">
        <v>5</v>
      </c>
      <c r="I397" t="s">
        <v>314</v>
      </c>
      <c r="J397" s="68">
        <v>10</v>
      </c>
      <c r="K397">
        <v>25</v>
      </c>
      <c r="L397" s="78" t="s">
        <v>314</v>
      </c>
      <c r="M397" s="68">
        <v>35</v>
      </c>
      <c r="N397">
        <v>50</v>
      </c>
      <c r="O397" s="67" t="s">
        <v>314</v>
      </c>
      <c r="P397" s="68">
        <v>60</v>
      </c>
      <c r="Q397">
        <v>65</v>
      </c>
      <c r="R397" s="78" t="s">
        <v>314</v>
      </c>
      <c r="S397" s="68">
        <v>70</v>
      </c>
      <c r="T397">
        <v>50</v>
      </c>
      <c r="U397" s="67" t="s">
        <v>314</v>
      </c>
      <c r="V397" s="68">
        <v>55</v>
      </c>
      <c r="W397">
        <v>120</v>
      </c>
      <c r="X397" s="78" t="s">
        <v>314</v>
      </c>
      <c r="Y397" s="68">
        <v>125</v>
      </c>
      <c r="Z397">
        <v>121</v>
      </c>
      <c r="AA397" s="78" t="s">
        <v>314</v>
      </c>
      <c r="AB397" s="68">
        <v>132</v>
      </c>
      <c r="AC397">
        <v>80</v>
      </c>
      <c r="AD397" s="78" t="s">
        <v>314</v>
      </c>
      <c r="AE397" s="68">
        <v>90</v>
      </c>
      <c r="AF397">
        <v>95</v>
      </c>
      <c r="AG397" s="78" t="s">
        <v>314</v>
      </c>
      <c r="AH397" s="68">
        <v>105</v>
      </c>
      <c r="AI397">
        <v>103</v>
      </c>
      <c r="AJ397" s="78" t="s">
        <v>314</v>
      </c>
      <c r="AK397" s="68">
        <v>118</v>
      </c>
      <c r="AL397" s="69">
        <v>98</v>
      </c>
      <c r="AM397" s="78" t="s">
        <v>314</v>
      </c>
      <c r="AN397" s="68">
        <v>113</v>
      </c>
      <c r="AO397" s="69">
        <v>25</v>
      </c>
      <c r="AP397" s="78" t="s">
        <v>314</v>
      </c>
      <c r="AQ397" s="68">
        <v>35</v>
      </c>
      <c r="AR397">
        <v>57</v>
      </c>
      <c r="AS397" s="78" t="s">
        <v>314</v>
      </c>
      <c r="AT397" s="68">
        <v>63</v>
      </c>
      <c r="AU397">
        <v>125</v>
      </c>
      <c r="AV397" s="78" t="s">
        <v>314</v>
      </c>
      <c r="AW397" s="68">
        <v>130</v>
      </c>
    </row>
    <row r="398" spans="1:49" ht="15.75" x14ac:dyDescent="0.25">
      <c r="A398" s="66">
        <f t="shared" si="38"/>
        <v>45372</v>
      </c>
      <c r="B398">
        <f t="shared" si="40"/>
        <v>125</v>
      </c>
      <c r="C398" t="str">
        <f t="shared" si="39"/>
        <v>3-2024</v>
      </c>
      <c r="H398">
        <v>5</v>
      </c>
      <c r="I398" t="s">
        <v>314</v>
      </c>
      <c r="J398" s="68">
        <v>15</v>
      </c>
      <c r="K398">
        <v>25</v>
      </c>
      <c r="L398" s="78" t="s">
        <v>314</v>
      </c>
      <c r="M398" s="68">
        <v>30</v>
      </c>
      <c r="N398">
        <v>50</v>
      </c>
      <c r="O398" s="67" t="s">
        <v>314</v>
      </c>
      <c r="P398" s="68">
        <v>60</v>
      </c>
      <c r="Q398">
        <v>65</v>
      </c>
      <c r="R398" s="78" t="s">
        <v>314</v>
      </c>
      <c r="S398" s="68">
        <v>70</v>
      </c>
      <c r="T398">
        <v>50</v>
      </c>
      <c r="U398" s="67" t="s">
        <v>314</v>
      </c>
      <c r="V398" s="68">
        <v>55</v>
      </c>
      <c r="W398">
        <v>120</v>
      </c>
      <c r="X398" s="78" t="s">
        <v>314</v>
      </c>
      <c r="Y398" s="68">
        <v>125</v>
      </c>
      <c r="Z398">
        <v>120</v>
      </c>
      <c r="AA398" s="78" t="s">
        <v>314</v>
      </c>
      <c r="AB398" s="68">
        <v>130</v>
      </c>
      <c r="AC398">
        <v>80</v>
      </c>
      <c r="AD398" s="78" t="s">
        <v>314</v>
      </c>
      <c r="AE398" s="68">
        <v>90</v>
      </c>
      <c r="AF398">
        <v>95</v>
      </c>
      <c r="AG398" s="78" t="s">
        <v>314</v>
      </c>
      <c r="AH398" s="68">
        <v>105</v>
      </c>
      <c r="AI398">
        <v>103</v>
      </c>
      <c r="AJ398" s="78" t="s">
        <v>314</v>
      </c>
      <c r="AK398" s="68">
        <v>118</v>
      </c>
      <c r="AL398" s="69">
        <v>98</v>
      </c>
      <c r="AM398" s="78" t="s">
        <v>314</v>
      </c>
      <c r="AN398" s="68">
        <v>113</v>
      </c>
      <c r="AO398" s="69">
        <v>25</v>
      </c>
      <c r="AP398" s="78" t="s">
        <v>314</v>
      </c>
      <c r="AQ398" s="68">
        <v>35</v>
      </c>
      <c r="AR398">
        <v>57</v>
      </c>
      <c r="AS398" s="78" t="s">
        <v>314</v>
      </c>
      <c r="AT398" s="68">
        <v>63</v>
      </c>
      <c r="AU398">
        <v>125</v>
      </c>
      <c r="AV398" s="78" t="s">
        <v>314</v>
      </c>
      <c r="AW398" s="68">
        <v>130</v>
      </c>
    </row>
    <row r="399" spans="1:49" ht="15.75" x14ac:dyDescent="0.25">
      <c r="A399" s="66">
        <f t="shared" si="38"/>
        <v>45379</v>
      </c>
      <c r="B399">
        <f t="shared" si="40"/>
        <v>125</v>
      </c>
      <c r="C399" t="str">
        <f t="shared" si="39"/>
        <v>3-2024</v>
      </c>
      <c r="H399">
        <v>8</v>
      </c>
      <c r="I399" t="s">
        <v>314</v>
      </c>
      <c r="J399" s="68">
        <v>18</v>
      </c>
      <c r="K399">
        <v>25</v>
      </c>
      <c r="L399" s="78" t="s">
        <v>314</v>
      </c>
      <c r="M399" s="68">
        <v>30</v>
      </c>
      <c r="N399">
        <v>53</v>
      </c>
      <c r="O399" s="67" t="s">
        <v>314</v>
      </c>
      <c r="P399" s="68">
        <v>63</v>
      </c>
      <c r="Q399">
        <v>65</v>
      </c>
      <c r="R399" s="78" t="s">
        <v>314</v>
      </c>
      <c r="S399" s="68">
        <v>70</v>
      </c>
      <c r="T399">
        <v>50</v>
      </c>
      <c r="U399" s="67" t="s">
        <v>314</v>
      </c>
      <c r="V399" s="68">
        <v>55</v>
      </c>
      <c r="W399">
        <v>125</v>
      </c>
      <c r="X399" s="78" t="s">
        <v>314</v>
      </c>
      <c r="Y399" s="68">
        <v>130</v>
      </c>
      <c r="Z399">
        <v>120</v>
      </c>
      <c r="AA399" s="78" t="s">
        <v>314</v>
      </c>
      <c r="AB399" s="68">
        <v>130</v>
      </c>
      <c r="AC399">
        <v>100</v>
      </c>
      <c r="AD399" s="78" t="s">
        <v>314</v>
      </c>
      <c r="AE399" s="68">
        <v>130</v>
      </c>
      <c r="AF399">
        <v>95</v>
      </c>
      <c r="AG399" s="78" t="s">
        <v>314</v>
      </c>
      <c r="AH399" s="68">
        <v>105</v>
      </c>
      <c r="AI399">
        <v>103</v>
      </c>
      <c r="AJ399" s="78" t="s">
        <v>314</v>
      </c>
      <c r="AK399" s="68">
        <v>118</v>
      </c>
      <c r="AL399" s="69">
        <v>98</v>
      </c>
      <c r="AM399" s="78" t="s">
        <v>314</v>
      </c>
      <c r="AN399" s="68">
        <v>113</v>
      </c>
      <c r="AO399" s="69">
        <v>25</v>
      </c>
      <c r="AP399" s="78" t="s">
        <v>314</v>
      </c>
      <c r="AQ399" s="68">
        <v>35</v>
      </c>
      <c r="AR399">
        <v>57</v>
      </c>
      <c r="AS399" s="78" t="s">
        <v>314</v>
      </c>
      <c r="AT399" s="68">
        <v>63</v>
      </c>
      <c r="AU399">
        <v>125</v>
      </c>
      <c r="AV399" s="78" t="s">
        <v>314</v>
      </c>
      <c r="AW399" s="68">
        <v>130</v>
      </c>
    </row>
    <row r="400" spans="1:49" ht="15.75" x14ac:dyDescent="0.25">
      <c r="A400" s="66">
        <f t="shared" si="38"/>
        <v>45386</v>
      </c>
      <c r="B400">
        <f t="shared" si="40"/>
        <v>125</v>
      </c>
      <c r="C400" t="str">
        <f t="shared" si="39"/>
        <v>4-2024</v>
      </c>
      <c r="H400">
        <v>10</v>
      </c>
      <c r="I400" t="s">
        <v>314</v>
      </c>
      <c r="J400" s="68">
        <v>18</v>
      </c>
      <c r="K400">
        <v>25</v>
      </c>
      <c r="L400" s="78" t="s">
        <v>314</v>
      </c>
      <c r="M400" s="68">
        <v>30</v>
      </c>
      <c r="N400">
        <v>53</v>
      </c>
      <c r="O400" s="67" t="s">
        <v>314</v>
      </c>
      <c r="P400" s="68">
        <v>63</v>
      </c>
      <c r="Q400">
        <v>65</v>
      </c>
      <c r="R400" s="78" t="s">
        <v>314</v>
      </c>
      <c r="S400" s="68">
        <v>70</v>
      </c>
      <c r="T400">
        <v>50</v>
      </c>
      <c r="U400" s="67" t="s">
        <v>314</v>
      </c>
      <c r="V400" s="68">
        <v>55</v>
      </c>
      <c r="W400">
        <v>125</v>
      </c>
      <c r="X400" s="78" t="s">
        <v>314</v>
      </c>
      <c r="Y400" s="68">
        <v>130</v>
      </c>
      <c r="Z400">
        <v>120</v>
      </c>
      <c r="AA400" s="78" t="s">
        <v>314</v>
      </c>
      <c r="AB400" s="68">
        <v>130</v>
      </c>
      <c r="AC400">
        <v>100</v>
      </c>
      <c r="AD400" s="78" t="s">
        <v>314</v>
      </c>
      <c r="AE400" s="68">
        <v>130</v>
      </c>
      <c r="AF400">
        <v>95</v>
      </c>
      <c r="AG400" s="78" t="s">
        <v>314</v>
      </c>
      <c r="AH400" s="68">
        <v>105</v>
      </c>
      <c r="AI400">
        <v>103</v>
      </c>
      <c r="AJ400" s="78" t="s">
        <v>314</v>
      </c>
      <c r="AK400" s="68">
        <v>118</v>
      </c>
      <c r="AL400" s="69">
        <v>98</v>
      </c>
      <c r="AM400" s="78" t="s">
        <v>314</v>
      </c>
      <c r="AN400" s="68">
        <v>113</v>
      </c>
      <c r="AO400" s="69">
        <v>25</v>
      </c>
      <c r="AP400" s="78" t="s">
        <v>314</v>
      </c>
      <c r="AQ400" s="68">
        <v>35</v>
      </c>
      <c r="AR400">
        <v>57</v>
      </c>
      <c r="AS400" s="78" t="s">
        <v>314</v>
      </c>
      <c r="AT400" s="68">
        <v>63</v>
      </c>
      <c r="AU400">
        <v>125</v>
      </c>
      <c r="AV400" s="78" t="s">
        <v>314</v>
      </c>
      <c r="AW400" s="68">
        <v>130</v>
      </c>
    </row>
    <row r="401" spans="1:49" ht="15.75" x14ac:dyDescent="0.25">
      <c r="A401" s="66">
        <f t="shared" si="38"/>
        <v>45393</v>
      </c>
      <c r="B401">
        <f t="shared" si="40"/>
        <v>125</v>
      </c>
      <c r="C401" t="str">
        <f t="shared" si="39"/>
        <v>4-2024</v>
      </c>
      <c r="H401">
        <v>10</v>
      </c>
      <c r="I401" t="s">
        <v>314</v>
      </c>
      <c r="J401" s="68">
        <v>18</v>
      </c>
      <c r="K401">
        <v>25</v>
      </c>
      <c r="L401" s="78" t="s">
        <v>314</v>
      </c>
      <c r="M401" s="68">
        <v>30</v>
      </c>
      <c r="N401">
        <v>55</v>
      </c>
      <c r="O401" s="67" t="s">
        <v>314</v>
      </c>
      <c r="P401" s="68">
        <v>65</v>
      </c>
      <c r="Q401">
        <v>65</v>
      </c>
      <c r="R401" s="78" t="s">
        <v>314</v>
      </c>
      <c r="S401" s="68">
        <v>70</v>
      </c>
      <c r="T401">
        <v>50</v>
      </c>
      <c r="U401" s="67" t="s">
        <v>314</v>
      </c>
      <c r="V401" s="68">
        <v>55</v>
      </c>
      <c r="W401">
        <v>125</v>
      </c>
      <c r="X401" s="78" t="s">
        <v>314</v>
      </c>
      <c r="Y401" s="68">
        <v>130</v>
      </c>
      <c r="Z401">
        <v>120</v>
      </c>
      <c r="AA401" s="78" t="s">
        <v>314</v>
      </c>
      <c r="AB401" s="68">
        <v>130</v>
      </c>
      <c r="AC401">
        <v>100</v>
      </c>
      <c r="AD401" s="78" t="s">
        <v>314</v>
      </c>
      <c r="AE401" s="68">
        <v>130</v>
      </c>
      <c r="AF401">
        <v>105</v>
      </c>
      <c r="AG401" s="78" t="s">
        <v>314</v>
      </c>
      <c r="AH401" s="68">
        <v>115</v>
      </c>
      <c r="AI401">
        <v>103</v>
      </c>
      <c r="AJ401" s="78" t="s">
        <v>314</v>
      </c>
      <c r="AK401" s="68">
        <v>118</v>
      </c>
      <c r="AL401" s="69">
        <v>98</v>
      </c>
      <c r="AM401" s="78" t="s">
        <v>314</v>
      </c>
      <c r="AN401" s="68">
        <v>113</v>
      </c>
      <c r="AO401" s="69">
        <v>25</v>
      </c>
      <c r="AP401" s="78" t="s">
        <v>314</v>
      </c>
      <c r="AQ401" s="68">
        <v>35</v>
      </c>
      <c r="AR401">
        <v>57</v>
      </c>
      <c r="AS401" s="78" t="s">
        <v>314</v>
      </c>
      <c r="AT401" s="68">
        <v>63</v>
      </c>
      <c r="AU401">
        <v>125</v>
      </c>
      <c r="AV401" s="78" t="s">
        <v>314</v>
      </c>
      <c r="AW401" s="68">
        <v>130</v>
      </c>
    </row>
    <row r="402" spans="1:49" ht="15.75" x14ac:dyDescent="0.25">
      <c r="A402" s="66">
        <f t="shared" si="38"/>
        <v>45400</v>
      </c>
      <c r="B402">
        <f t="shared" si="40"/>
        <v>125</v>
      </c>
      <c r="C402" t="str">
        <f t="shared" si="39"/>
        <v>4-2024</v>
      </c>
      <c r="H402">
        <v>12</v>
      </c>
      <c r="I402" t="s">
        <v>314</v>
      </c>
      <c r="J402" s="68">
        <v>20</v>
      </c>
      <c r="K402">
        <v>25</v>
      </c>
      <c r="L402" s="78" t="s">
        <v>314</v>
      </c>
      <c r="M402" s="68">
        <v>30</v>
      </c>
      <c r="N402">
        <v>55</v>
      </c>
      <c r="O402" s="67" t="s">
        <v>314</v>
      </c>
      <c r="P402" s="68">
        <v>65</v>
      </c>
      <c r="Q402">
        <v>68</v>
      </c>
      <c r="R402" s="78" t="s">
        <v>314</v>
      </c>
      <c r="S402" s="68">
        <v>72</v>
      </c>
      <c r="T402">
        <v>55</v>
      </c>
      <c r="U402" s="67" t="s">
        <v>314</v>
      </c>
      <c r="V402" s="68">
        <v>60</v>
      </c>
      <c r="W402">
        <v>125</v>
      </c>
      <c r="X402" s="78" t="s">
        <v>314</v>
      </c>
      <c r="Y402" s="68">
        <v>130</v>
      </c>
      <c r="Z402">
        <v>120</v>
      </c>
      <c r="AA402" s="78" t="s">
        <v>314</v>
      </c>
      <c r="AB402" s="68">
        <v>130</v>
      </c>
      <c r="AC402">
        <v>100</v>
      </c>
      <c r="AD402" s="78" t="s">
        <v>314</v>
      </c>
      <c r="AE402" s="68">
        <v>130</v>
      </c>
      <c r="AF402">
        <v>105</v>
      </c>
      <c r="AG402" s="78" t="s">
        <v>314</v>
      </c>
      <c r="AH402" s="68">
        <v>115</v>
      </c>
      <c r="AI402">
        <v>118</v>
      </c>
      <c r="AJ402" s="78" t="s">
        <v>314</v>
      </c>
      <c r="AK402" s="68">
        <v>133</v>
      </c>
      <c r="AL402" s="69">
        <v>113</v>
      </c>
      <c r="AM402" s="78" t="s">
        <v>314</v>
      </c>
      <c r="AN402" s="68">
        <v>128</v>
      </c>
      <c r="AO402" s="69">
        <v>25</v>
      </c>
      <c r="AP402" s="78" t="s">
        <v>314</v>
      </c>
      <c r="AQ402" s="68">
        <v>35</v>
      </c>
      <c r="AR402">
        <v>57</v>
      </c>
      <c r="AS402" s="78" t="s">
        <v>314</v>
      </c>
      <c r="AT402" s="68">
        <v>63</v>
      </c>
      <c r="AU402">
        <v>125</v>
      </c>
      <c r="AV402" s="78" t="s">
        <v>314</v>
      </c>
      <c r="AW402" s="68">
        <v>130</v>
      </c>
    </row>
    <row r="403" spans="1:49" ht="15.75" x14ac:dyDescent="0.25">
      <c r="A403" s="66">
        <f t="shared" si="38"/>
        <v>45407</v>
      </c>
      <c r="B403">
        <f t="shared" si="40"/>
        <v>127.5</v>
      </c>
      <c r="C403" t="str">
        <f t="shared" si="39"/>
        <v>4-2024</v>
      </c>
      <c r="H403">
        <v>15</v>
      </c>
      <c r="I403" t="s">
        <v>314</v>
      </c>
      <c r="J403" s="68">
        <v>20</v>
      </c>
      <c r="K403">
        <v>25</v>
      </c>
      <c r="L403" s="78" t="s">
        <v>314</v>
      </c>
      <c r="M403" s="68">
        <v>30</v>
      </c>
      <c r="N403">
        <v>60</v>
      </c>
      <c r="O403" s="67" t="s">
        <v>314</v>
      </c>
      <c r="P403" s="68">
        <v>65</v>
      </c>
      <c r="Q403">
        <v>69</v>
      </c>
      <c r="R403" s="78" t="s">
        <v>314</v>
      </c>
      <c r="S403" s="68">
        <v>73</v>
      </c>
      <c r="T403">
        <v>55</v>
      </c>
      <c r="U403" s="67" t="s">
        <v>314</v>
      </c>
      <c r="V403" s="68">
        <v>60</v>
      </c>
      <c r="W403">
        <v>125</v>
      </c>
      <c r="X403" s="78" t="s">
        <v>314</v>
      </c>
      <c r="Y403" s="68">
        <v>130</v>
      </c>
      <c r="Z403">
        <v>125</v>
      </c>
      <c r="AA403" s="78" t="s">
        <v>314</v>
      </c>
      <c r="AB403" s="68">
        <v>130</v>
      </c>
      <c r="AC403">
        <v>100</v>
      </c>
      <c r="AD403" s="78" t="s">
        <v>314</v>
      </c>
      <c r="AE403" s="68">
        <v>130</v>
      </c>
      <c r="AF403">
        <v>115</v>
      </c>
      <c r="AG403" s="78" t="s">
        <v>314</v>
      </c>
      <c r="AH403" s="68">
        <v>125</v>
      </c>
      <c r="AI403">
        <v>118</v>
      </c>
      <c r="AJ403" s="78" t="s">
        <v>314</v>
      </c>
      <c r="AK403" s="68">
        <v>133</v>
      </c>
      <c r="AL403" s="69">
        <v>113</v>
      </c>
      <c r="AM403" s="78" t="s">
        <v>314</v>
      </c>
      <c r="AN403" s="68">
        <v>128</v>
      </c>
      <c r="AO403" s="69">
        <v>25</v>
      </c>
      <c r="AP403" s="78" t="s">
        <v>314</v>
      </c>
      <c r="AQ403" s="68">
        <v>30</v>
      </c>
      <c r="AR403">
        <v>57</v>
      </c>
      <c r="AS403" s="78" t="s">
        <v>314</v>
      </c>
      <c r="AT403" s="68">
        <v>63</v>
      </c>
      <c r="AU403">
        <v>125</v>
      </c>
      <c r="AV403" s="78" t="s">
        <v>314</v>
      </c>
      <c r="AW403" s="68">
        <v>130</v>
      </c>
    </row>
    <row r="404" spans="1:49" ht="15.75" x14ac:dyDescent="0.25">
      <c r="A404" s="66">
        <f t="shared" si="38"/>
        <v>45414</v>
      </c>
      <c r="B404">
        <f t="shared" si="40"/>
        <v>127.5</v>
      </c>
      <c r="C404" t="str">
        <f t="shared" si="39"/>
        <v>5-2024</v>
      </c>
      <c r="H404">
        <v>15</v>
      </c>
      <c r="I404" t="s">
        <v>314</v>
      </c>
      <c r="J404" s="68">
        <v>20</v>
      </c>
      <c r="K404">
        <v>25</v>
      </c>
      <c r="L404" s="78" t="s">
        <v>314</v>
      </c>
      <c r="M404" s="68">
        <v>30</v>
      </c>
      <c r="N404">
        <v>68</v>
      </c>
      <c r="O404" s="67" t="s">
        <v>314</v>
      </c>
      <c r="P404" s="68">
        <v>73</v>
      </c>
      <c r="Q404">
        <v>69</v>
      </c>
      <c r="R404" s="78" t="s">
        <v>314</v>
      </c>
      <c r="S404" s="68">
        <v>73</v>
      </c>
      <c r="T404">
        <v>55</v>
      </c>
      <c r="U404" s="67" t="s">
        <v>314</v>
      </c>
      <c r="V404" s="68">
        <v>65</v>
      </c>
      <c r="W404">
        <v>130</v>
      </c>
      <c r="X404" s="78" t="s">
        <v>314</v>
      </c>
      <c r="Y404" s="68">
        <v>135</v>
      </c>
      <c r="Z404">
        <v>125</v>
      </c>
      <c r="AA404" s="78" t="s">
        <v>314</v>
      </c>
      <c r="AB404" s="68">
        <v>130</v>
      </c>
      <c r="AC404">
        <v>100</v>
      </c>
      <c r="AD404" s="78" t="s">
        <v>314</v>
      </c>
      <c r="AE404" s="68">
        <v>130</v>
      </c>
      <c r="AF404">
        <v>115</v>
      </c>
      <c r="AG404" s="78" t="s">
        <v>314</v>
      </c>
      <c r="AH404" s="68">
        <v>120</v>
      </c>
      <c r="AI404">
        <v>118</v>
      </c>
      <c r="AJ404" s="78" t="s">
        <v>314</v>
      </c>
      <c r="AK404" s="68">
        <v>133</v>
      </c>
      <c r="AL404" s="69">
        <v>113</v>
      </c>
      <c r="AM404" s="78" t="s">
        <v>314</v>
      </c>
      <c r="AN404" s="68">
        <v>128</v>
      </c>
      <c r="AO404" s="69">
        <v>25</v>
      </c>
      <c r="AP404" s="78" t="s">
        <v>314</v>
      </c>
      <c r="AQ404" s="68">
        <v>30</v>
      </c>
      <c r="AR404">
        <v>57</v>
      </c>
      <c r="AS404" s="78" t="s">
        <v>314</v>
      </c>
      <c r="AT404" s="68">
        <v>63</v>
      </c>
      <c r="AU404">
        <v>125</v>
      </c>
      <c r="AV404" s="78" t="s">
        <v>314</v>
      </c>
      <c r="AW404" s="68">
        <v>130</v>
      </c>
    </row>
    <row r="405" spans="1:49" ht="15.75" x14ac:dyDescent="0.25">
      <c r="A405" s="66">
        <f t="shared" si="38"/>
        <v>45421</v>
      </c>
      <c r="B405">
        <f t="shared" si="40"/>
        <v>127.5</v>
      </c>
      <c r="C405" t="str">
        <f t="shared" si="39"/>
        <v>5-2024</v>
      </c>
      <c r="H405">
        <v>15</v>
      </c>
      <c r="I405" t="s">
        <v>314</v>
      </c>
      <c r="J405" s="68">
        <v>20</v>
      </c>
      <c r="K405">
        <v>20</v>
      </c>
      <c r="L405" s="78" t="s">
        <v>314</v>
      </c>
      <c r="M405" s="68">
        <v>30</v>
      </c>
      <c r="N405">
        <v>70</v>
      </c>
      <c r="O405" s="67" t="s">
        <v>314</v>
      </c>
      <c r="P405" s="68">
        <v>75</v>
      </c>
      <c r="Q405">
        <v>70</v>
      </c>
      <c r="R405" s="78" t="s">
        <v>314</v>
      </c>
      <c r="S405" s="68">
        <v>77</v>
      </c>
      <c r="T405">
        <v>55</v>
      </c>
      <c r="U405" s="67" t="s">
        <v>314</v>
      </c>
      <c r="V405" s="68">
        <v>65</v>
      </c>
      <c r="W405">
        <v>130</v>
      </c>
      <c r="X405" s="78" t="s">
        <v>314</v>
      </c>
      <c r="Y405" s="68">
        <v>135</v>
      </c>
      <c r="Z405">
        <v>125</v>
      </c>
      <c r="AA405" s="78" t="s">
        <v>314</v>
      </c>
      <c r="AB405" s="68">
        <v>130</v>
      </c>
      <c r="AC405">
        <v>100</v>
      </c>
      <c r="AD405" s="78" t="s">
        <v>314</v>
      </c>
      <c r="AE405" s="68">
        <v>130</v>
      </c>
      <c r="AF405">
        <v>115</v>
      </c>
      <c r="AG405" s="78" t="s">
        <v>314</v>
      </c>
      <c r="AH405" s="68">
        <v>120</v>
      </c>
      <c r="AI405">
        <v>118</v>
      </c>
      <c r="AJ405" s="78" t="s">
        <v>314</v>
      </c>
      <c r="AK405" s="68">
        <v>133</v>
      </c>
      <c r="AL405" s="69">
        <v>113</v>
      </c>
      <c r="AM405" s="78" t="s">
        <v>314</v>
      </c>
      <c r="AN405" s="68">
        <v>128</v>
      </c>
      <c r="AO405" s="69">
        <v>25</v>
      </c>
      <c r="AP405" s="78" t="s">
        <v>314</v>
      </c>
      <c r="AQ405" s="68">
        <v>30</v>
      </c>
      <c r="AR405">
        <v>57</v>
      </c>
      <c r="AS405" s="78" t="s">
        <v>314</v>
      </c>
      <c r="AT405" s="68">
        <v>63</v>
      </c>
      <c r="AU405">
        <v>125</v>
      </c>
      <c r="AV405" s="78" t="s">
        <v>314</v>
      </c>
      <c r="AW405" s="68">
        <v>130</v>
      </c>
    </row>
    <row r="406" spans="1:49" ht="15.75" x14ac:dyDescent="0.25">
      <c r="A406" s="66">
        <f t="shared" si="38"/>
        <v>45428</v>
      </c>
      <c r="B406">
        <f t="shared" si="40"/>
        <v>127.5</v>
      </c>
      <c r="C406" t="str">
        <f t="shared" si="39"/>
        <v>5-2024</v>
      </c>
      <c r="H406">
        <v>15</v>
      </c>
      <c r="I406" t="s">
        <v>314</v>
      </c>
      <c r="J406" s="68">
        <v>20</v>
      </c>
      <c r="K406">
        <v>20</v>
      </c>
      <c r="L406" s="78" t="s">
        <v>314</v>
      </c>
      <c r="M406" s="68">
        <v>30</v>
      </c>
      <c r="N406">
        <v>70</v>
      </c>
      <c r="O406" s="67" t="s">
        <v>314</v>
      </c>
      <c r="P406" s="68">
        <v>75</v>
      </c>
      <c r="Q406">
        <v>70</v>
      </c>
      <c r="R406" s="78" t="s">
        <v>314</v>
      </c>
      <c r="S406" s="68">
        <v>77</v>
      </c>
      <c r="T406">
        <v>55</v>
      </c>
      <c r="U406" s="67" t="s">
        <v>314</v>
      </c>
      <c r="V406" s="68">
        <v>65</v>
      </c>
      <c r="W406">
        <v>130</v>
      </c>
      <c r="X406" s="78" t="s">
        <v>314</v>
      </c>
      <c r="Y406" s="68">
        <v>135</v>
      </c>
      <c r="Z406">
        <v>125</v>
      </c>
      <c r="AA406" s="78" t="s">
        <v>314</v>
      </c>
      <c r="AB406" s="68">
        <v>130</v>
      </c>
      <c r="AC406">
        <v>100</v>
      </c>
      <c r="AD406" s="78" t="s">
        <v>314</v>
      </c>
      <c r="AE406" s="68">
        <v>130</v>
      </c>
      <c r="AF406">
        <v>115</v>
      </c>
      <c r="AG406" s="78" t="s">
        <v>314</v>
      </c>
      <c r="AH406" s="68">
        <v>120</v>
      </c>
      <c r="AI406">
        <v>118</v>
      </c>
      <c r="AJ406" s="78" t="s">
        <v>314</v>
      </c>
      <c r="AK406" s="68">
        <v>133</v>
      </c>
      <c r="AL406" s="69">
        <v>113</v>
      </c>
      <c r="AM406" s="78" t="s">
        <v>314</v>
      </c>
      <c r="AN406" s="68">
        <v>128</v>
      </c>
      <c r="AO406" s="69">
        <v>25</v>
      </c>
      <c r="AP406" s="78" t="s">
        <v>314</v>
      </c>
      <c r="AQ406" s="68">
        <v>30</v>
      </c>
      <c r="AR406">
        <v>57</v>
      </c>
      <c r="AS406" s="78" t="s">
        <v>314</v>
      </c>
      <c r="AT406" s="68">
        <v>63</v>
      </c>
      <c r="AU406">
        <v>125</v>
      </c>
      <c r="AV406" s="78" t="s">
        <v>314</v>
      </c>
      <c r="AW406" s="68">
        <v>130</v>
      </c>
    </row>
    <row r="407" spans="1:49" ht="15.75" x14ac:dyDescent="0.25">
      <c r="A407" s="66">
        <f t="shared" si="38"/>
        <v>45435</v>
      </c>
      <c r="B407">
        <f t="shared" si="40"/>
        <v>127.5</v>
      </c>
      <c r="C407" t="str">
        <f t="shared" si="39"/>
        <v>5-2024</v>
      </c>
      <c r="H407">
        <v>15</v>
      </c>
      <c r="I407" t="s">
        <v>314</v>
      </c>
      <c r="J407" s="68">
        <v>20</v>
      </c>
      <c r="K407">
        <v>20</v>
      </c>
      <c r="L407" s="78" t="s">
        <v>314</v>
      </c>
      <c r="M407" s="68">
        <v>27</v>
      </c>
      <c r="N407">
        <v>70</v>
      </c>
      <c r="O407" s="67" t="s">
        <v>314</v>
      </c>
      <c r="P407" s="68">
        <v>80</v>
      </c>
      <c r="Q407">
        <v>72</v>
      </c>
      <c r="R407" s="78" t="s">
        <v>314</v>
      </c>
      <c r="S407" s="68">
        <v>77</v>
      </c>
      <c r="T407">
        <v>55</v>
      </c>
      <c r="U407" s="67" t="s">
        <v>314</v>
      </c>
      <c r="V407" s="68">
        <v>65</v>
      </c>
      <c r="W407">
        <v>135</v>
      </c>
      <c r="X407" s="78" t="s">
        <v>314</v>
      </c>
      <c r="Y407" s="68">
        <v>140</v>
      </c>
      <c r="Z407">
        <v>125</v>
      </c>
      <c r="AA407" s="78" t="s">
        <v>314</v>
      </c>
      <c r="AB407" s="68">
        <v>130</v>
      </c>
      <c r="AC407">
        <v>100</v>
      </c>
      <c r="AD407" s="78" t="s">
        <v>314</v>
      </c>
      <c r="AE407" s="68">
        <v>130</v>
      </c>
      <c r="AF407">
        <v>121</v>
      </c>
      <c r="AG407" s="78" t="s">
        <v>314</v>
      </c>
      <c r="AH407" s="68">
        <v>126</v>
      </c>
      <c r="AI407">
        <v>118</v>
      </c>
      <c r="AJ407" s="78" t="s">
        <v>314</v>
      </c>
      <c r="AK407" s="68">
        <v>133</v>
      </c>
      <c r="AL407" s="69">
        <v>113</v>
      </c>
      <c r="AM407" s="78" t="s">
        <v>314</v>
      </c>
      <c r="AN407" s="68">
        <v>128</v>
      </c>
      <c r="AO407" s="69">
        <v>25</v>
      </c>
      <c r="AP407" s="78" t="s">
        <v>314</v>
      </c>
      <c r="AQ407" s="68">
        <v>30</v>
      </c>
      <c r="AR407">
        <v>57</v>
      </c>
      <c r="AS407" s="78" t="s">
        <v>314</v>
      </c>
      <c r="AT407" s="68">
        <v>63</v>
      </c>
      <c r="AU407">
        <v>125</v>
      </c>
      <c r="AV407" s="78" t="s">
        <v>314</v>
      </c>
      <c r="AW407" s="68">
        <v>130</v>
      </c>
    </row>
    <row r="408" spans="1:49" ht="15.75" x14ac:dyDescent="0.25">
      <c r="A408" s="66">
        <f t="shared" si="38"/>
        <v>45442</v>
      </c>
      <c r="B408">
        <f t="shared" si="40"/>
        <v>127.5</v>
      </c>
      <c r="C408" t="str">
        <f t="shared" si="39"/>
        <v>5-2024</v>
      </c>
      <c r="H408">
        <v>15</v>
      </c>
      <c r="I408" t="s">
        <v>314</v>
      </c>
      <c r="J408" s="68">
        <v>20</v>
      </c>
      <c r="K408">
        <v>20</v>
      </c>
      <c r="L408" s="78" t="s">
        <v>314</v>
      </c>
      <c r="M408" s="68">
        <v>26</v>
      </c>
      <c r="N408">
        <v>75</v>
      </c>
      <c r="O408" s="67" t="s">
        <v>314</v>
      </c>
      <c r="P408" s="68">
        <v>80</v>
      </c>
      <c r="Q408">
        <v>72</v>
      </c>
      <c r="R408" s="78" t="s">
        <v>314</v>
      </c>
      <c r="S408" s="68">
        <v>77</v>
      </c>
      <c r="T408">
        <v>55</v>
      </c>
      <c r="U408" s="67" t="s">
        <v>314</v>
      </c>
      <c r="V408" s="68">
        <v>65</v>
      </c>
      <c r="W408">
        <v>135</v>
      </c>
      <c r="X408" s="78" t="s">
        <v>314</v>
      </c>
      <c r="Y408" s="68">
        <v>140</v>
      </c>
      <c r="Z408">
        <v>125</v>
      </c>
      <c r="AA408" s="78" t="s">
        <v>314</v>
      </c>
      <c r="AB408" s="68">
        <v>130</v>
      </c>
      <c r="AC408">
        <v>105</v>
      </c>
      <c r="AD408" s="78" t="s">
        <v>314</v>
      </c>
      <c r="AE408" s="68">
        <v>135</v>
      </c>
      <c r="AF408">
        <v>125</v>
      </c>
      <c r="AG408" s="78" t="s">
        <v>314</v>
      </c>
      <c r="AH408" s="68">
        <v>130</v>
      </c>
      <c r="AI408">
        <v>118</v>
      </c>
      <c r="AJ408" s="78" t="s">
        <v>314</v>
      </c>
      <c r="AK408" s="68">
        <v>133</v>
      </c>
      <c r="AL408" s="69">
        <v>113</v>
      </c>
      <c r="AM408" s="78" t="s">
        <v>314</v>
      </c>
      <c r="AN408" s="68">
        <v>128</v>
      </c>
      <c r="AO408" s="69">
        <v>25</v>
      </c>
      <c r="AP408" s="78" t="s">
        <v>314</v>
      </c>
      <c r="AQ408" s="68">
        <v>30</v>
      </c>
      <c r="AS408" s="78"/>
      <c r="AT408" s="68"/>
      <c r="AU408">
        <v>125</v>
      </c>
      <c r="AV408" s="78" t="s">
        <v>314</v>
      </c>
      <c r="AW408" s="68">
        <v>130</v>
      </c>
    </row>
    <row r="409" spans="1:49" ht="15.75" x14ac:dyDescent="0.25">
      <c r="A409" s="66">
        <f t="shared" si="38"/>
        <v>45449</v>
      </c>
      <c r="B409">
        <f t="shared" si="40"/>
        <v>132.5</v>
      </c>
      <c r="C409" t="str">
        <f t="shared" si="39"/>
        <v>6-2024</v>
      </c>
      <c r="H409">
        <v>15</v>
      </c>
      <c r="I409" t="s">
        <v>314</v>
      </c>
      <c r="J409" s="68">
        <v>20</v>
      </c>
      <c r="K409">
        <v>22</v>
      </c>
      <c r="L409" s="78" t="s">
        <v>314</v>
      </c>
      <c r="M409" s="68">
        <v>28</v>
      </c>
      <c r="N409">
        <v>76</v>
      </c>
      <c r="O409" s="67" t="s">
        <v>314</v>
      </c>
      <c r="P409" s="68">
        <v>81</v>
      </c>
      <c r="Q409">
        <v>72</v>
      </c>
      <c r="R409" s="78" t="s">
        <v>314</v>
      </c>
      <c r="S409" s="68">
        <v>76</v>
      </c>
      <c r="T409">
        <v>55</v>
      </c>
      <c r="U409" s="67" t="s">
        <v>314</v>
      </c>
      <c r="V409" s="68">
        <v>65</v>
      </c>
      <c r="W409">
        <v>139</v>
      </c>
      <c r="X409" s="78" t="s">
        <v>314</v>
      </c>
      <c r="Y409" s="68">
        <v>144</v>
      </c>
      <c r="Z409">
        <v>130</v>
      </c>
      <c r="AA409" s="78" t="s">
        <v>314</v>
      </c>
      <c r="AB409" s="68">
        <v>135</v>
      </c>
      <c r="AC409">
        <v>105</v>
      </c>
      <c r="AD409" s="78" t="s">
        <v>314</v>
      </c>
      <c r="AE409" s="68">
        <v>135</v>
      </c>
      <c r="AF409">
        <v>125</v>
      </c>
      <c r="AG409" s="78" t="s">
        <v>314</v>
      </c>
      <c r="AH409" s="68">
        <v>130</v>
      </c>
      <c r="AI409">
        <v>118</v>
      </c>
      <c r="AJ409" s="78" t="s">
        <v>314</v>
      </c>
      <c r="AK409" s="68">
        <v>133</v>
      </c>
      <c r="AL409" s="69">
        <v>113</v>
      </c>
      <c r="AM409" s="78" t="s">
        <v>314</v>
      </c>
      <c r="AN409" s="68">
        <v>128</v>
      </c>
      <c r="AO409" s="69">
        <v>25</v>
      </c>
      <c r="AP409" s="78" t="s">
        <v>314</v>
      </c>
      <c r="AQ409" s="68">
        <v>30</v>
      </c>
      <c r="AS409" s="78"/>
      <c r="AT409" s="68"/>
      <c r="AU409">
        <v>125</v>
      </c>
      <c r="AV409" s="78" t="s">
        <v>314</v>
      </c>
      <c r="AW409" s="68">
        <v>130</v>
      </c>
    </row>
    <row r="410" spans="1:49" ht="15.75" x14ac:dyDescent="0.25">
      <c r="A410" s="66">
        <f t="shared" si="38"/>
        <v>45456</v>
      </c>
      <c r="B410">
        <f t="shared" si="40"/>
        <v>142.5</v>
      </c>
      <c r="C410" t="str">
        <f t="shared" si="39"/>
        <v>6-2024</v>
      </c>
      <c r="H410" s="95">
        <v>15</v>
      </c>
      <c r="I410" s="95" t="s">
        <v>314</v>
      </c>
      <c r="J410" s="98">
        <v>20</v>
      </c>
      <c r="K410" s="95">
        <v>27</v>
      </c>
      <c r="L410" s="99" t="s">
        <v>314</v>
      </c>
      <c r="M410" s="98">
        <v>33</v>
      </c>
      <c r="N410" s="95">
        <v>78</v>
      </c>
      <c r="O410" s="97" t="s">
        <v>314</v>
      </c>
      <c r="P410" s="98">
        <v>83</v>
      </c>
      <c r="Q410" s="95">
        <v>73</v>
      </c>
      <c r="R410" s="99" t="s">
        <v>314</v>
      </c>
      <c r="S410" s="98">
        <v>78</v>
      </c>
      <c r="T410" s="95">
        <v>65</v>
      </c>
      <c r="U410" s="97" t="s">
        <v>314</v>
      </c>
      <c r="V410" s="98">
        <v>70</v>
      </c>
      <c r="W410" s="95">
        <v>140</v>
      </c>
      <c r="X410" s="99" t="s">
        <v>314</v>
      </c>
      <c r="Y410" s="98">
        <v>149</v>
      </c>
      <c r="Z410" s="95">
        <v>140</v>
      </c>
      <c r="AA410" s="99" t="s">
        <v>314</v>
      </c>
      <c r="AB410" s="98">
        <v>145</v>
      </c>
      <c r="AC410" s="95">
        <v>105</v>
      </c>
      <c r="AD410" s="99" t="s">
        <v>314</v>
      </c>
      <c r="AE410" s="98">
        <v>145</v>
      </c>
      <c r="AF410" s="95">
        <v>125</v>
      </c>
      <c r="AG410" s="99" t="s">
        <v>314</v>
      </c>
      <c r="AH410" s="98">
        <v>130</v>
      </c>
      <c r="AI410" s="95">
        <v>118</v>
      </c>
      <c r="AJ410" s="99" t="s">
        <v>314</v>
      </c>
      <c r="AK410" s="98">
        <v>133</v>
      </c>
      <c r="AL410" s="96">
        <v>113</v>
      </c>
      <c r="AM410" s="99" t="s">
        <v>314</v>
      </c>
      <c r="AN410" s="98">
        <v>128</v>
      </c>
      <c r="AO410" s="96">
        <v>25</v>
      </c>
      <c r="AP410" s="99" t="s">
        <v>314</v>
      </c>
      <c r="AQ410" s="98">
        <v>30</v>
      </c>
      <c r="AR410" s="95"/>
      <c r="AS410" s="99"/>
      <c r="AT410" s="101"/>
      <c r="AU410" s="95">
        <v>125</v>
      </c>
      <c r="AV410" s="99" t="s">
        <v>314</v>
      </c>
      <c r="AW410" s="98">
        <v>130</v>
      </c>
    </row>
    <row r="411" spans="1:49" ht="15.75" x14ac:dyDescent="0.25">
      <c r="A411" s="66">
        <f t="shared" si="38"/>
        <v>45463</v>
      </c>
      <c r="B411">
        <f t="shared" si="40"/>
        <v>152.5</v>
      </c>
      <c r="C411" t="str">
        <f t="shared" si="39"/>
        <v>6-2024</v>
      </c>
      <c r="H411" s="95">
        <v>20</v>
      </c>
      <c r="I411" s="95" t="s">
        <v>314</v>
      </c>
      <c r="J411" s="98">
        <v>25</v>
      </c>
      <c r="K411" s="95">
        <v>28</v>
      </c>
      <c r="L411" s="99" t="s">
        <v>314</v>
      </c>
      <c r="M411" s="98">
        <v>35</v>
      </c>
      <c r="N411" s="95">
        <v>78</v>
      </c>
      <c r="O411" s="97" t="s">
        <v>314</v>
      </c>
      <c r="P411" s="98">
        <v>83</v>
      </c>
      <c r="Q411" s="95">
        <v>73</v>
      </c>
      <c r="R411" s="99" t="s">
        <v>314</v>
      </c>
      <c r="S411" s="98">
        <v>82</v>
      </c>
      <c r="T411" s="95">
        <v>67</v>
      </c>
      <c r="U411" s="97" t="s">
        <v>314</v>
      </c>
      <c r="V411" s="98">
        <v>72</v>
      </c>
      <c r="W411" s="95">
        <v>140</v>
      </c>
      <c r="X411" s="99" t="s">
        <v>314</v>
      </c>
      <c r="Y411" s="98">
        <v>149</v>
      </c>
      <c r="Z411" s="95">
        <v>150</v>
      </c>
      <c r="AA411" s="99" t="s">
        <v>314</v>
      </c>
      <c r="AB411" s="98">
        <v>155</v>
      </c>
      <c r="AC411" s="95">
        <v>105</v>
      </c>
      <c r="AD411" s="99" t="s">
        <v>314</v>
      </c>
      <c r="AE411" s="98">
        <v>145</v>
      </c>
      <c r="AF411" s="95">
        <v>125</v>
      </c>
      <c r="AG411" s="99" t="s">
        <v>314</v>
      </c>
      <c r="AH411" s="98">
        <v>130</v>
      </c>
      <c r="AI411" s="95">
        <v>118</v>
      </c>
      <c r="AJ411" s="99" t="s">
        <v>314</v>
      </c>
      <c r="AK411" s="98">
        <v>133</v>
      </c>
      <c r="AL411" s="96">
        <v>113</v>
      </c>
      <c r="AM411" s="99" t="s">
        <v>314</v>
      </c>
      <c r="AN411" s="98">
        <v>128</v>
      </c>
      <c r="AO411" s="96">
        <v>25</v>
      </c>
      <c r="AP411" s="99" t="s">
        <v>314</v>
      </c>
      <c r="AQ411" s="98">
        <v>30</v>
      </c>
      <c r="AR411" s="95"/>
      <c r="AS411" s="99"/>
      <c r="AT411" s="101"/>
      <c r="AU411" s="95">
        <v>125</v>
      </c>
      <c r="AV411" s="99" t="s">
        <v>314</v>
      </c>
      <c r="AW411" s="98">
        <v>130</v>
      </c>
    </row>
    <row r="412" spans="1:49" ht="15.75" x14ac:dyDescent="0.25">
      <c r="A412" s="66">
        <f t="shared" si="38"/>
        <v>45470</v>
      </c>
      <c r="B412">
        <f t="shared" si="40"/>
        <v>152.5</v>
      </c>
      <c r="C412" t="str">
        <f t="shared" si="39"/>
        <v>6-2024</v>
      </c>
      <c r="H412" s="95">
        <v>20</v>
      </c>
      <c r="I412" s="95" t="s">
        <v>314</v>
      </c>
      <c r="J412" s="98">
        <v>25</v>
      </c>
      <c r="K412" s="95">
        <v>33</v>
      </c>
      <c r="L412" s="99" t="s">
        <v>314</v>
      </c>
      <c r="M412" s="98">
        <v>38</v>
      </c>
      <c r="N412" s="95">
        <v>75</v>
      </c>
      <c r="O412" s="97" t="s">
        <v>314</v>
      </c>
      <c r="P412" s="98">
        <v>82</v>
      </c>
      <c r="Q412" s="95">
        <v>80</v>
      </c>
      <c r="R412" s="99" t="s">
        <v>314</v>
      </c>
      <c r="S412" s="98">
        <v>90</v>
      </c>
      <c r="T412" s="95">
        <v>67</v>
      </c>
      <c r="U412" s="97" t="s">
        <v>314</v>
      </c>
      <c r="V412" s="98">
        <v>72</v>
      </c>
      <c r="W412" s="95">
        <v>145</v>
      </c>
      <c r="X412" s="99" t="s">
        <v>314</v>
      </c>
      <c r="Y412" s="98">
        <v>150</v>
      </c>
      <c r="Z412" s="95">
        <v>150</v>
      </c>
      <c r="AA412" s="99" t="s">
        <v>314</v>
      </c>
      <c r="AB412" s="98">
        <v>155</v>
      </c>
      <c r="AC412" s="95">
        <v>105</v>
      </c>
      <c r="AD412" s="99" t="s">
        <v>314</v>
      </c>
      <c r="AE412" s="98">
        <v>145</v>
      </c>
      <c r="AF412" s="95">
        <v>125</v>
      </c>
      <c r="AG412" s="99" t="s">
        <v>314</v>
      </c>
      <c r="AH412" s="98">
        <v>130</v>
      </c>
      <c r="AI412" s="95">
        <v>118</v>
      </c>
      <c r="AJ412" s="99" t="s">
        <v>314</v>
      </c>
      <c r="AK412" s="98">
        <v>133</v>
      </c>
      <c r="AL412" s="96">
        <v>113</v>
      </c>
      <c r="AM412" s="99" t="s">
        <v>314</v>
      </c>
      <c r="AN412" s="98">
        <v>128</v>
      </c>
      <c r="AO412" s="96">
        <v>25</v>
      </c>
      <c r="AP412" s="99" t="s">
        <v>314</v>
      </c>
      <c r="AQ412" s="98">
        <v>30</v>
      </c>
      <c r="AR412" s="95"/>
      <c r="AS412" s="99"/>
      <c r="AT412" s="101"/>
      <c r="AU412" s="95">
        <v>125</v>
      </c>
      <c r="AV412" s="99" t="s">
        <v>314</v>
      </c>
      <c r="AW412" s="98">
        <v>130</v>
      </c>
    </row>
    <row r="413" spans="1:49" ht="15.75" x14ac:dyDescent="0.25">
      <c r="A413" s="66">
        <f t="shared" si="38"/>
        <v>45477</v>
      </c>
      <c r="B413">
        <f t="shared" si="40"/>
        <v>152.5</v>
      </c>
      <c r="C413" t="str">
        <f t="shared" si="39"/>
        <v>7-2024</v>
      </c>
      <c r="H413" s="95">
        <v>24</v>
      </c>
      <c r="I413" s="95" t="s">
        <v>314</v>
      </c>
      <c r="J413" s="98">
        <v>28</v>
      </c>
      <c r="K413" s="95">
        <v>35</v>
      </c>
      <c r="L413" s="99" t="s">
        <v>314</v>
      </c>
      <c r="M413" s="98">
        <v>41</v>
      </c>
      <c r="N413" s="95">
        <v>75</v>
      </c>
      <c r="O413" s="97" t="s">
        <v>314</v>
      </c>
      <c r="P413" s="98">
        <v>82</v>
      </c>
      <c r="Q413" s="95">
        <v>90</v>
      </c>
      <c r="R413" s="99" t="s">
        <v>314</v>
      </c>
      <c r="S413" s="98">
        <v>95</v>
      </c>
      <c r="T413" s="95">
        <v>70</v>
      </c>
      <c r="U413" s="97" t="s">
        <v>314</v>
      </c>
      <c r="V413" s="98">
        <v>75</v>
      </c>
      <c r="W413" s="95">
        <v>145</v>
      </c>
      <c r="X413" s="99" t="s">
        <v>314</v>
      </c>
      <c r="Y413" s="98">
        <v>150</v>
      </c>
      <c r="Z413" s="95">
        <v>150</v>
      </c>
      <c r="AA413" s="99" t="s">
        <v>314</v>
      </c>
      <c r="AB413" s="98">
        <v>155</v>
      </c>
      <c r="AC413" s="95">
        <v>105</v>
      </c>
      <c r="AD413" s="99" t="s">
        <v>314</v>
      </c>
      <c r="AE413" s="98">
        <v>145</v>
      </c>
      <c r="AF413" s="95">
        <v>125</v>
      </c>
      <c r="AG413" s="99" t="s">
        <v>314</v>
      </c>
      <c r="AH413" s="98">
        <v>130</v>
      </c>
      <c r="AI413" s="95">
        <v>118</v>
      </c>
      <c r="AJ413" s="99" t="s">
        <v>314</v>
      </c>
      <c r="AK413" s="98">
        <v>133</v>
      </c>
      <c r="AL413" s="96">
        <v>113</v>
      </c>
      <c r="AM413" s="99" t="s">
        <v>314</v>
      </c>
      <c r="AN413" s="98">
        <v>128</v>
      </c>
      <c r="AO413" s="96">
        <v>25</v>
      </c>
      <c r="AP413" s="99" t="s">
        <v>314</v>
      </c>
      <c r="AQ413" s="98">
        <v>30</v>
      </c>
      <c r="AR413" s="95"/>
      <c r="AS413" s="99"/>
      <c r="AT413" s="101"/>
      <c r="AU413" s="95">
        <v>125</v>
      </c>
      <c r="AV413" s="99" t="s">
        <v>314</v>
      </c>
      <c r="AW413" s="98">
        <v>130</v>
      </c>
    </row>
    <row r="414" spans="1:49" ht="15.75" x14ac:dyDescent="0.25">
      <c r="A414" s="66">
        <f t="shared" si="38"/>
        <v>45484</v>
      </c>
      <c r="B414">
        <f t="shared" si="40"/>
        <v>152.5</v>
      </c>
      <c r="C414" t="str">
        <f t="shared" si="39"/>
        <v>7-2024</v>
      </c>
      <c r="H414" s="95">
        <v>27</v>
      </c>
      <c r="I414" s="95" t="s">
        <v>314</v>
      </c>
      <c r="J414" s="98">
        <v>32</v>
      </c>
      <c r="K414" s="95">
        <v>42</v>
      </c>
      <c r="L414" s="99" t="s">
        <v>314</v>
      </c>
      <c r="M414" s="98">
        <v>47</v>
      </c>
      <c r="N414" s="95">
        <v>75</v>
      </c>
      <c r="O414" s="97" t="s">
        <v>314</v>
      </c>
      <c r="P414" s="98">
        <v>82</v>
      </c>
      <c r="Q414" s="95">
        <v>92</v>
      </c>
      <c r="R414" s="99" t="s">
        <v>314</v>
      </c>
      <c r="S414" s="98">
        <v>98</v>
      </c>
      <c r="T414" s="95">
        <v>78</v>
      </c>
      <c r="U414" s="97" t="s">
        <v>314</v>
      </c>
      <c r="V414" s="98">
        <v>83</v>
      </c>
      <c r="W414" s="95">
        <v>145</v>
      </c>
      <c r="X414" s="99" t="s">
        <v>314</v>
      </c>
      <c r="Y414" s="98">
        <v>150</v>
      </c>
      <c r="Z414" s="95">
        <v>150</v>
      </c>
      <c r="AA414" s="99" t="s">
        <v>314</v>
      </c>
      <c r="AB414" s="98">
        <v>155</v>
      </c>
      <c r="AC414" s="95">
        <v>115</v>
      </c>
      <c r="AD414" s="99" t="s">
        <v>314</v>
      </c>
      <c r="AE414" s="98">
        <v>155</v>
      </c>
      <c r="AF414" s="95">
        <v>125</v>
      </c>
      <c r="AG414" s="99" t="s">
        <v>314</v>
      </c>
      <c r="AH414" s="98">
        <v>130</v>
      </c>
      <c r="AI414" s="95">
        <v>131</v>
      </c>
      <c r="AJ414" s="99" t="s">
        <v>314</v>
      </c>
      <c r="AK414" s="98">
        <v>146</v>
      </c>
      <c r="AL414" s="96">
        <v>126</v>
      </c>
      <c r="AM414" s="99" t="s">
        <v>314</v>
      </c>
      <c r="AN414" s="98">
        <v>141</v>
      </c>
      <c r="AO414" s="96">
        <v>25</v>
      </c>
      <c r="AP414" s="99" t="s">
        <v>314</v>
      </c>
      <c r="AQ414" s="98">
        <v>30</v>
      </c>
      <c r="AR414" s="95"/>
      <c r="AS414" s="99"/>
      <c r="AT414" s="101"/>
      <c r="AU414" s="95">
        <v>125</v>
      </c>
      <c r="AV414" s="99" t="s">
        <v>314</v>
      </c>
      <c r="AW414" s="98">
        <v>130</v>
      </c>
    </row>
    <row r="415" spans="1:49" ht="15.75" x14ac:dyDescent="0.25">
      <c r="A415" s="66">
        <f t="shared" si="38"/>
        <v>45491</v>
      </c>
      <c r="B415">
        <f t="shared" si="40"/>
        <v>157.5</v>
      </c>
      <c r="C415" t="str">
        <f t="shared" si="39"/>
        <v>7-2024</v>
      </c>
      <c r="H415" s="95">
        <v>35</v>
      </c>
      <c r="I415" s="95" t="s">
        <v>314</v>
      </c>
      <c r="J415" s="98">
        <v>41</v>
      </c>
      <c r="K415" s="95">
        <v>42</v>
      </c>
      <c r="L415" s="99" t="s">
        <v>314</v>
      </c>
      <c r="M415" s="98">
        <v>47</v>
      </c>
      <c r="N415" s="95">
        <v>75</v>
      </c>
      <c r="O415" s="97" t="s">
        <v>314</v>
      </c>
      <c r="P415" s="98">
        <v>82</v>
      </c>
      <c r="Q415" s="95">
        <v>92</v>
      </c>
      <c r="R415" s="99" t="s">
        <v>314</v>
      </c>
      <c r="S415" s="98">
        <v>98</v>
      </c>
      <c r="T415" s="95">
        <v>90</v>
      </c>
      <c r="U415" s="97" t="s">
        <v>314</v>
      </c>
      <c r="V415" s="98">
        <v>95</v>
      </c>
      <c r="W415" s="95">
        <v>150</v>
      </c>
      <c r="X415" s="99" t="s">
        <v>314</v>
      </c>
      <c r="Y415" s="98">
        <v>155</v>
      </c>
      <c r="Z415" s="95">
        <v>155</v>
      </c>
      <c r="AA415" s="99" t="s">
        <v>314</v>
      </c>
      <c r="AB415" s="98">
        <v>160</v>
      </c>
      <c r="AC415" s="95">
        <v>115</v>
      </c>
      <c r="AD415" s="99" t="s">
        <v>314</v>
      </c>
      <c r="AE415" s="98">
        <v>155</v>
      </c>
      <c r="AF415" s="95">
        <v>125</v>
      </c>
      <c r="AG415" s="99" t="s">
        <v>314</v>
      </c>
      <c r="AH415" s="98">
        <v>130</v>
      </c>
      <c r="AI415" s="95">
        <v>131</v>
      </c>
      <c r="AJ415" s="99" t="s">
        <v>314</v>
      </c>
      <c r="AK415" s="98">
        <v>146</v>
      </c>
      <c r="AL415" s="96">
        <v>126</v>
      </c>
      <c r="AM415" s="99" t="s">
        <v>314</v>
      </c>
      <c r="AN415" s="98">
        <v>141</v>
      </c>
      <c r="AO415" s="96">
        <v>25</v>
      </c>
      <c r="AP415" s="99" t="s">
        <v>314</v>
      </c>
      <c r="AQ415" s="98">
        <v>30</v>
      </c>
      <c r="AR415" s="95"/>
      <c r="AS415" s="99"/>
      <c r="AT415" s="101"/>
      <c r="AU415" s="95">
        <v>125</v>
      </c>
      <c r="AV415" s="99" t="s">
        <v>314</v>
      </c>
      <c r="AW415" s="98">
        <v>130</v>
      </c>
    </row>
    <row r="416" spans="1:49" ht="15.75" x14ac:dyDescent="0.25">
      <c r="A416" s="66">
        <f t="shared" si="38"/>
        <v>45498</v>
      </c>
      <c r="B416">
        <f t="shared" si="40"/>
        <v>160.5</v>
      </c>
      <c r="C416" t="str">
        <f t="shared" si="39"/>
        <v>7-2024</v>
      </c>
      <c r="H416">
        <v>38</v>
      </c>
      <c r="I416" t="s">
        <v>314</v>
      </c>
      <c r="J416" s="68">
        <v>45</v>
      </c>
      <c r="K416">
        <v>48</v>
      </c>
      <c r="L416" s="78" t="s">
        <v>314</v>
      </c>
      <c r="M416" s="68">
        <v>53</v>
      </c>
      <c r="N416">
        <v>75</v>
      </c>
      <c r="O416" s="67" t="s">
        <v>314</v>
      </c>
      <c r="P416" s="68">
        <v>82</v>
      </c>
      <c r="Q416">
        <v>95</v>
      </c>
      <c r="R416" s="78" t="s">
        <v>314</v>
      </c>
      <c r="S416" s="68">
        <v>100</v>
      </c>
      <c r="T416">
        <v>91</v>
      </c>
      <c r="U416" s="67" t="s">
        <v>314</v>
      </c>
      <c r="V416" s="68">
        <v>96</v>
      </c>
      <c r="W416">
        <v>150</v>
      </c>
      <c r="X416" s="78" t="s">
        <v>314</v>
      </c>
      <c r="Y416" s="68">
        <v>155</v>
      </c>
      <c r="Z416" s="95">
        <v>158</v>
      </c>
      <c r="AA416" s="99" t="s">
        <v>314</v>
      </c>
      <c r="AB416" s="98">
        <v>163</v>
      </c>
      <c r="AC416">
        <v>115</v>
      </c>
      <c r="AD416" s="78" t="s">
        <v>314</v>
      </c>
      <c r="AE416" s="68">
        <v>155</v>
      </c>
      <c r="AF416">
        <v>125</v>
      </c>
      <c r="AG416" s="78" t="s">
        <v>314</v>
      </c>
      <c r="AH416" s="68">
        <v>130</v>
      </c>
      <c r="AI416">
        <v>131</v>
      </c>
      <c r="AJ416" s="78" t="s">
        <v>314</v>
      </c>
      <c r="AK416" s="68">
        <v>146</v>
      </c>
      <c r="AL416" s="69">
        <v>126</v>
      </c>
      <c r="AM416" s="78" t="s">
        <v>314</v>
      </c>
      <c r="AN416" s="68">
        <v>141</v>
      </c>
      <c r="AO416" s="69">
        <v>25</v>
      </c>
      <c r="AP416" s="78" t="s">
        <v>314</v>
      </c>
      <c r="AQ416" s="68">
        <v>30</v>
      </c>
      <c r="AS416" s="78"/>
      <c r="AT416" s="68"/>
      <c r="AU416">
        <v>125</v>
      </c>
      <c r="AV416" s="78" t="s">
        <v>314</v>
      </c>
      <c r="AW416" s="68">
        <v>130</v>
      </c>
    </row>
    <row r="417" spans="1:49" ht="15.75" x14ac:dyDescent="0.25">
      <c r="A417" s="66">
        <f t="shared" si="38"/>
        <v>45505</v>
      </c>
      <c r="B417">
        <f t="shared" si="40"/>
        <v>160.5</v>
      </c>
      <c r="C417" t="str">
        <f t="shared" si="39"/>
        <v>8-2024</v>
      </c>
      <c r="H417">
        <v>38</v>
      </c>
      <c r="I417" t="s">
        <v>314</v>
      </c>
      <c r="J417" s="68">
        <v>45</v>
      </c>
      <c r="K417">
        <v>48</v>
      </c>
      <c r="L417" s="78" t="s">
        <v>314</v>
      </c>
      <c r="M417" s="68">
        <v>53</v>
      </c>
      <c r="N417">
        <v>75</v>
      </c>
      <c r="O417" s="67" t="s">
        <v>314</v>
      </c>
      <c r="P417" s="68">
        <v>85</v>
      </c>
      <c r="Q417">
        <v>95</v>
      </c>
      <c r="R417" s="78" t="s">
        <v>314</v>
      </c>
      <c r="S417" s="68">
        <v>100</v>
      </c>
      <c r="T417">
        <v>91</v>
      </c>
      <c r="U417" s="67" t="s">
        <v>314</v>
      </c>
      <c r="V417" s="68">
        <v>96</v>
      </c>
      <c r="W417">
        <v>150</v>
      </c>
      <c r="X417" s="78" t="s">
        <v>314</v>
      </c>
      <c r="Y417" s="68">
        <v>155</v>
      </c>
      <c r="Z417" s="95">
        <v>158</v>
      </c>
      <c r="AA417" s="99" t="s">
        <v>314</v>
      </c>
      <c r="AB417" s="98">
        <v>163</v>
      </c>
      <c r="AC417">
        <v>120</v>
      </c>
      <c r="AD417" s="78" t="s">
        <v>314</v>
      </c>
      <c r="AE417" s="68">
        <v>155</v>
      </c>
      <c r="AF417">
        <v>125</v>
      </c>
      <c r="AG417" s="78" t="s">
        <v>314</v>
      </c>
      <c r="AH417" s="68">
        <v>130</v>
      </c>
      <c r="AI417">
        <v>131</v>
      </c>
      <c r="AJ417" s="78" t="s">
        <v>314</v>
      </c>
      <c r="AK417" s="68">
        <v>146</v>
      </c>
      <c r="AL417" s="69">
        <v>126</v>
      </c>
      <c r="AM417" s="78" t="s">
        <v>314</v>
      </c>
      <c r="AN417" s="68">
        <v>141</v>
      </c>
      <c r="AO417" s="69">
        <v>25</v>
      </c>
      <c r="AP417" s="78" t="s">
        <v>314</v>
      </c>
      <c r="AQ417" s="68">
        <v>30</v>
      </c>
      <c r="AS417" s="78"/>
      <c r="AT417" s="68"/>
      <c r="AU417">
        <v>125</v>
      </c>
      <c r="AV417" s="78" t="s">
        <v>314</v>
      </c>
      <c r="AW417" s="68">
        <v>130</v>
      </c>
    </row>
    <row r="418" spans="1:49" ht="15.75" x14ac:dyDescent="0.25">
      <c r="A418" s="66">
        <f t="shared" si="38"/>
        <v>45512</v>
      </c>
      <c r="B418">
        <f t="shared" si="40"/>
        <v>160.5</v>
      </c>
      <c r="C418" t="str">
        <f t="shared" si="39"/>
        <v>8-2024</v>
      </c>
      <c r="H418">
        <v>38</v>
      </c>
      <c r="I418" t="s">
        <v>314</v>
      </c>
      <c r="J418" s="68">
        <v>45</v>
      </c>
      <c r="K418">
        <v>48</v>
      </c>
      <c r="L418" s="78" t="s">
        <v>314</v>
      </c>
      <c r="M418" s="68">
        <v>53</v>
      </c>
      <c r="N418">
        <v>75</v>
      </c>
      <c r="O418" s="67" t="s">
        <v>314</v>
      </c>
      <c r="P418" s="68">
        <v>85</v>
      </c>
      <c r="Q418">
        <v>95</v>
      </c>
      <c r="R418" s="78" t="s">
        <v>314</v>
      </c>
      <c r="S418" s="68">
        <v>100</v>
      </c>
      <c r="T418">
        <v>91</v>
      </c>
      <c r="U418" s="67" t="s">
        <v>314</v>
      </c>
      <c r="V418" s="68">
        <v>96</v>
      </c>
      <c r="W418">
        <v>150</v>
      </c>
      <c r="X418" s="78" t="s">
        <v>314</v>
      </c>
      <c r="Y418" s="68">
        <v>155</v>
      </c>
      <c r="Z418" s="95">
        <v>158</v>
      </c>
      <c r="AA418" s="99" t="s">
        <v>314</v>
      </c>
      <c r="AB418" s="98">
        <v>163</v>
      </c>
      <c r="AC418">
        <v>120</v>
      </c>
      <c r="AD418" s="78" t="s">
        <v>314</v>
      </c>
      <c r="AE418" s="68">
        <v>155</v>
      </c>
      <c r="AF418">
        <v>125</v>
      </c>
      <c r="AG418" s="78" t="s">
        <v>314</v>
      </c>
      <c r="AH418" s="68">
        <v>130</v>
      </c>
      <c r="AI418">
        <v>131</v>
      </c>
      <c r="AJ418" s="78" t="s">
        <v>314</v>
      </c>
      <c r="AK418" s="68">
        <v>146</v>
      </c>
      <c r="AL418" s="69">
        <v>126</v>
      </c>
      <c r="AM418" s="78" t="s">
        <v>314</v>
      </c>
      <c r="AN418" s="68">
        <v>141</v>
      </c>
      <c r="AO418" s="69">
        <v>25</v>
      </c>
      <c r="AP418" s="78" t="s">
        <v>314</v>
      </c>
      <c r="AQ418" s="68">
        <v>30</v>
      </c>
      <c r="AS418" s="78"/>
      <c r="AT418" s="68"/>
      <c r="AU418">
        <v>125</v>
      </c>
      <c r="AV418" s="78" t="s">
        <v>314</v>
      </c>
      <c r="AW418" s="68">
        <v>130</v>
      </c>
    </row>
    <row r="419" spans="1:49" ht="15.75" x14ac:dyDescent="0.25">
      <c r="A419" s="66">
        <f t="shared" si="38"/>
        <v>45519</v>
      </c>
      <c r="B419">
        <f t="shared" si="40"/>
        <v>167</v>
      </c>
      <c r="C419" t="str">
        <f t="shared" si="39"/>
        <v>8-2024</v>
      </c>
      <c r="H419">
        <v>40</v>
      </c>
      <c r="I419" t="s">
        <v>314</v>
      </c>
      <c r="J419" s="68">
        <v>45</v>
      </c>
      <c r="K419">
        <v>48</v>
      </c>
      <c r="L419" s="78" t="s">
        <v>314</v>
      </c>
      <c r="M419" s="68">
        <v>53</v>
      </c>
      <c r="N419">
        <v>75</v>
      </c>
      <c r="O419" s="67" t="s">
        <v>314</v>
      </c>
      <c r="P419" s="68">
        <v>85</v>
      </c>
      <c r="Q419">
        <v>96</v>
      </c>
      <c r="R419" s="78" t="s">
        <v>314</v>
      </c>
      <c r="S419" s="68">
        <v>101</v>
      </c>
      <c r="T419">
        <v>91</v>
      </c>
      <c r="U419" s="67" t="s">
        <v>314</v>
      </c>
      <c r="V419" s="68">
        <v>96</v>
      </c>
      <c r="W419">
        <v>155</v>
      </c>
      <c r="X419" s="78" t="s">
        <v>314</v>
      </c>
      <c r="Y419" s="68">
        <v>160</v>
      </c>
      <c r="Z419">
        <v>162</v>
      </c>
      <c r="AA419" s="78" t="s">
        <v>314</v>
      </c>
      <c r="AB419" s="98">
        <v>172</v>
      </c>
      <c r="AC419">
        <v>120</v>
      </c>
      <c r="AD419" s="78" t="s">
        <v>314</v>
      </c>
      <c r="AE419" s="68">
        <v>155</v>
      </c>
      <c r="AF419">
        <v>125</v>
      </c>
      <c r="AG419" s="78" t="s">
        <v>314</v>
      </c>
      <c r="AH419" s="68">
        <v>130</v>
      </c>
      <c r="AI419">
        <v>131</v>
      </c>
      <c r="AJ419" s="78" t="s">
        <v>314</v>
      </c>
      <c r="AK419" s="68">
        <v>146</v>
      </c>
      <c r="AL419" s="69">
        <v>126</v>
      </c>
      <c r="AM419" s="78" t="s">
        <v>314</v>
      </c>
      <c r="AN419" s="68">
        <v>141</v>
      </c>
      <c r="AO419" s="69">
        <v>25</v>
      </c>
      <c r="AP419" s="78" t="s">
        <v>314</v>
      </c>
      <c r="AQ419" s="68">
        <v>30</v>
      </c>
      <c r="AS419" s="78"/>
      <c r="AT419" s="68"/>
      <c r="AU419">
        <v>125</v>
      </c>
      <c r="AV419" s="78" t="s">
        <v>314</v>
      </c>
      <c r="AW419" s="68">
        <v>130</v>
      </c>
    </row>
    <row r="420" spans="1:49" ht="15.75" x14ac:dyDescent="0.25">
      <c r="A420" s="66">
        <f t="shared" si="38"/>
        <v>45526</v>
      </c>
      <c r="B420">
        <f t="shared" si="40"/>
        <v>167</v>
      </c>
      <c r="C420" t="str">
        <f t="shared" si="39"/>
        <v>8-2024</v>
      </c>
      <c r="H420">
        <v>40</v>
      </c>
      <c r="I420" t="s">
        <v>314</v>
      </c>
      <c r="J420" s="68">
        <v>46</v>
      </c>
      <c r="K420">
        <v>48</v>
      </c>
      <c r="L420" s="78" t="s">
        <v>314</v>
      </c>
      <c r="M420" s="68">
        <v>53</v>
      </c>
      <c r="N420">
        <v>80</v>
      </c>
      <c r="O420" s="67" t="s">
        <v>314</v>
      </c>
      <c r="P420" s="68">
        <v>87</v>
      </c>
      <c r="Q420">
        <v>99</v>
      </c>
      <c r="R420" s="78" t="s">
        <v>314</v>
      </c>
      <c r="S420" s="68">
        <v>104</v>
      </c>
      <c r="T420">
        <v>91</v>
      </c>
      <c r="U420" s="67" t="s">
        <v>314</v>
      </c>
      <c r="V420" s="68">
        <v>96</v>
      </c>
      <c r="W420">
        <v>160</v>
      </c>
      <c r="X420" s="78" t="s">
        <v>314</v>
      </c>
      <c r="Y420" s="68">
        <v>165</v>
      </c>
      <c r="Z420">
        <v>162</v>
      </c>
      <c r="AA420" s="78" t="s">
        <v>314</v>
      </c>
      <c r="AB420" s="68">
        <v>172</v>
      </c>
      <c r="AC420">
        <v>120</v>
      </c>
      <c r="AD420" s="78" t="s">
        <v>314</v>
      </c>
      <c r="AE420" s="68">
        <v>155</v>
      </c>
      <c r="AF420">
        <v>125</v>
      </c>
      <c r="AG420" s="78" t="s">
        <v>314</v>
      </c>
      <c r="AH420" s="68">
        <v>130</v>
      </c>
      <c r="AI420">
        <v>131</v>
      </c>
      <c r="AJ420" s="78" t="s">
        <v>314</v>
      </c>
      <c r="AK420" s="68">
        <v>146</v>
      </c>
      <c r="AL420" s="69">
        <v>126</v>
      </c>
      <c r="AM420" s="78" t="s">
        <v>314</v>
      </c>
      <c r="AN420" s="68">
        <v>141</v>
      </c>
      <c r="AO420" s="69">
        <v>25</v>
      </c>
      <c r="AP420" s="78" t="s">
        <v>314</v>
      </c>
      <c r="AQ420" s="68">
        <v>30</v>
      </c>
      <c r="AS420" s="78"/>
      <c r="AT420" s="68"/>
      <c r="AU420">
        <v>125</v>
      </c>
      <c r="AV420" s="78" t="s">
        <v>314</v>
      </c>
      <c r="AW420" s="68">
        <v>130</v>
      </c>
    </row>
    <row r="421" spans="1:49" ht="15.75" x14ac:dyDescent="0.25">
      <c r="A421" s="66">
        <f t="shared" si="38"/>
        <v>45533</v>
      </c>
      <c r="B421">
        <f t="shared" si="40"/>
        <v>167</v>
      </c>
      <c r="C421" t="str">
        <f t="shared" si="39"/>
        <v>8-2024</v>
      </c>
      <c r="H421">
        <v>40</v>
      </c>
      <c r="I421" t="s">
        <v>314</v>
      </c>
      <c r="J421" s="68">
        <v>46</v>
      </c>
      <c r="K421">
        <v>48</v>
      </c>
      <c r="L421" s="78" t="s">
        <v>314</v>
      </c>
      <c r="M421" s="68">
        <v>53</v>
      </c>
      <c r="N421">
        <v>80</v>
      </c>
      <c r="O421" s="67" t="s">
        <v>314</v>
      </c>
      <c r="P421" s="68">
        <v>87</v>
      </c>
      <c r="Q421">
        <v>99</v>
      </c>
      <c r="R421" s="78" t="s">
        <v>314</v>
      </c>
      <c r="S421" s="68">
        <v>104</v>
      </c>
      <c r="T421">
        <v>91</v>
      </c>
      <c r="U421" s="67" t="s">
        <v>314</v>
      </c>
      <c r="V421" s="68">
        <v>96</v>
      </c>
      <c r="W421">
        <v>160</v>
      </c>
      <c r="X421" s="78" t="s">
        <v>314</v>
      </c>
      <c r="Y421" s="68">
        <v>165</v>
      </c>
      <c r="Z421">
        <v>162</v>
      </c>
      <c r="AA421" s="78" t="s">
        <v>314</v>
      </c>
      <c r="AB421" s="68">
        <v>172</v>
      </c>
      <c r="AC421">
        <v>120</v>
      </c>
      <c r="AD421" s="78" t="s">
        <v>314</v>
      </c>
      <c r="AE421" s="68">
        <v>155</v>
      </c>
      <c r="AF421">
        <v>125</v>
      </c>
      <c r="AG421" s="78" t="s">
        <v>314</v>
      </c>
      <c r="AH421" s="68">
        <v>130</v>
      </c>
      <c r="AI421">
        <v>131</v>
      </c>
      <c r="AJ421" s="78" t="s">
        <v>314</v>
      </c>
      <c r="AK421" s="68">
        <v>146</v>
      </c>
      <c r="AL421" s="69">
        <v>126</v>
      </c>
      <c r="AM421" s="78" t="s">
        <v>314</v>
      </c>
      <c r="AN421" s="68">
        <v>141</v>
      </c>
      <c r="AO421" s="69">
        <v>25</v>
      </c>
      <c r="AP421" s="78" t="s">
        <v>314</v>
      </c>
      <c r="AQ421" s="68">
        <v>30</v>
      </c>
      <c r="AS421" s="78"/>
      <c r="AT421" s="68"/>
      <c r="AU421">
        <v>125</v>
      </c>
      <c r="AV421" s="78" t="s">
        <v>314</v>
      </c>
      <c r="AW421" s="68">
        <v>130</v>
      </c>
    </row>
    <row r="422" spans="1:49" ht="15.75" x14ac:dyDescent="0.25">
      <c r="A422" s="66">
        <f t="shared" si="38"/>
        <v>45540</v>
      </c>
      <c r="B422">
        <f t="shared" si="40"/>
        <v>167</v>
      </c>
      <c r="C422" t="str">
        <f t="shared" si="39"/>
        <v>9-2024</v>
      </c>
      <c r="H422">
        <v>40</v>
      </c>
      <c r="I422" t="s">
        <v>314</v>
      </c>
      <c r="J422" s="68">
        <v>46</v>
      </c>
      <c r="K422">
        <v>48</v>
      </c>
      <c r="L422" s="78" t="s">
        <v>314</v>
      </c>
      <c r="M422" s="68">
        <v>53</v>
      </c>
      <c r="N422">
        <v>80</v>
      </c>
      <c r="O422" s="67" t="s">
        <v>314</v>
      </c>
      <c r="P422" s="68">
        <v>87</v>
      </c>
      <c r="Q422">
        <v>99</v>
      </c>
      <c r="R422" s="78" t="s">
        <v>314</v>
      </c>
      <c r="S422" s="68">
        <v>104</v>
      </c>
      <c r="T422">
        <v>91</v>
      </c>
      <c r="U422" s="67" t="s">
        <v>314</v>
      </c>
      <c r="V422" s="68">
        <v>96</v>
      </c>
      <c r="W422">
        <v>160</v>
      </c>
      <c r="X422" s="78" t="s">
        <v>314</v>
      </c>
      <c r="Y422" s="68">
        <v>165</v>
      </c>
      <c r="Z422">
        <v>162</v>
      </c>
      <c r="AA422" s="78" t="s">
        <v>314</v>
      </c>
      <c r="AB422" s="68">
        <v>172</v>
      </c>
      <c r="AC422">
        <v>120</v>
      </c>
      <c r="AD422" s="78" t="s">
        <v>314</v>
      </c>
      <c r="AE422" s="68">
        <v>155</v>
      </c>
      <c r="AF422">
        <v>125</v>
      </c>
      <c r="AG422" s="78" t="s">
        <v>314</v>
      </c>
      <c r="AH422" s="68">
        <v>130</v>
      </c>
      <c r="AI422">
        <v>131</v>
      </c>
      <c r="AJ422" s="78" t="s">
        <v>314</v>
      </c>
      <c r="AK422" s="68">
        <v>146</v>
      </c>
      <c r="AL422" s="69">
        <v>126</v>
      </c>
      <c r="AM422" s="78" t="s">
        <v>314</v>
      </c>
      <c r="AN422" s="68">
        <v>141</v>
      </c>
      <c r="AO422" s="69">
        <v>25</v>
      </c>
      <c r="AP422" s="78" t="s">
        <v>314</v>
      </c>
      <c r="AQ422" s="68">
        <v>30</v>
      </c>
      <c r="AS422" s="78"/>
      <c r="AT422" s="68"/>
      <c r="AU422">
        <v>125</v>
      </c>
      <c r="AV422" s="78" t="s">
        <v>314</v>
      </c>
      <c r="AW422" s="68">
        <v>130</v>
      </c>
    </row>
    <row r="423" spans="1:49" ht="15.75" x14ac:dyDescent="0.25">
      <c r="A423" s="66">
        <f t="shared" si="38"/>
        <v>45547</v>
      </c>
      <c r="B423">
        <f t="shared" si="40"/>
        <v>167</v>
      </c>
      <c r="C423" t="str">
        <f t="shared" si="39"/>
        <v>9-2024</v>
      </c>
      <c r="H423">
        <v>40</v>
      </c>
      <c r="I423" t="s">
        <v>314</v>
      </c>
      <c r="J423" s="68">
        <v>46</v>
      </c>
      <c r="K423">
        <v>46</v>
      </c>
      <c r="L423" s="78" t="s">
        <v>314</v>
      </c>
      <c r="M423" s="68">
        <v>51</v>
      </c>
      <c r="N423">
        <v>80</v>
      </c>
      <c r="O423" s="67" t="s">
        <v>314</v>
      </c>
      <c r="P423" s="68">
        <v>87</v>
      </c>
      <c r="Q423">
        <v>100</v>
      </c>
      <c r="R423" s="78" t="s">
        <v>314</v>
      </c>
      <c r="S423" s="68">
        <v>105</v>
      </c>
      <c r="T423">
        <v>91</v>
      </c>
      <c r="U423" s="67" t="s">
        <v>314</v>
      </c>
      <c r="V423" s="68">
        <v>96</v>
      </c>
      <c r="W423">
        <v>160</v>
      </c>
      <c r="X423" s="78" t="s">
        <v>314</v>
      </c>
      <c r="Y423" s="68">
        <v>165</v>
      </c>
      <c r="Z423">
        <v>162</v>
      </c>
      <c r="AA423" s="78" t="s">
        <v>314</v>
      </c>
      <c r="AB423" s="68">
        <v>172</v>
      </c>
      <c r="AC423">
        <v>120</v>
      </c>
      <c r="AD423" s="78" t="s">
        <v>314</v>
      </c>
      <c r="AE423" s="68">
        <v>155</v>
      </c>
      <c r="AF423">
        <v>125</v>
      </c>
      <c r="AG423" s="78" t="s">
        <v>314</v>
      </c>
      <c r="AH423" s="68">
        <v>130</v>
      </c>
      <c r="AI423">
        <v>131</v>
      </c>
      <c r="AJ423" s="78" t="s">
        <v>314</v>
      </c>
      <c r="AK423" s="68">
        <v>146</v>
      </c>
      <c r="AL423" s="69">
        <v>126</v>
      </c>
      <c r="AM423" s="78" t="s">
        <v>314</v>
      </c>
      <c r="AN423" s="68">
        <v>141</v>
      </c>
      <c r="AO423" s="69">
        <v>25</v>
      </c>
      <c r="AP423" s="78" t="s">
        <v>314</v>
      </c>
      <c r="AQ423" s="68">
        <v>30</v>
      </c>
      <c r="AS423" s="78"/>
      <c r="AT423" s="68"/>
      <c r="AU423">
        <v>125</v>
      </c>
      <c r="AV423" s="78" t="s">
        <v>314</v>
      </c>
      <c r="AW423" s="68">
        <v>130</v>
      </c>
    </row>
    <row r="424" spans="1:49" ht="15.75" x14ac:dyDescent="0.25">
      <c r="A424" s="66">
        <f t="shared" si="38"/>
        <v>45554</v>
      </c>
      <c r="B424">
        <f t="shared" si="40"/>
        <v>167</v>
      </c>
      <c r="C424" t="str">
        <f t="shared" si="39"/>
        <v>9-2024</v>
      </c>
      <c r="H424">
        <v>40</v>
      </c>
      <c r="I424" t="s">
        <v>314</v>
      </c>
      <c r="J424" s="68">
        <v>46</v>
      </c>
      <c r="K424">
        <v>43</v>
      </c>
      <c r="L424" s="78" t="s">
        <v>314</v>
      </c>
      <c r="M424" s="68">
        <v>48</v>
      </c>
      <c r="N424">
        <v>82</v>
      </c>
      <c r="O424" s="67" t="s">
        <v>314</v>
      </c>
      <c r="P424" s="68">
        <v>92</v>
      </c>
      <c r="Q424">
        <v>105</v>
      </c>
      <c r="R424" s="78" t="s">
        <v>314</v>
      </c>
      <c r="S424" s="68">
        <v>110</v>
      </c>
      <c r="T424">
        <v>91</v>
      </c>
      <c r="U424" s="67" t="s">
        <v>314</v>
      </c>
      <c r="V424" s="68">
        <v>96</v>
      </c>
      <c r="W424">
        <v>160</v>
      </c>
      <c r="X424" s="78" t="s">
        <v>314</v>
      </c>
      <c r="Y424" s="68">
        <v>165</v>
      </c>
      <c r="Z424">
        <v>162</v>
      </c>
      <c r="AA424" s="78" t="s">
        <v>314</v>
      </c>
      <c r="AB424" s="68">
        <v>172</v>
      </c>
      <c r="AC424">
        <v>130</v>
      </c>
      <c r="AD424" s="78" t="s">
        <v>314</v>
      </c>
      <c r="AE424" s="68">
        <v>160</v>
      </c>
      <c r="AF424">
        <v>125</v>
      </c>
      <c r="AG424" s="78" t="s">
        <v>314</v>
      </c>
      <c r="AH424" s="68">
        <v>130</v>
      </c>
      <c r="AI424">
        <v>131</v>
      </c>
      <c r="AJ424" s="78" t="s">
        <v>314</v>
      </c>
      <c r="AK424" s="68">
        <v>146</v>
      </c>
      <c r="AL424" s="69">
        <v>126</v>
      </c>
      <c r="AM424" s="78" t="s">
        <v>314</v>
      </c>
      <c r="AN424" s="68">
        <v>141</v>
      </c>
      <c r="AO424" s="69">
        <v>25</v>
      </c>
      <c r="AP424" s="78" t="s">
        <v>314</v>
      </c>
      <c r="AQ424" s="68">
        <v>30</v>
      </c>
      <c r="AS424" s="78"/>
      <c r="AT424" s="68"/>
      <c r="AU424">
        <v>125</v>
      </c>
      <c r="AV424" s="78" t="s">
        <v>314</v>
      </c>
      <c r="AW424" s="68">
        <v>130</v>
      </c>
    </row>
    <row r="425" spans="1:49" ht="15.75" x14ac:dyDescent="0.25">
      <c r="A425" s="66">
        <f t="shared" si="38"/>
        <v>45561</v>
      </c>
      <c r="B425">
        <f t="shared" si="40"/>
        <v>167</v>
      </c>
      <c r="C425" t="str">
        <f t="shared" si="39"/>
        <v>9-2024</v>
      </c>
      <c r="H425">
        <v>40</v>
      </c>
      <c r="I425" t="s">
        <v>314</v>
      </c>
      <c r="J425" s="68">
        <v>46</v>
      </c>
      <c r="K425">
        <v>43</v>
      </c>
      <c r="L425" s="78" t="s">
        <v>314</v>
      </c>
      <c r="M425" s="68">
        <v>48</v>
      </c>
      <c r="N425">
        <v>82</v>
      </c>
      <c r="O425" s="67" t="s">
        <v>314</v>
      </c>
      <c r="P425" s="68">
        <v>92</v>
      </c>
      <c r="Q425">
        <v>105</v>
      </c>
      <c r="R425" s="78" t="s">
        <v>314</v>
      </c>
      <c r="S425" s="68">
        <v>110</v>
      </c>
      <c r="T425">
        <v>93</v>
      </c>
      <c r="U425" s="67" t="s">
        <v>314</v>
      </c>
      <c r="V425" s="68">
        <v>99</v>
      </c>
      <c r="W425">
        <v>160</v>
      </c>
      <c r="X425" s="78" t="s">
        <v>314</v>
      </c>
      <c r="Y425" s="68">
        <v>165</v>
      </c>
      <c r="Z425">
        <v>162</v>
      </c>
      <c r="AA425" s="78" t="s">
        <v>314</v>
      </c>
      <c r="AB425" s="68">
        <v>172</v>
      </c>
      <c r="AC425">
        <v>130</v>
      </c>
      <c r="AD425" s="78" t="s">
        <v>314</v>
      </c>
      <c r="AE425" s="68">
        <v>160</v>
      </c>
      <c r="AF425">
        <v>125</v>
      </c>
      <c r="AG425" s="78" t="s">
        <v>314</v>
      </c>
      <c r="AH425" s="68">
        <v>130</v>
      </c>
      <c r="AI425">
        <v>131</v>
      </c>
      <c r="AJ425" s="78" t="s">
        <v>314</v>
      </c>
      <c r="AK425" s="68">
        <v>146</v>
      </c>
      <c r="AL425" s="69">
        <v>126</v>
      </c>
      <c r="AM425" s="78" t="s">
        <v>314</v>
      </c>
      <c r="AN425" s="68">
        <v>141</v>
      </c>
      <c r="AO425" s="69">
        <v>25</v>
      </c>
      <c r="AP425" s="78" t="s">
        <v>314</v>
      </c>
      <c r="AQ425" s="68">
        <v>30</v>
      </c>
      <c r="AS425" s="78"/>
      <c r="AT425" s="68"/>
      <c r="AU425">
        <v>125</v>
      </c>
      <c r="AV425" s="78" t="s">
        <v>314</v>
      </c>
      <c r="AW425" s="68">
        <v>130</v>
      </c>
    </row>
    <row r="426" spans="1:49" ht="15.75" x14ac:dyDescent="0.25">
      <c r="A426" s="66">
        <f t="shared" si="38"/>
        <v>45568</v>
      </c>
      <c r="B426">
        <f t="shared" si="40"/>
        <v>167</v>
      </c>
      <c r="C426" t="str">
        <f t="shared" si="39"/>
        <v>10-2024</v>
      </c>
      <c r="H426">
        <v>40</v>
      </c>
      <c r="I426" t="s">
        <v>314</v>
      </c>
      <c r="J426" s="68">
        <v>50</v>
      </c>
      <c r="K426">
        <v>48</v>
      </c>
      <c r="L426" s="78" t="s">
        <v>314</v>
      </c>
      <c r="M426" s="68">
        <v>53</v>
      </c>
      <c r="N426">
        <v>90</v>
      </c>
      <c r="O426" s="67" t="s">
        <v>314</v>
      </c>
      <c r="P426" s="68">
        <v>100</v>
      </c>
      <c r="Q426">
        <v>105</v>
      </c>
      <c r="R426" s="78" t="s">
        <v>314</v>
      </c>
      <c r="S426" s="68">
        <v>110</v>
      </c>
      <c r="T426">
        <v>94</v>
      </c>
      <c r="U426" s="67" t="s">
        <v>314</v>
      </c>
      <c r="V426" s="68">
        <v>99</v>
      </c>
      <c r="W426">
        <v>165</v>
      </c>
      <c r="X426" s="78" t="s">
        <v>314</v>
      </c>
      <c r="Y426" s="68">
        <v>170</v>
      </c>
      <c r="Z426">
        <v>162</v>
      </c>
      <c r="AA426" s="78" t="s">
        <v>314</v>
      </c>
      <c r="AB426" s="68">
        <v>172</v>
      </c>
      <c r="AC426">
        <v>130</v>
      </c>
      <c r="AD426" s="78" t="s">
        <v>314</v>
      </c>
      <c r="AE426" s="68">
        <v>160</v>
      </c>
      <c r="AF426">
        <v>130</v>
      </c>
      <c r="AG426" s="78" t="s">
        <v>314</v>
      </c>
      <c r="AH426" s="68">
        <v>140</v>
      </c>
      <c r="AI426">
        <v>131</v>
      </c>
      <c r="AJ426" s="78" t="s">
        <v>314</v>
      </c>
      <c r="AK426" s="68">
        <v>146</v>
      </c>
      <c r="AL426" s="69">
        <v>126</v>
      </c>
      <c r="AM426" s="78" t="s">
        <v>314</v>
      </c>
      <c r="AN426" s="68">
        <v>141</v>
      </c>
      <c r="AO426" s="69">
        <v>25</v>
      </c>
      <c r="AP426" s="78" t="s">
        <v>314</v>
      </c>
      <c r="AQ426" s="68">
        <v>30</v>
      </c>
      <c r="AS426" s="78"/>
      <c r="AT426" s="68"/>
      <c r="AU426">
        <v>125</v>
      </c>
      <c r="AV426" s="78" t="s">
        <v>314</v>
      </c>
      <c r="AW426" s="68">
        <v>130</v>
      </c>
    </row>
    <row r="427" spans="1:49" ht="15.75" x14ac:dyDescent="0.25">
      <c r="A427" s="66">
        <f t="shared" si="38"/>
        <v>45575</v>
      </c>
      <c r="B427">
        <f t="shared" si="40"/>
        <v>168.5</v>
      </c>
      <c r="C427" t="str">
        <f t="shared" si="39"/>
        <v>10-2024</v>
      </c>
      <c r="H427">
        <v>45</v>
      </c>
      <c r="I427" t="s">
        <v>314</v>
      </c>
      <c r="J427" s="68">
        <v>50</v>
      </c>
      <c r="K427">
        <v>50</v>
      </c>
      <c r="L427" s="78" t="s">
        <v>314</v>
      </c>
      <c r="M427" s="68">
        <v>55</v>
      </c>
      <c r="N427">
        <v>99</v>
      </c>
      <c r="O427" s="67" t="s">
        <v>314</v>
      </c>
      <c r="P427" s="68">
        <v>105</v>
      </c>
      <c r="Q427">
        <v>105</v>
      </c>
      <c r="R427" s="78" t="s">
        <v>314</v>
      </c>
      <c r="S427" s="68">
        <v>110</v>
      </c>
      <c r="T427">
        <v>94</v>
      </c>
      <c r="U427" s="67" t="s">
        <v>314</v>
      </c>
      <c r="V427" s="68">
        <v>99</v>
      </c>
      <c r="W427">
        <v>165</v>
      </c>
      <c r="X427" s="78" t="s">
        <v>314</v>
      </c>
      <c r="Y427" s="68">
        <v>170</v>
      </c>
      <c r="Z427">
        <v>165</v>
      </c>
      <c r="AA427" s="78" t="s">
        <v>314</v>
      </c>
      <c r="AB427" s="68">
        <v>172</v>
      </c>
      <c r="AC427">
        <v>135</v>
      </c>
      <c r="AD427" s="78" t="s">
        <v>314</v>
      </c>
      <c r="AE427" s="68">
        <v>165</v>
      </c>
      <c r="AF427">
        <v>135</v>
      </c>
      <c r="AG427" s="78" t="s">
        <v>314</v>
      </c>
      <c r="AH427" s="68">
        <v>145</v>
      </c>
      <c r="AI427">
        <v>141</v>
      </c>
      <c r="AJ427" s="78" t="s">
        <v>314</v>
      </c>
      <c r="AK427" s="68">
        <v>156</v>
      </c>
      <c r="AL427" s="69">
        <v>136</v>
      </c>
      <c r="AM427" s="78" t="s">
        <v>314</v>
      </c>
      <c r="AN427" s="68">
        <v>151</v>
      </c>
      <c r="AO427" s="69">
        <v>25</v>
      </c>
      <c r="AP427" s="78" t="s">
        <v>314</v>
      </c>
      <c r="AQ427" s="68">
        <v>30</v>
      </c>
      <c r="AS427" s="78"/>
      <c r="AT427" s="68"/>
      <c r="AU427">
        <v>125</v>
      </c>
      <c r="AV427" s="78" t="s">
        <v>314</v>
      </c>
      <c r="AW427" s="68">
        <v>130</v>
      </c>
    </row>
    <row r="428" spans="1:49" ht="15.75" x14ac:dyDescent="0.25">
      <c r="A428" s="66">
        <f t="shared" si="38"/>
        <v>45582</v>
      </c>
      <c r="B428">
        <f t="shared" si="40"/>
        <v>168.5</v>
      </c>
      <c r="C428" t="str">
        <f t="shared" si="39"/>
        <v>10-2024</v>
      </c>
      <c r="H428">
        <v>49</v>
      </c>
      <c r="I428" t="s">
        <v>314</v>
      </c>
      <c r="J428" s="68">
        <v>54</v>
      </c>
      <c r="K428">
        <v>54</v>
      </c>
      <c r="L428" s="78" t="s">
        <v>314</v>
      </c>
      <c r="M428" s="68">
        <v>59</v>
      </c>
      <c r="N428">
        <v>100</v>
      </c>
      <c r="O428" s="67" t="s">
        <v>314</v>
      </c>
      <c r="P428" s="68">
        <v>110</v>
      </c>
      <c r="Q428">
        <v>105</v>
      </c>
      <c r="R428" s="78" t="s">
        <v>314</v>
      </c>
      <c r="S428" s="68">
        <v>110</v>
      </c>
      <c r="T428">
        <v>94</v>
      </c>
      <c r="U428" s="67" t="s">
        <v>314</v>
      </c>
      <c r="V428" s="68">
        <v>99</v>
      </c>
      <c r="W428">
        <v>165</v>
      </c>
      <c r="X428" s="78" t="s">
        <v>314</v>
      </c>
      <c r="Y428" s="68">
        <v>170</v>
      </c>
      <c r="Z428">
        <v>165</v>
      </c>
      <c r="AA428" s="78" t="s">
        <v>314</v>
      </c>
      <c r="AB428" s="68">
        <v>172</v>
      </c>
      <c r="AC428">
        <v>140</v>
      </c>
      <c r="AD428" s="78" t="s">
        <v>314</v>
      </c>
      <c r="AE428" s="68">
        <v>170</v>
      </c>
      <c r="AF428">
        <v>135</v>
      </c>
      <c r="AG428" s="78" t="s">
        <v>314</v>
      </c>
      <c r="AH428" s="68">
        <v>145</v>
      </c>
      <c r="AI428">
        <v>141</v>
      </c>
      <c r="AJ428" s="78" t="s">
        <v>314</v>
      </c>
      <c r="AK428" s="68">
        <v>156</v>
      </c>
      <c r="AL428" s="69">
        <v>136</v>
      </c>
      <c r="AM428" s="78" t="s">
        <v>314</v>
      </c>
      <c r="AN428" s="68">
        <v>151</v>
      </c>
      <c r="AO428" s="69">
        <v>25</v>
      </c>
      <c r="AP428" s="78" t="s">
        <v>314</v>
      </c>
      <c r="AQ428" s="68">
        <v>30</v>
      </c>
      <c r="AS428" s="78"/>
      <c r="AT428" s="68"/>
      <c r="AU428">
        <v>125</v>
      </c>
      <c r="AV428" s="78" t="s">
        <v>314</v>
      </c>
      <c r="AW428" s="68">
        <v>130</v>
      </c>
    </row>
    <row r="429" spans="1:49" ht="15.75" x14ac:dyDescent="0.25">
      <c r="A429" s="66">
        <f t="shared" si="38"/>
        <v>45589</v>
      </c>
      <c r="B429">
        <f t="shared" si="40"/>
        <v>168.5</v>
      </c>
      <c r="C429" t="str">
        <f t="shared" si="39"/>
        <v>10-2024</v>
      </c>
      <c r="H429">
        <v>49</v>
      </c>
      <c r="I429" t="s">
        <v>314</v>
      </c>
      <c r="J429" s="68">
        <v>54</v>
      </c>
      <c r="K429">
        <v>54</v>
      </c>
      <c r="L429" s="78" t="s">
        <v>314</v>
      </c>
      <c r="M429" s="68">
        <v>59</v>
      </c>
      <c r="N429">
        <v>100</v>
      </c>
      <c r="O429" s="67" t="s">
        <v>314</v>
      </c>
      <c r="P429" s="68">
        <v>110</v>
      </c>
      <c r="Q429">
        <v>105</v>
      </c>
      <c r="R429" s="78" t="s">
        <v>314</v>
      </c>
      <c r="S429" s="68">
        <v>110</v>
      </c>
      <c r="T429">
        <v>94</v>
      </c>
      <c r="U429" s="67" t="s">
        <v>314</v>
      </c>
      <c r="V429" s="68">
        <v>99</v>
      </c>
      <c r="W429">
        <v>165</v>
      </c>
      <c r="X429" s="78" t="s">
        <v>314</v>
      </c>
      <c r="Y429" s="68">
        <v>170</v>
      </c>
      <c r="Z429">
        <v>165</v>
      </c>
      <c r="AA429" s="78" t="s">
        <v>314</v>
      </c>
      <c r="AB429" s="68">
        <v>172</v>
      </c>
      <c r="AC429">
        <v>140</v>
      </c>
      <c r="AD429" s="78" t="s">
        <v>314</v>
      </c>
      <c r="AE429" s="68">
        <v>170</v>
      </c>
      <c r="AF429">
        <v>135</v>
      </c>
      <c r="AG429" s="78" t="s">
        <v>314</v>
      </c>
      <c r="AH429" s="68">
        <v>145</v>
      </c>
      <c r="AI429">
        <v>141</v>
      </c>
      <c r="AJ429" s="78" t="s">
        <v>314</v>
      </c>
      <c r="AK429" s="68">
        <v>156</v>
      </c>
      <c r="AL429" s="69">
        <v>136</v>
      </c>
      <c r="AM429" s="78" t="s">
        <v>314</v>
      </c>
      <c r="AN429" s="68">
        <v>151</v>
      </c>
      <c r="AO429" s="69">
        <v>25</v>
      </c>
      <c r="AP429" s="78" t="s">
        <v>314</v>
      </c>
      <c r="AQ429" s="68">
        <v>30</v>
      </c>
      <c r="AS429" s="78"/>
      <c r="AT429" s="68"/>
      <c r="AU429">
        <v>125</v>
      </c>
      <c r="AV429" s="78" t="s">
        <v>314</v>
      </c>
      <c r="AW429" s="68">
        <v>130</v>
      </c>
    </row>
    <row r="430" spans="1:49" ht="15.75" x14ac:dyDescent="0.25">
      <c r="A430" s="66">
        <f t="shared" si="38"/>
        <v>45596</v>
      </c>
      <c r="B430">
        <f t="shared" si="40"/>
        <v>168.5</v>
      </c>
      <c r="C430" t="str">
        <f t="shared" si="39"/>
        <v>10-2024</v>
      </c>
      <c r="H430">
        <v>50</v>
      </c>
      <c r="I430" t="s">
        <v>314</v>
      </c>
      <c r="J430" s="68">
        <v>55</v>
      </c>
      <c r="K430">
        <v>54</v>
      </c>
      <c r="L430" s="78" t="s">
        <v>314</v>
      </c>
      <c r="M430" s="68">
        <v>59</v>
      </c>
      <c r="N430">
        <v>100</v>
      </c>
      <c r="O430" s="67" t="s">
        <v>314</v>
      </c>
      <c r="P430" s="68">
        <v>110</v>
      </c>
      <c r="Q430">
        <v>103</v>
      </c>
      <c r="R430" s="78" t="s">
        <v>314</v>
      </c>
      <c r="S430" s="68">
        <v>109</v>
      </c>
      <c r="T430">
        <v>94</v>
      </c>
      <c r="U430" s="67" t="s">
        <v>314</v>
      </c>
      <c r="V430" s="68">
        <v>99</v>
      </c>
      <c r="W430">
        <v>165</v>
      </c>
      <c r="X430" s="78" t="s">
        <v>314</v>
      </c>
      <c r="Y430" s="68">
        <v>170</v>
      </c>
      <c r="Z430">
        <v>165</v>
      </c>
      <c r="AA430" s="78" t="s">
        <v>314</v>
      </c>
      <c r="AB430" s="68">
        <v>172</v>
      </c>
      <c r="AC430">
        <v>140</v>
      </c>
      <c r="AD430" s="78" t="s">
        <v>314</v>
      </c>
      <c r="AE430" s="68">
        <v>170</v>
      </c>
      <c r="AF430">
        <v>140</v>
      </c>
      <c r="AG430" s="78" t="s">
        <v>314</v>
      </c>
      <c r="AH430" s="68">
        <v>150</v>
      </c>
      <c r="AI430">
        <v>141</v>
      </c>
      <c r="AJ430" s="78" t="s">
        <v>314</v>
      </c>
      <c r="AK430" s="68">
        <v>156</v>
      </c>
      <c r="AL430" s="69">
        <v>136</v>
      </c>
      <c r="AM430" s="78" t="s">
        <v>314</v>
      </c>
      <c r="AN430" s="68">
        <v>151</v>
      </c>
      <c r="AO430" s="69">
        <v>25</v>
      </c>
      <c r="AP430" s="78" t="s">
        <v>314</v>
      </c>
      <c r="AQ430" s="68">
        <v>30</v>
      </c>
      <c r="AS430" s="78"/>
      <c r="AT430" s="68"/>
      <c r="AU430">
        <v>125</v>
      </c>
      <c r="AV430" s="78" t="s">
        <v>314</v>
      </c>
      <c r="AW430" s="68">
        <v>130</v>
      </c>
    </row>
    <row r="431" spans="1:49" ht="15.75" x14ac:dyDescent="0.25">
      <c r="A431" s="66">
        <f t="shared" si="38"/>
        <v>45603</v>
      </c>
      <c r="B431">
        <f t="shared" si="40"/>
        <v>168.5</v>
      </c>
      <c r="C431" t="str">
        <f t="shared" si="39"/>
        <v>11-2024</v>
      </c>
      <c r="H431">
        <v>50</v>
      </c>
      <c r="I431" t="s">
        <v>314</v>
      </c>
      <c r="J431" s="68">
        <v>55</v>
      </c>
      <c r="K431">
        <v>50</v>
      </c>
      <c r="L431" s="78" t="s">
        <v>314</v>
      </c>
      <c r="M431" s="68">
        <v>55</v>
      </c>
      <c r="N431">
        <v>100</v>
      </c>
      <c r="O431" s="67" t="s">
        <v>314</v>
      </c>
      <c r="P431" s="68">
        <v>110</v>
      </c>
      <c r="Q431">
        <v>100</v>
      </c>
      <c r="R431" s="78" t="s">
        <v>314</v>
      </c>
      <c r="S431" s="68">
        <v>105</v>
      </c>
      <c r="T431">
        <v>90</v>
      </c>
      <c r="U431" s="67" t="s">
        <v>314</v>
      </c>
      <c r="V431" s="68">
        <v>95</v>
      </c>
      <c r="W431">
        <v>165</v>
      </c>
      <c r="X431" s="78" t="s">
        <v>314</v>
      </c>
      <c r="Y431" s="68">
        <v>170</v>
      </c>
      <c r="Z431">
        <v>165</v>
      </c>
      <c r="AA431" s="78" t="s">
        <v>314</v>
      </c>
      <c r="AB431" s="68">
        <v>172</v>
      </c>
      <c r="AC431">
        <v>140</v>
      </c>
      <c r="AD431" s="78" t="s">
        <v>314</v>
      </c>
      <c r="AE431" s="68">
        <v>170</v>
      </c>
      <c r="AF431">
        <v>140</v>
      </c>
      <c r="AG431" s="78" t="s">
        <v>314</v>
      </c>
      <c r="AH431" s="68">
        <v>150</v>
      </c>
      <c r="AI431">
        <v>141</v>
      </c>
      <c r="AJ431" s="78" t="s">
        <v>314</v>
      </c>
      <c r="AK431" s="68">
        <v>156</v>
      </c>
      <c r="AL431" s="69">
        <v>136</v>
      </c>
      <c r="AM431" s="78" t="s">
        <v>314</v>
      </c>
      <c r="AN431" s="68">
        <v>151</v>
      </c>
      <c r="AO431" s="69">
        <v>25</v>
      </c>
      <c r="AP431" s="78" t="s">
        <v>314</v>
      </c>
      <c r="AQ431" s="68">
        <v>30</v>
      </c>
      <c r="AS431" s="78"/>
      <c r="AT431" s="68"/>
      <c r="AU431">
        <v>125</v>
      </c>
      <c r="AV431" s="78" t="s">
        <v>314</v>
      </c>
      <c r="AW431" s="68">
        <v>130</v>
      </c>
    </row>
    <row r="432" spans="1:49" ht="15.75" x14ac:dyDescent="0.25">
      <c r="A432" s="66">
        <f t="shared" si="38"/>
        <v>45610</v>
      </c>
      <c r="B432">
        <f t="shared" si="40"/>
        <v>168.5</v>
      </c>
      <c r="C432" t="str">
        <f t="shared" si="39"/>
        <v>11-2024</v>
      </c>
      <c r="H432">
        <v>50</v>
      </c>
      <c r="I432" t="s">
        <v>314</v>
      </c>
      <c r="J432" s="68">
        <v>55</v>
      </c>
      <c r="K432">
        <v>50</v>
      </c>
      <c r="L432" s="78" t="s">
        <v>314</v>
      </c>
      <c r="M432" s="68">
        <v>55</v>
      </c>
      <c r="N432">
        <v>100</v>
      </c>
      <c r="O432" s="67" t="s">
        <v>314</v>
      </c>
      <c r="P432" s="68">
        <v>110</v>
      </c>
      <c r="Q432">
        <v>100</v>
      </c>
      <c r="R432" s="78" t="s">
        <v>314</v>
      </c>
      <c r="S432" s="68">
        <v>105</v>
      </c>
      <c r="T432">
        <v>90</v>
      </c>
      <c r="U432" s="67" t="s">
        <v>314</v>
      </c>
      <c r="V432" s="68">
        <v>95</v>
      </c>
      <c r="W432">
        <v>168</v>
      </c>
      <c r="X432" s="78" t="s">
        <v>314</v>
      </c>
      <c r="Y432" s="68">
        <v>173</v>
      </c>
      <c r="Z432">
        <v>165</v>
      </c>
      <c r="AA432" s="78" t="s">
        <v>314</v>
      </c>
      <c r="AB432" s="68">
        <v>172</v>
      </c>
      <c r="AC432">
        <v>140</v>
      </c>
      <c r="AD432" s="78" t="s">
        <v>314</v>
      </c>
      <c r="AE432" s="68">
        <v>170</v>
      </c>
      <c r="AF432">
        <v>140</v>
      </c>
      <c r="AG432" s="78" t="s">
        <v>314</v>
      </c>
      <c r="AH432" s="68">
        <v>150</v>
      </c>
      <c r="AI432">
        <v>141</v>
      </c>
      <c r="AJ432" s="78" t="s">
        <v>314</v>
      </c>
      <c r="AK432" s="68">
        <v>156</v>
      </c>
      <c r="AL432" s="69">
        <v>136</v>
      </c>
      <c r="AM432" s="78" t="s">
        <v>314</v>
      </c>
      <c r="AN432" s="68">
        <v>151</v>
      </c>
      <c r="AO432" s="69">
        <v>25</v>
      </c>
      <c r="AP432" s="78" t="s">
        <v>314</v>
      </c>
      <c r="AQ432" s="68">
        <v>30</v>
      </c>
      <c r="AS432" s="78"/>
      <c r="AT432" s="68"/>
      <c r="AU432">
        <v>125</v>
      </c>
      <c r="AV432" s="78" t="s">
        <v>314</v>
      </c>
      <c r="AW432" s="68">
        <v>130</v>
      </c>
    </row>
    <row r="433" spans="1:49" ht="15.75" x14ac:dyDescent="0.25">
      <c r="A433" s="66">
        <f t="shared" si="38"/>
        <v>45617</v>
      </c>
      <c r="B433">
        <f t="shared" si="40"/>
        <v>160</v>
      </c>
      <c r="C433" t="str">
        <f t="shared" si="39"/>
        <v>11-2024</v>
      </c>
      <c r="H433">
        <v>50</v>
      </c>
      <c r="I433" t="s">
        <v>314</v>
      </c>
      <c r="J433" s="68">
        <v>55</v>
      </c>
      <c r="K433">
        <v>50</v>
      </c>
      <c r="L433" s="78" t="s">
        <v>314</v>
      </c>
      <c r="M433" s="68">
        <v>55</v>
      </c>
      <c r="N433">
        <v>100</v>
      </c>
      <c r="O433" s="67" t="s">
        <v>314</v>
      </c>
      <c r="P433" s="68">
        <v>110</v>
      </c>
      <c r="Q433">
        <v>100</v>
      </c>
      <c r="R433" s="78" t="s">
        <v>314</v>
      </c>
      <c r="S433" s="68">
        <v>105</v>
      </c>
      <c r="T433">
        <v>90</v>
      </c>
      <c r="U433" s="67" t="s">
        <v>314</v>
      </c>
      <c r="V433" s="68">
        <v>95</v>
      </c>
      <c r="W433">
        <v>168</v>
      </c>
      <c r="X433" s="78" t="s">
        <v>314</v>
      </c>
      <c r="Y433" s="68">
        <v>173</v>
      </c>
      <c r="Z433">
        <v>155</v>
      </c>
      <c r="AA433" s="78" t="s">
        <v>314</v>
      </c>
      <c r="AB433" s="68">
        <v>165</v>
      </c>
      <c r="AC433">
        <v>140</v>
      </c>
      <c r="AD433" s="78" t="s">
        <v>314</v>
      </c>
      <c r="AE433" s="68">
        <v>170</v>
      </c>
      <c r="AF433">
        <v>140</v>
      </c>
      <c r="AG433" s="78" t="s">
        <v>314</v>
      </c>
      <c r="AH433" s="68">
        <v>150</v>
      </c>
      <c r="AI433">
        <v>141</v>
      </c>
      <c r="AJ433" s="78" t="s">
        <v>314</v>
      </c>
      <c r="AK433" s="68">
        <v>156</v>
      </c>
      <c r="AL433" s="69">
        <v>136</v>
      </c>
      <c r="AM433" s="78" t="s">
        <v>314</v>
      </c>
      <c r="AN433" s="68">
        <v>151</v>
      </c>
      <c r="AO433" s="69">
        <v>25</v>
      </c>
      <c r="AP433" s="78" t="s">
        <v>314</v>
      </c>
      <c r="AQ433" s="68">
        <v>30</v>
      </c>
      <c r="AS433" s="78"/>
      <c r="AT433" s="68"/>
      <c r="AU433">
        <v>125</v>
      </c>
      <c r="AV433" s="78" t="s">
        <v>314</v>
      </c>
      <c r="AW433" s="68">
        <v>130</v>
      </c>
    </row>
    <row r="434" spans="1:49" ht="15.75" x14ac:dyDescent="0.25">
      <c r="A434" s="66">
        <f t="shared" si="38"/>
        <v>45624</v>
      </c>
      <c r="B434">
        <f t="shared" si="40"/>
        <v>160</v>
      </c>
      <c r="C434" t="str">
        <f t="shared" si="39"/>
        <v>11-2024</v>
      </c>
      <c r="H434">
        <v>50</v>
      </c>
      <c r="I434" t="s">
        <v>314</v>
      </c>
      <c r="J434" s="68">
        <v>55</v>
      </c>
      <c r="K434">
        <v>50</v>
      </c>
      <c r="L434" s="78" t="s">
        <v>314</v>
      </c>
      <c r="M434" s="68">
        <v>55</v>
      </c>
      <c r="N434">
        <v>100</v>
      </c>
      <c r="O434" s="67" t="s">
        <v>314</v>
      </c>
      <c r="P434" s="68">
        <v>110</v>
      </c>
      <c r="Q434">
        <v>100</v>
      </c>
      <c r="R434" s="78" t="s">
        <v>314</v>
      </c>
      <c r="S434" s="68">
        <v>105</v>
      </c>
      <c r="T434">
        <v>89</v>
      </c>
      <c r="U434" s="67" t="s">
        <v>314</v>
      </c>
      <c r="V434" s="68">
        <v>94</v>
      </c>
      <c r="W434">
        <v>168</v>
      </c>
      <c r="X434" s="78" t="s">
        <v>314</v>
      </c>
      <c r="Y434" s="68">
        <v>173</v>
      </c>
      <c r="Z434">
        <v>155</v>
      </c>
      <c r="AA434" s="78" t="s">
        <v>314</v>
      </c>
      <c r="AB434" s="68">
        <v>165</v>
      </c>
      <c r="AC434">
        <v>140</v>
      </c>
      <c r="AD434" s="78" t="s">
        <v>314</v>
      </c>
      <c r="AE434" s="68">
        <v>170</v>
      </c>
      <c r="AF434">
        <v>140</v>
      </c>
      <c r="AG434" s="78" t="s">
        <v>314</v>
      </c>
      <c r="AH434" s="68">
        <v>150</v>
      </c>
      <c r="AI434">
        <v>141</v>
      </c>
      <c r="AJ434" s="78" t="s">
        <v>314</v>
      </c>
      <c r="AK434" s="68">
        <v>156</v>
      </c>
      <c r="AL434" s="69">
        <v>136</v>
      </c>
      <c r="AM434" s="78" t="s">
        <v>314</v>
      </c>
      <c r="AN434" s="68">
        <v>151</v>
      </c>
      <c r="AO434" s="69">
        <v>25</v>
      </c>
      <c r="AP434" s="78" t="s">
        <v>314</v>
      </c>
      <c r="AQ434" s="68">
        <v>30</v>
      </c>
      <c r="AS434" s="78"/>
      <c r="AT434" s="68"/>
      <c r="AU434">
        <v>125</v>
      </c>
      <c r="AV434" s="78" t="s">
        <v>314</v>
      </c>
      <c r="AW434" s="68">
        <v>130</v>
      </c>
    </row>
    <row r="435" spans="1:49" ht="15.75" x14ac:dyDescent="0.25">
      <c r="A435" s="66">
        <f t="shared" si="38"/>
        <v>45631</v>
      </c>
      <c r="B435">
        <f t="shared" si="40"/>
        <v>152.5</v>
      </c>
      <c r="C435" t="str">
        <f t="shared" si="39"/>
        <v>12-2024</v>
      </c>
      <c r="H435">
        <v>50</v>
      </c>
      <c r="I435" t="s">
        <v>314</v>
      </c>
      <c r="J435" s="68">
        <v>55</v>
      </c>
      <c r="K435">
        <v>50</v>
      </c>
      <c r="L435" s="78" t="s">
        <v>314</v>
      </c>
      <c r="M435" s="68">
        <v>55</v>
      </c>
      <c r="N435">
        <v>100</v>
      </c>
      <c r="O435" s="67" t="s">
        <v>314</v>
      </c>
      <c r="P435" s="68">
        <v>110</v>
      </c>
      <c r="Q435">
        <v>100</v>
      </c>
      <c r="R435" s="78" t="s">
        <v>314</v>
      </c>
      <c r="S435" s="68">
        <v>105</v>
      </c>
      <c r="T435">
        <v>89</v>
      </c>
      <c r="U435" s="67" t="s">
        <v>314</v>
      </c>
      <c r="V435" s="68">
        <v>94</v>
      </c>
      <c r="W435">
        <v>168</v>
      </c>
      <c r="X435" s="78" t="s">
        <v>314</v>
      </c>
      <c r="Y435" s="68">
        <v>173</v>
      </c>
      <c r="Z435">
        <v>150</v>
      </c>
      <c r="AA435" s="78" t="s">
        <v>314</v>
      </c>
      <c r="AB435" s="68">
        <v>155</v>
      </c>
      <c r="AC435">
        <v>140</v>
      </c>
      <c r="AD435" s="78" t="s">
        <v>314</v>
      </c>
      <c r="AE435" s="68">
        <v>170</v>
      </c>
      <c r="AF435">
        <v>140</v>
      </c>
      <c r="AG435" s="78" t="s">
        <v>314</v>
      </c>
      <c r="AH435" s="68">
        <v>150</v>
      </c>
      <c r="AI435">
        <v>141</v>
      </c>
      <c r="AJ435" s="78" t="s">
        <v>314</v>
      </c>
      <c r="AK435" s="68">
        <v>156</v>
      </c>
      <c r="AL435" s="69">
        <v>136</v>
      </c>
      <c r="AM435" s="78" t="s">
        <v>314</v>
      </c>
      <c r="AN435" s="68">
        <v>151</v>
      </c>
      <c r="AO435" s="69">
        <v>25</v>
      </c>
      <c r="AP435" s="78" t="s">
        <v>314</v>
      </c>
      <c r="AQ435" s="68">
        <v>30</v>
      </c>
      <c r="AS435" s="78"/>
      <c r="AT435" s="68"/>
      <c r="AU435">
        <v>125</v>
      </c>
      <c r="AV435" s="78" t="s">
        <v>314</v>
      </c>
      <c r="AW435" s="68">
        <v>130</v>
      </c>
    </row>
    <row r="436" spans="1:49" ht="15.75" x14ac:dyDescent="0.25">
      <c r="A436" s="66">
        <f t="shared" ref="A436:A439" si="41">A435+7</f>
        <v>45638</v>
      </c>
      <c r="B436" t="str">
        <f t="shared" si="40"/>
        <v/>
      </c>
      <c r="C436" t="str">
        <f t="shared" si="39"/>
        <v>12-2024</v>
      </c>
      <c r="J436" s="68"/>
      <c r="L436" s="78"/>
      <c r="M436" s="68"/>
      <c r="O436" s="67"/>
      <c r="P436" s="68"/>
      <c r="R436" s="78"/>
      <c r="S436" s="68"/>
      <c r="U436" s="67"/>
      <c r="V436" s="68"/>
      <c r="X436" s="78"/>
      <c r="Y436" s="68"/>
      <c r="AA436" s="78"/>
      <c r="AB436" s="68"/>
      <c r="AD436" s="78"/>
      <c r="AE436" s="68"/>
      <c r="AG436" s="78"/>
      <c r="AH436" s="68"/>
      <c r="AJ436" s="78"/>
      <c r="AK436" s="68"/>
      <c r="AL436" s="69"/>
      <c r="AM436" s="78"/>
      <c r="AN436" s="68"/>
      <c r="AO436" s="69"/>
      <c r="AP436" s="78"/>
      <c r="AQ436" s="68"/>
      <c r="AS436" s="78"/>
      <c r="AT436" s="68"/>
      <c r="AV436" s="78"/>
      <c r="AW436" s="68"/>
    </row>
    <row r="437" spans="1:49" ht="15.75" x14ac:dyDescent="0.25">
      <c r="A437" s="66">
        <f t="shared" si="41"/>
        <v>45645</v>
      </c>
      <c r="B437" t="str">
        <f t="shared" si="40"/>
        <v/>
      </c>
      <c r="C437" t="str">
        <f t="shared" si="39"/>
        <v>12-2024</v>
      </c>
      <c r="J437" s="68"/>
      <c r="L437" s="78"/>
      <c r="M437" s="68"/>
      <c r="O437" s="67"/>
      <c r="P437" s="68"/>
      <c r="R437" s="78"/>
      <c r="S437" s="68"/>
      <c r="U437" s="67"/>
      <c r="V437" s="68"/>
      <c r="X437" s="78"/>
      <c r="Y437" s="68"/>
      <c r="AA437" s="78"/>
      <c r="AB437" s="68"/>
      <c r="AD437" s="78"/>
      <c r="AE437" s="68"/>
      <c r="AG437" s="78"/>
      <c r="AH437" s="68"/>
      <c r="AJ437" s="78"/>
      <c r="AK437" s="68"/>
      <c r="AL437" s="69"/>
      <c r="AM437" s="78"/>
      <c r="AN437" s="68"/>
      <c r="AO437" s="69"/>
      <c r="AP437" s="78"/>
      <c r="AQ437" s="68"/>
      <c r="AS437" s="78"/>
      <c r="AT437" s="68"/>
      <c r="AV437" s="78"/>
      <c r="AW437" s="68"/>
    </row>
    <row r="438" spans="1:49" ht="15.75" x14ac:dyDescent="0.25">
      <c r="A438" s="66">
        <f t="shared" si="41"/>
        <v>45652</v>
      </c>
      <c r="B438" t="str">
        <f t="shared" si="40"/>
        <v/>
      </c>
      <c r="C438" t="str">
        <f t="shared" si="39"/>
        <v>12-2024</v>
      </c>
      <c r="J438" s="68"/>
      <c r="L438" s="78"/>
      <c r="M438" s="68"/>
      <c r="O438" s="67"/>
      <c r="P438" s="68"/>
      <c r="R438" s="78"/>
      <c r="S438" s="68"/>
      <c r="U438" s="67"/>
      <c r="V438" s="68"/>
      <c r="X438" s="78"/>
      <c r="Y438" s="68"/>
      <c r="AA438" s="78"/>
      <c r="AB438" s="68"/>
      <c r="AD438" s="78"/>
      <c r="AE438" s="68"/>
      <c r="AG438" s="78"/>
      <c r="AH438" s="68"/>
      <c r="AJ438" s="78"/>
      <c r="AK438" s="68"/>
      <c r="AL438" s="69"/>
      <c r="AM438" s="78"/>
      <c r="AN438" s="68"/>
      <c r="AO438" s="69"/>
      <c r="AP438" s="78"/>
      <c r="AQ438" s="68"/>
      <c r="AS438" s="78"/>
      <c r="AT438" s="68"/>
      <c r="AV438" s="78"/>
      <c r="AW438" s="68"/>
    </row>
    <row r="439" spans="1:49" ht="15.75" x14ac:dyDescent="0.25">
      <c r="A439" s="66">
        <f t="shared" si="41"/>
        <v>45659</v>
      </c>
      <c r="B439" t="str">
        <f t="shared" si="40"/>
        <v/>
      </c>
      <c r="C439" t="str">
        <f t="shared" si="39"/>
        <v>1-2025</v>
      </c>
      <c r="J439" s="68"/>
      <c r="L439" s="78"/>
      <c r="M439" s="68"/>
      <c r="O439" s="67"/>
      <c r="P439" s="68"/>
      <c r="R439" s="78"/>
      <c r="S439" s="68"/>
      <c r="U439" s="67"/>
      <c r="V439" s="68"/>
      <c r="X439" s="78"/>
      <c r="Y439" s="68"/>
      <c r="AA439" s="78"/>
      <c r="AB439" s="68"/>
      <c r="AD439" s="78"/>
      <c r="AE439" s="68"/>
      <c r="AG439" s="78"/>
      <c r="AH439" s="68"/>
      <c r="AJ439" s="78"/>
      <c r="AK439" s="68"/>
      <c r="AL439" s="69"/>
      <c r="AM439" s="78"/>
      <c r="AN439" s="68"/>
      <c r="AO439" s="69"/>
      <c r="AP439" s="78"/>
      <c r="AQ439" s="68"/>
      <c r="AS439" s="78"/>
      <c r="AT439" s="68"/>
      <c r="AV439" s="78"/>
      <c r="AW439" s="68"/>
    </row>
  </sheetData>
  <mergeCells count="14">
    <mergeCell ref="AR2:AT2"/>
    <mergeCell ref="AU2:AW2"/>
    <mergeCell ref="Z2:AB2"/>
    <mergeCell ref="AC2:AE2"/>
    <mergeCell ref="AF2:AH2"/>
    <mergeCell ref="AI2:AK2"/>
    <mergeCell ref="AL2:AN2"/>
    <mergeCell ref="AO2:AQ2"/>
    <mergeCell ref="W2:Y2"/>
    <mergeCell ref="H2:J2"/>
    <mergeCell ref="K2:M2"/>
    <mergeCell ref="N2:P2"/>
    <mergeCell ref="Q2:S2"/>
    <mergeCell ref="T2:V2"/>
  </mergeCells>
  <pageMargins left="0.7" right="0.7" top="0.75" bottom="0.75" header="0.3" footer="0.3"/>
  <customProperties>
    <customPr name="GUID" r:id="rId1"/>
  </customPropertie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F508B1-C702-4E0F-A7BE-6ED75F471FD0}">
  <dimension ref="A1:G139"/>
  <sheetViews>
    <sheetView workbookViewId="0">
      <selection activeCell="G43" sqref="G43"/>
    </sheetView>
  </sheetViews>
  <sheetFormatPr defaultColWidth="8.7109375" defaultRowHeight="15" x14ac:dyDescent="0.25"/>
  <cols>
    <col min="1" max="1" width="28.42578125" bestFit="1" customWidth="1"/>
    <col min="2" max="2" width="25.85546875" bestFit="1" customWidth="1"/>
    <col min="3" max="3" width="15" bestFit="1" customWidth="1"/>
    <col min="4" max="4" width="7.85546875" bestFit="1" customWidth="1"/>
    <col min="5" max="5" width="22.7109375" style="92" bestFit="1" customWidth="1"/>
    <col min="6" max="6" width="13.42578125" customWidth="1"/>
    <col min="7" max="7" width="31.28515625" bestFit="1" customWidth="1"/>
  </cols>
  <sheetData>
    <row r="1" spans="1:7" x14ac:dyDescent="0.25">
      <c r="A1" s="6" t="str">
        <f>'ICIS Euclid historical prices'!A4</f>
        <v>DATE</v>
      </c>
      <c r="B1" t="str">
        <f>'ICIS Euclid historical prices'!E2</f>
        <v>Sulphuric acid cfr Chile spot</v>
      </c>
      <c r="C1" t="s">
        <v>317</v>
      </c>
      <c r="D1" t="s">
        <v>323</v>
      </c>
      <c r="E1" s="89" t="s">
        <v>322</v>
      </c>
      <c r="F1" t="s">
        <v>319</v>
      </c>
      <c r="G1" s="89" t="s">
        <v>324</v>
      </c>
    </row>
    <row r="2" spans="1:7" x14ac:dyDescent="0.25">
      <c r="A2" s="86">
        <f>'ICIS Euclid historical prices'!A5</f>
        <v>46190</v>
      </c>
      <c r="B2" s="20">
        <f>'ICIS Euclid historical prices'!E5</f>
        <v>490</v>
      </c>
      <c r="C2" t="str">
        <f t="shared" ref="C2:C33" si="0">(MONTH(A2)&amp;"-"&amp;YEAR(A2))</f>
        <v>6-2026</v>
      </c>
      <c r="D2" s="19">
        <v>44378</v>
      </c>
      <c r="E2" s="90">
        <f t="shared" ref="E2:E33" si="1">EOMONTH(D2,-1)</f>
        <v>44377</v>
      </c>
      <c r="F2" t="str">
        <f>IFERROR(AVERAGEIF(C$2:C$1124,D2,B$2:B$1124),"")</f>
        <v/>
      </c>
      <c r="G2" s="91"/>
    </row>
    <row r="3" spans="1:7" x14ac:dyDescent="0.25">
      <c r="A3" s="86">
        <f>'ICIS Euclid historical prices'!A6</f>
        <v>46183</v>
      </c>
      <c r="B3" s="20">
        <f>'ICIS Euclid historical prices'!E6</f>
        <v>490</v>
      </c>
      <c r="C3" t="str">
        <f t="shared" si="0"/>
        <v>6-2026</v>
      </c>
      <c r="D3" s="19">
        <v>44409</v>
      </c>
      <c r="E3" s="90">
        <f t="shared" si="1"/>
        <v>44408</v>
      </c>
      <c r="F3" t="str">
        <f t="shared" ref="F3:F66" si="2">IFERROR(AVERAGEIF(C$2:C$1124,D3,B$2:B$1124),"")</f>
        <v/>
      </c>
      <c r="G3" s="91" t="str">
        <f>IFERROR(AVERAGEIF(C$2:C$1124,D2,B$2:B$1124),"")</f>
        <v/>
      </c>
    </row>
    <row r="4" spans="1:7" x14ac:dyDescent="0.25">
      <c r="A4" s="86">
        <f>'ICIS Euclid historical prices'!A7</f>
        <v>46176</v>
      </c>
      <c r="B4" s="20">
        <f>'ICIS Euclid historical prices'!E7</f>
        <v>487.5</v>
      </c>
      <c r="C4" t="str">
        <f t="shared" si="0"/>
        <v>6-2026</v>
      </c>
      <c r="D4" s="19">
        <v>44440</v>
      </c>
      <c r="E4" s="90">
        <f t="shared" si="1"/>
        <v>44439</v>
      </c>
      <c r="F4" t="str">
        <f t="shared" si="2"/>
        <v/>
      </c>
      <c r="G4" s="91" t="str">
        <f t="shared" ref="G4:G67" si="3">IFERROR(AVERAGEIF(C$2:C$1124,D3,B$2:B$1124),"")</f>
        <v/>
      </c>
    </row>
    <row r="5" spans="1:7" x14ac:dyDescent="0.25">
      <c r="A5" s="86">
        <f>'ICIS Euclid historical prices'!A8</f>
        <v>46169</v>
      </c>
      <c r="B5" s="20">
        <f>'ICIS Euclid historical prices'!E8</f>
        <v>487.5</v>
      </c>
      <c r="C5" t="str">
        <f t="shared" si="0"/>
        <v>5-2026</v>
      </c>
      <c r="D5" s="19">
        <v>44470</v>
      </c>
      <c r="E5" s="90">
        <f t="shared" si="1"/>
        <v>44469</v>
      </c>
      <c r="F5" t="str">
        <f t="shared" si="2"/>
        <v/>
      </c>
      <c r="G5" s="91" t="str">
        <f t="shared" si="3"/>
        <v/>
      </c>
    </row>
    <row r="6" spans="1:7" x14ac:dyDescent="0.25">
      <c r="A6" s="86">
        <f>'ICIS Euclid historical prices'!A9</f>
        <v>46162</v>
      </c>
      <c r="B6" s="20">
        <f>'ICIS Euclid historical prices'!E9</f>
        <v>487.5</v>
      </c>
      <c r="C6" t="str">
        <f t="shared" si="0"/>
        <v>5-2026</v>
      </c>
      <c r="D6" s="19">
        <v>44501</v>
      </c>
      <c r="E6" s="90">
        <f t="shared" si="1"/>
        <v>44500</v>
      </c>
      <c r="F6" t="str">
        <f t="shared" si="2"/>
        <v/>
      </c>
      <c r="G6" s="91" t="str">
        <f t="shared" si="3"/>
        <v/>
      </c>
    </row>
    <row r="7" spans="1:7" x14ac:dyDescent="0.25">
      <c r="A7" s="86">
        <f>'ICIS Euclid historical prices'!A10</f>
        <v>46155</v>
      </c>
      <c r="B7" s="20">
        <f>'ICIS Euclid historical prices'!E10</f>
        <v>487.5</v>
      </c>
      <c r="C7" t="str">
        <f t="shared" si="0"/>
        <v>5-2026</v>
      </c>
      <c r="D7" s="19">
        <v>44531</v>
      </c>
      <c r="E7" s="90">
        <f t="shared" si="1"/>
        <v>44530</v>
      </c>
      <c r="F7" t="str">
        <f t="shared" si="2"/>
        <v/>
      </c>
      <c r="G7" s="91" t="str">
        <f t="shared" si="3"/>
        <v/>
      </c>
    </row>
    <row r="8" spans="1:7" x14ac:dyDescent="0.25">
      <c r="A8" s="86">
        <f>'ICIS Euclid historical prices'!A11</f>
        <v>46148</v>
      </c>
      <c r="B8" s="20">
        <f>'ICIS Euclid historical prices'!E11</f>
        <v>482.5</v>
      </c>
      <c r="C8" t="str">
        <f t="shared" si="0"/>
        <v>5-2026</v>
      </c>
      <c r="D8" s="19">
        <v>44562</v>
      </c>
      <c r="E8" s="90">
        <f t="shared" si="1"/>
        <v>44561</v>
      </c>
      <c r="F8" t="str">
        <f t="shared" si="2"/>
        <v/>
      </c>
      <c r="G8" s="91" t="str">
        <f t="shared" si="3"/>
        <v/>
      </c>
    </row>
    <row r="9" spans="1:7" x14ac:dyDescent="0.25">
      <c r="A9" s="86">
        <f>'ICIS Euclid historical prices'!A12</f>
        <v>46141</v>
      </c>
      <c r="B9" s="20">
        <f>'ICIS Euclid historical prices'!E12</f>
        <v>477.5</v>
      </c>
      <c r="C9" t="str">
        <f t="shared" si="0"/>
        <v>4-2026</v>
      </c>
      <c r="D9" s="19">
        <v>44593</v>
      </c>
      <c r="E9" s="90">
        <f t="shared" si="1"/>
        <v>44592</v>
      </c>
      <c r="F9" t="str">
        <f t="shared" si="2"/>
        <v/>
      </c>
      <c r="G9" s="91" t="str">
        <f t="shared" si="3"/>
        <v/>
      </c>
    </row>
    <row r="10" spans="1:7" x14ac:dyDescent="0.25">
      <c r="A10" s="86">
        <f>'ICIS Euclid historical prices'!A13</f>
        <v>46134</v>
      </c>
      <c r="B10" s="20">
        <f>'ICIS Euclid historical prices'!E13</f>
        <v>445</v>
      </c>
      <c r="C10" t="str">
        <f t="shared" si="0"/>
        <v>4-2026</v>
      </c>
      <c r="D10" s="19">
        <v>44621</v>
      </c>
      <c r="E10" s="90">
        <f t="shared" si="1"/>
        <v>44620</v>
      </c>
      <c r="F10" t="str">
        <f t="shared" si="2"/>
        <v/>
      </c>
      <c r="G10" s="91" t="str">
        <f t="shared" si="3"/>
        <v/>
      </c>
    </row>
    <row r="11" spans="1:7" x14ac:dyDescent="0.25">
      <c r="A11" s="86">
        <f>'ICIS Euclid historical prices'!A14</f>
        <v>46127</v>
      </c>
      <c r="B11" s="20">
        <f>'ICIS Euclid historical prices'!E14</f>
        <v>410</v>
      </c>
      <c r="C11" t="str">
        <f t="shared" si="0"/>
        <v>4-2026</v>
      </c>
      <c r="D11" s="19">
        <v>44652</v>
      </c>
      <c r="E11" s="90">
        <f t="shared" si="1"/>
        <v>44651</v>
      </c>
      <c r="F11" t="str">
        <f t="shared" si="2"/>
        <v/>
      </c>
      <c r="G11" s="91" t="str">
        <f t="shared" si="3"/>
        <v/>
      </c>
    </row>
    <row r="12" spans="1:7" x14ac:dyDescent="0.25">
      <c r="A12" s="86">
        <f>'ICIS Euclid historical prices'!A15</f>
        <v>46120</v>
      </c>
      <c r="B12" s="20">
        <f>'ICIS Euclid historical prices'!E15</f>
        <v>285</v>
      </c>
      <c r="C12" t="str">
        <f t="shared" si="0"/>
        <v>4-2026</v>
      </c>
      <c r="D12" s="19">
        <v>44682</v>
      </c>
      <c r="E12" s="90">
        <f t="shared" si="1"/>
        <v>44681</v>
      </c>
      <c r="F12" t="str">
        <f t="shared" si="2"/>
        <v/>
      </c>
      <c r="G12" s="91" t="str">
        <f t="shared" si="3"/>
        <v/>
      </c>
    </row>
    <row r="13" spans="1:7" x14ac:dyDescent="0.25">
      <c r="A13" s="86">
        <f>'ICIS Euclid historical prices'!A16</f>
        <v>46113</v>
      </c>
      <c r="B13" s="20">
        <f>'ICIS Euclid historical prices'!E16</f>
        <v>260</v>
      </c>
      <c r="C13" t="str">
        <f t="shared" si="0"/>
        <v>4-2026</v>
      </c>
      <c r="D13" s="19">
        <v>44713</v>
      </c>
      <c r="E13" s="90">
        <f t="shared" si="1"/>
        <v>44712</v>
      </c>
      <c r="F13" t="str">
        <f t="shared" si="2"/>
        <v/>
      </c>
      <c r="G13" s="91" t="str">
        <f t="shared" si="3"/>
        <v/>
      </c>
    </row>
    <row r="14" spans="1:7" x14ac:dyDescent="0.25">
      <c r="A14" s="86">
        <f>'ICIS Euclid historical prices'!A17</f>
        <v>46106</v>
      </c>
      <c r="B14" s="20">
        <f>'ICIS Euclid historical prices'!E17</f>
        <v>240</v>
      </c>
      <c r="C14" t="str">
        <f t="shared" si="0"/>
        <v>3-2026</v>
      </c>
      <c r="D14" s="19">
        <v>44743</v>
      </c>
      <c r="E14" s="90">
        <f t="shared" si="1"/>
        <v>44742</v>
      </c>
      <c r="F14" t="str">
        <f t="shared" si="2"/>
        <v/>
      </c>
      <c r="G14" s="91" t="str">
        <f t="shared" si="3"/>
        <v/>
      </c>
    </row>
    <row r="15" spans="1:7" x14ac:dyDescent="0.25">
      <c r="A15" s="86">
        <f>'ICIS Euclid historical prices'!A18</f>
        <v>46099</v>
      </c>
      <c r="B15" s="20">
        <f>'ICIS Euclid historical prices'!E18</f>
        <v>220</v>
      </c>
      <c r="C15" t="str">
        <f t="shared" si="0"/>
        <v>3-2026</v>
      </c>
      <c r="D15" s="19">
        <v>44774</v>
      </c>
      <c r="E15" s="90">
        <f t="shared" si="1"/>
        <v>44773</v>
      </c>
      <c r="F15" t="str">
        <f t="shared" si="2"/>
        <v/>
      </c>
      <c r="G15" s="91" t="str">
        <f t="shared" si="3"/>
        <v/>
      </c>
    </row>
    <row r="16" spans="1:7" x14ac:dyDescent="0.25">
      <c r="A16" s="86">
        <f>'ICIS Euclid historical prices'!A19</f>
        <v>46092</v>
      </c>
      <c r="B16" s="20">
        <f>'ICIS Euclid historical prices'!E19</f>
        <v>206</v>
      </c>
      <c r="C16" t="str">
        <f t="shared" si="0"/>
        <v>3-2026</v>
      </c>
      <c r="D16" s="19">
        <v>44805</v>
      </c>
      <c r="E16" s="90">
        <f t="shared" si="1"/>
        <v>44804</v>
      </c>
      <c r="F16" t="str">
        <f t="shared" si="2"/>
        <v/>
      </c>
      <c r="G16" s="91" t="str">
        <f t="shared" si="3"/>
        <v/>
      </c>
    </row>
    <row r="17" spans="1:7" x14ac:dyDescent="0.25">
      <c r="A17" s="86">
        <f>'ICIS Euclid historical prices'!A20</f>
        <v>46085</v>
      </c>
      <c r="B17" s="20">
        <f>'ICIS Euclid historical prices'!E20</f>
        <v>196</v>
      </c>
      <c r="C17" t="str">
        <f t="shared" si="0"/>
        <v>3-2026</v>
      </c>
      <c r="D17" s="19">
        <v>44835</v>
      </c>
      <c r="E17" s="90">
        <f t="shared" si="1"/>
        <v>44834</v>
      </c>
      <c r="F17" t="str">
        <f t="shared" si="2"/>
        <v/>
      </c>
      <c r="G17" s="91" t="str">
        <f t="shared" si="3"/>
        <v/>
      </c>
    </row>
    <row r="18" spans="1:7" x14ac:dyDescent="0.25">
      <c r="A18" s="86">
        <f>'ICIS Euclid historical prices'!A21</f>
        <v>46078</v>
      </c>
      <c r="B18" s="20">
        <f>'ICIS Euclid historical prices'!E21</f>
        <v>193.5</v>
      </c>
      <c r="C18" t="str">
        <f t="shared" si="0"/>
        <v>2-2026</v>
      </c>
      <c r="D18" s="19">
        <v>44866</v>
      </c>
      <c r="E18" s="90">
        <f t="shared" si="1"/>
        <v>44865</v>
      </c>
      <c r="F18" t="str">
        <f t="shared" si="2"/>
        <v/>
      </c>
      <c r="G18" s="91" t="str">
        <f t="shared" si="3"/>
        <v/>
      </c>
    </row>
    <row r="19" spans="1:7" x14ac:dyDescent="0.25">
      <c r="A19" s="86">
        <f>'ICIS Euclid historical prices'!A22</f>
        <v>46071</v>
      </c>
      <c r="B19" s="20">
        <f>'ICIS Euclid historical prices'!E22</f>
        <v>191</v>
      </c>
      <c r="C19" t="str">
        <f t="shared" si="0"/>
        <v>2-2026</v>
      </c>
      <c r="D19" s="19">
        <v>44896</v>
      </c>
      <c r="E19" s="90">
        <f t="shared" si="1"/>
        <v>44895</v>
      </c>
      <c r="F19" t="str">
        <f t="shared" si="2"/>
        <v/>
      </c>
      <c r="G19" s="91" t="str">
        <f t="shared" si="3"/>
        <v/>
      </c>
    </row>
    <row r="20" spans="1:7" x14ac:dyDescent="0.25">
      <c r="A20" s="86">
        <f>'ICIS Euclid historical prices'!A23</f>
        <v>46064</v>
      </c>
      <c r="B20" s="20">
        <f>'ICIS Euclid historical prices'!E23</f>
        <v>191</v>
      </c>
      <c r="C20" t="str">
        <f t="shared" si="0"/>
        <v>2-2026</v>
      </c>
      <c r="D20" s="19">
        <v>44927</v>
      </c>
      <c r="E20" s="90">
        <f t="shared" si="1"/>
        <v>44926</v>
      </c>
      <c r="F20" t="str">
        <f t="shared" si="2"/>
        <v/>
      </c>
      <c r="G20" s="91" t="str">
        <f t="shared" si="3"/>
        <v/>
      </c>
    </row>
    <row r="21" spans="1:7" x14ac:dyDescent="0.25">
      <c r="A21" s="86">
        <f>'ICIS Euclid historical prices'!A24</f>
        <v>46057</v>
      </c>
      <c r="B21" s="20">
        <f>'ICIS Euclid historical prices'!E24</f>
        <v>190</v>
      </c>
      <c r="C21" t="str">
        <f t="shared" si="0"/>
        <v>2-2026</v>
      </c>
      <c r="D21" s="19">
        <v>44958</v>
      </c>
      <c r="E21" s="90">
        <f t="shared" si="1"/>
        <v>44957</v>
      </c>
      <c r="F21" t="str">
        <f t="shared" si="2"/>
        <v/>
      </c>
      <c r="G21" s="91" t="str">
        <f t="shared" si="3"/>
        <v/>
      </c>
    </row>
    <row r="22" spans="1:7" x14ac:dyDescent="0.25">
      <c r="A22" s="86">
        <f>'ICIS Euclid historical prices'!A25</f>
        <v>46050</v>
      </c>
      <c r="B22" s="20">
        <f>'ICIS Euclid historical prices'!E25</f>
        <v>190</v>
      </c>
      <c r="C22" t="str">
        <f t="shared" si="0"/>
        <v>1-2026</v>
      </c>
      <c r="D22" s="19">
        <v>44986</v>
      </c>
      <c r="E22" s="90">
        <f t="shared" si="1"/>
        <v>44985</v>
      </c>
      <c r="F22" t="str">
        <f t="shared" si="2"/>
        <v/>
      </c>
      <c r="G22" s="91" t="str">
        <f t="shared" si="3"/>
        <v/>
      </c>
    </row>
    <row r="23" spans="1:7" x14ac:dyDescent="0.25">
      <c r="A23" s="86">
        <f>'ICIS Euclid historical prices'!A26</f>
        <v>46043</v>
      </c>
      <c r="B23" s="20">
        <f>'ICIS Euclid historical prices'!E26</f>
        <v>186</v>
      </c>
      <c r="C23" t="str">
        <f t="shared" si="0"/>
        <v>1-2026</v>
      </c>
      <c r="D23" s="19">
        <v>45017</v>
      </c>
      <c r="E23" s="90">
        <f t="shared" si="1"/>
        <v>45016</v>
      </c>
      <c r="F23" t="str">
        <f t="shared" si="2"/>
        <v/>
      </c>
      <c r="G23" s="91" t="str">
        <f t="shared" si="3"/>
        <v/>
      </c>
    </row>
    <row r="24" spans="1:7" x14ac:dyDescent="0.25">
      <c r="A24" s="86">
        <f>'ICIS Euclid historical prices'!A27</f>
        <v>46036</v>
      </c>
      <c r="B24" s="20">
        <f>'ICIS Euclid historical prices'!E27</f>
        <v>185</v>
      </c>
      <c r="C24" t="str">
        <f t="shared" si="0"/>
        <v>1-2026</v>
      </c>
      <c r="D24" s="19">
        <v>45047</v>
      </c>
      <c r="E24" s="90">
        <f t="shared" si="1"/>
        <v>45046</v>
      </c>
      <c r="F24" t="str">
        <f t="shared" si="2"/>
        <v/>
      </c>
      <c r="G24" s="91" t="str">
        <f t="shared" si="3"/>
        <v/>
      </c>
    </row>
    <row r="25" spans="1:7" x14ac:dyDescent="0.25">
      <c r="A25" s="86">
        <f>'ICIS Euclid historical prices'!A28</f>
        <v>46029</v>
      </c>
      <c r="B25" s="20">
        <f>'ICIS Euclid historical prices'!E28</f>
        <v>179.5</v>
      </c>
      <c r="C25" t="str">
        <f t="shared" si="0"/>
        <v>1-2026</v>
      </c>
      <c r="D25" s="19">
        <v>45078</v>
      </c>
      <c r="E25" s="90">
        <f t="shared" si="1"/>
        <v>45077</v>
      </c>
      <c r="F25" t="str">
        <f t="shared" si="2"/>
        <v/>
      </c>
      <c r="G25" s="91" t="str">
        <f t="shared" si="3"/>
        <v/>
      </c>
    </row>
    <row r="26" spans="1:7" x14ac:dyDescent="0.25">
      <c r="A26" s="86">
        <f>'ICIS Euclid historical prices'!A29</f>
        <v>46015</v>
      </c>
      <c r="B26" s="20">
        <f>'ICIS Euclid historical prices'!E29</f>
        <v>179.5</v>
      </c>
      <c r="C26" t="str">
        <f t="shared" si="0"/>
        <v>12-2025</v>
      </c>
      <c r="D26" s="19">
        <v>45108</v>
      </c>
      <c r="E26" s="90">
        <f t="shared" si="1"/>
        <v>45107</v>
      </c>
      <c r="F26" t="str">
        <f t="shared" si="2"/>
        <v/>
      </c>
      <c r="G26" s="91" t="str">
        <f t="shared" si="3"/>
        <v/>
      </c>
    </row>
    <row r="27" spans="1:7" x14ac:dyDescent="0.25">
      <c r="A27" s="86">
        <f>'ICIS Euclid historical prices'!A30</f>
        <v>46008</v>
      </c>
      <c r="B27" s="20">
        <f>'ICIS Euclid historical prices'!E30</f>
        <v>179.5</v>
      </c>
      <c r="C27" t="str">
        <f t="shared" si="0"/>
        <v>12-2025</v>
      </c>
      <c r="D27" s="19">
        <v>45139</v>
      </c>
      <c r="E27" s="90">
        <f t="shared" si="1"/>
        <v>45138</v>
      </c>
      <c r="F27" t="str">
        <f t="shared" si="2"/>
        <v/>
      </c>
      <c r="G27" s="91" t="str">
        <f t="shared" si="3"/>
        <v/>
      </c>
    </row>
    <row r="28" spans="1:7" x14ac:dyDescent="0.25">
      <c r="A28" s="86">
        <f>'ICIS Euclid historical prices'!A31</f>
        <v>46001</v>
      </c>
      <c r="B28" s="20">
        <f>'ICIS Euclid historical prices'!E31</f>
        <v>179.5</v>
      </c>
      <c r="C28" t="str">
        <f t="shared" si="0"/>
        <v>12-2025</v>
      </c>
      <c r="D28" s="19">
        <v>45170</v>
      </c>
      <c r="E28" s="90">
        <f t="shared" si="1"/>
        <v>45169</v>
      </c>
      <c r="F28" t="str">
        <f t="shared" si="2"/>
        <v/>
      </c>
      <c r="G28" s="91" t="str">
        <f t="shared" si="3"/>
        <v/>
      </c>
    </row>
    <row r="29" spans="1:7" x14ac:dyDescent="0.25">
      <c r="A29" s="86">
        <f>'ICIS Euclid historical prices'!A32</f>
        <v>45994</v>
      </c>
      <c r="B29" s="20">
        <f>'ICIS Euclid historical prices'!E32</f>
        <v>179.5</v>
      </c>
      <c r="C29" t="str">
        <f t="shared" si="0"/>
        <v>12-2025</v>
      </c>
      <c r="D29" s="19">
        <v>45200</v>
      </c>
      <c r="E29" s="90">
        <f t="shared" si="1"/>
        <v>45199</v>
      </c>
      <c r="F29" t="str">
        <f t="shared" si="2"/>
        <v/>
      </c>
      <c r="G29" s="91" t="str">
        <f t="shared" si="3"/>
        <v/>
      </c>
    </row>
    <row r="30" spans="1:7" x14ac:dyDescent="0.25">
      <c r="A30" s="86">
        <f>'ICIS Euclid historical prices'!A33</f>
        <v>45987</v>
      </c>
      <c r="B30" s="20">
        <f>'ICIS Euclid historical prices'!E33</f>
        <v>179.5</v>
      </c>
      <c r="C30" t="str">
        <f t="shared" si="0"/>
        <v>11-2025</v>
      </c>
      <c r="D30" s="19">
        <v>45231</v>
      </c>
      <c r="E30" s="90">
        <f t="shared" si="1"/>
        <v>45230</v>
      </c>
      <c r="F30" t="str">
        <f t="shared" si="2"/>
        <v/>
      </c>
      <c r="G30" s="91" t="str">
        <f t="shared" si="3"/>
        <v/>
      </c>
    </row>
    <row r="31" spans="1:7" x14ac:dyDescent="0.25">
      <c r="A31" s="86">
        <f>'ICIS Euclid historical prices'!A34</f>
        <v>45980</v>
      </c>
      <c r="B31" s="20">
        <f>'ICIS Euclid historical prices'!E34</f>
        <v>176.5</v>
      </c>
      <c r="C31" t="str">
        <f t="shared" si="0"/>
        <v>11-2025</v>
      </c>
      <c r="D31" s="19">
        <v>45261</v>
      </c>
      <c r="E31" s="90">
        <f t="shared" si="1"/>
        <v>45260</v>
      </c>
      <c r="F31" t="str">
        <f t="shared" si="2"/>
        <v/>
      </c>
      <c r="G31" s="91" t="str">
        <f t="shared" si="3"/>
        <v/>
      </c>
    </row>
    <row r="32" spans="1:7" x14ac:dyDescent="0.25">
      <c r="A32" s="86">
        <f>'ICIS Euclid historical prices'!A35</f>
        <v>45973</v>
      </c>
      <c r="B32" s="20">
        <f>'ICIS Euclid historical prices'!E35</f>
        <v>172.5</v>
      </c>
      <c r="C32" t="str">
        <f t="shared" si="0"/>
        <v>11-2025</v>
      </c>
      <c r="D32" s="19">
        <v>45292</v>
      </c>
      <c r="E32" s="90">
        <f t="shared" si="1"/>
        <v>45291</v>
      </c>
      <c r="F32">
        <f t="shared" si="2"/>
        <v>132.5</v>
      </c>
      <c r="G32" s="91" t="str">
        <f t="shared" si="3"/>
        <v/>
      </c>
    </row>
    <row r="33" spans="1:7" x14ac:dyDescent="0.25">
      <c r="A33" s="86">
        <f>'ICIS Euclid historical prices'!A36</f>
        <v>45966</v>
      </c>
      <c r="B33" s="20">
        <f>'ICIS Euclid historical prices'!E36</f>
        <v>168.5</v>
      </c>
      <c r="C33" t="str">
        <f t="shared" si="0"/>
        <v>11-2025</v>
      </c>
      <c r="D33" s="19">
        <v>45323</v>
      </c>
      <c r="E33" s="90">
        <f t="shared" si="1"/>
        <v>45322</v>
      </c>
      <c r="F33">
        <f t="shared" si="2"/>
        <v>127.5</v>
      </c>
      <c r="G33" s="91">
        <f t="shared" si="3"/>
        <v>132.5</v>
      </c>
    </row>
    <row r="34" spans="1:7" x14ac:dyDescent="0.25">
      <c r="A34" s="86">
        <f>'ICIS Euclid historical prices'!A37</f>
        <v>45959</v>
      </c>
      <c r="B34" s="20">
        <f>'ICIS Euclid historical prices'!E37</f>
        <v>159</v>
      </c>
      <c r="C34" t="str">
        <f t="shared" ref="C34:C65" si="4">(MONTH(A34)&amp;"-"&amp;YEAR(A34))</f>
        <v>10-2025</v>
      </c>
      <c r="D34" s="19">
        <v>45352</v>
      </c>
      <c r="E34" s="90">
        <f t="shared" ref="E34:E65" si="5">EOMONTH(D34,-1)</f>
        <v>45351</v>
      </c>
      <c r="F34">
        <f t="shared" si="2"/>
        <v>128.75</v>
      </c>
      <c r="G34" s="91">
        <f t="shared" si="3"/>
        <v>127.5</v>
      </c>
    </row>
    <row r="35" spans="1:7" x14ac:dyDescent="0.25">
      <c r="A35" s="86">
        <f>'ICIS Euclid historical prices'!A38</f>
        <v>45952</v>
      </c>
      <c r="B35" s="20">
        <f>'ICIS Euclid historical prices'!E38</f>
        <v>154</v>
      </c>
      <c r="C35" t="str">
        <f t="shared" si="4"/>
        <v>10-2025</v>
      </c>
      <c r="D35" s="19">
        <v>45383</v>
      </c>
      <c r="E35" s="90">
        <f t="shared" si="5"/>
        <v>45382</v>
      </c>
      <c r="F35">
        <f t="shared" si="2"/>
        <v>132.625</v>
      </c>
      <c r="G35" s="91">
        <f t="shared" si="3"/>
        <v>128.75</v>
      </c>
    </row>
    <row r="36" spans="1:7" x14ac:dyDescent="0.25">
      <c r="A36" s="86">
        <f>'ICIS Euclid historical prices'!A39</f>
        <v>45945</v>
      </c>
      <c r="B36" s="20">
        <f>'ICIS Euclid historical prices'!E39</f>
        <v>150</v>
      </c>
      <c r="C36" t="str">
        <f t="shared" si="4"/>
        <v>10-2025</v>
      </c>
      <c r="D36" s="19">
        <v>45413</v>
      </c>
      <c r="E36" s="90">
        <f t="shared" si="5"/>
        <v>45412</v>
      </c>
      <c r="F36">
        <f t="shared" si="2"/>
        <v>136</v>
      </c>
      <c r="G36" s="91">
        <f t="shared" si="3"/>
        <v>132.625</v>
      </c>
    </row>
    <row r="37" spans="1:7" x14ac:dyDescent="0.25">
      <c r="A37" s="86">
        <f>'ICIS Euclid historical prices'!A40</f>
        <v>45938</v>
      </c>
      <c r="B37" s="20">
        <f>'ICIS Euclid historical prices'!E40</f>
        <v>150</v>
      </c>
      <c r="C37" t="str">
        <f t="shared" si="4"/>
        <v>10-2025</v>
      </c>
      <c r="D37" s="19">
        <v>45444</v>
      </c>
      <c r="E37" s="90">
        <f t="shared" si="5"/>
        <v>45443</v>
      </c>
      <c r="F37">
        <f t="shared" si="2"/>
        <v>146.875</v>
      </c>
      <c r="G37" s="91">
        <f t="shared" si="3"/>
        <v>136</v>
      </c>
    </row>
    <row r="38" spans="1:7" x14ac:dyDescent="0.25">
      <c r="A38" s="86">
        <f>'ICIS Euclid historical prices'!A41</f>
        <v>45931</v>
      </c>
      <c r="B38" s="20">
        <f>'ICIS Euclid historical prices'!E41</f>
        <v>150</v>
      </c>
      <c r="C38" t="str">
        <f t="shared" si="4"/>
        <v>10-2025</v>
      </c>
      <c r="D38" s="19">
        <v>45474</v>
      </c>
      <c r="E38" s="90">
        <f t="shared" si="5"/>
        <v>45473</v>
      </c>
      <c r="F38">
        <f t="shared" si="2"/>
        <v>158</v>
      </c>
      <c r="G38" s="91">
        <f t="shared" si="3"/>
        <v>146.875</v>
      </c>
    </row>
    <row r="39" spans="1:7" x14ac:dyDescent="0.25">
      <c r="A39" s="86">
        <f>'ICIS Euclid historical prices'!A42</f>
        <v>45924</v>
      </c>
      <c r="B39" s="20">
        <f>'ICIS Euclid historical prices'!E42</f>
        <v>150</v>
      </c>
      <c r="C39" t="str">
        <f t="shared" si="4"/>
        <v>9-2025</v>
      </c>
      <c r="D39" s="19">
        <v>45505</v>
      </c>
      <c r="E39" s="90">
        <f t="shared" si="5"/>
        <v>45504</v>
      </c>
      <c r="F39">
        <f t="shared" si="2"/>
        <v>166.25</v>
      </c>
      <c r="G39" s="91">
        <f t="shared" si="3"/>
        <v>158</v>
      </c>
    </row>
    <row r="40" spans="1:7" x14ac:dyDescent="0.25">
      <c r="A40" s="86">
        <f>'ICIS Euclid historical prices'!A43</f>
        <v>45917</v>
      </c>
      <c r="B40" s="20">
        <f>'ICIS Euclid historical prices'!E43</f>
        <v>155</v>
      </c>
      <c r="C40" t="str">
        <f t="shared" si="4"/>
        <v>9-2025</v>
      </c>
      <c r="D40" s="19">
        <v>45536</v>
      </c>
      <c r="E40" s="90">
        <f t="shared" si="5"/>
        <v>45535</v>
      </c>
      <c r="F40">
        <f t="shared" si="2"/>
        <v>167.5</v>
      </c>
      <c r="G40" s="91">
        <f t="shared" si="3"/>
        <v>166.25</v>
      </c>
    </row>
    <row r="41" spans="1:7" x14ac:dyDescent="0.25">
      <c r="A41" s="86">
        <f>'ICIS Euclid historical prices'!A44</f>
        <v>45910</v>
      </c>
      <c r="B41" s="20">
        <f>'ICIS Euclid historical prices'!E44</f>
        <v>162.5</v>
      </c>
      <c r="C41" t="str">
        <f t="shared" si="4"/>
        <v>9-2025</v>
      </c>
      <c r="D41" s="19">
        <v>45566</v>
      </c>
      <c r="E41" s="90">
        <f t="shared" si="5"/>
        <v>45565</v>
      </c>
      <c r="F41">
        <f t="shared" si="2"/>
        <v>169.5</v>
      </c>
      <c r="G41" s="91">
        <f t="shared" si="3"/>
        <v>167.5</v>
      </c>
    </row>
    <row r="42" spans="1:7" x14ac:dyDescent="0.25">
      <c r="A42" s="86">
        <f>'ICIS Euclid historical prices'!A45</f>
        <v>45903</v>
      </c>
      <c r="B42" s="20">
        <f>'ICIS Euclid historical prices'!E45</f>
        <v>165</v>
      </c>
      <c r="C42" t="str">
        <f t="shared" si="4"/>
        <v>9-2025</v>
      </c>
      <c r="D42" s="19">
        <v>45597</v>
      </c>
      <c r="E42" s="90">
        <f t="shared" si="5"/>
        <v>45596</v>
      </c>
      <c r="F42">
        <f t="shared" si="2"/>
        <v>168.75</v>
      </c>
      <c r="G42" s="91">
        <f t="shared" si="3"/>
        <v>169.5</v>
      </c>
    </row>
    <row r="43" spans="1:7" x14ac:dyDescent="0.25">
      <c r="A43" s="86">
        <f>'ICIS Euclid historical prices'!A46</f>
        <v>45896</v>
      </c>
      <c r="B43" s="20">
        <f>'ICIS Euclid historical prices'!E46</f>
        <v>167.5</v>
      </c>
      <c r="C43" t="str">
        <f t="shared" si="4"/>
        <v>8-2025</v>
      </c>
      <c r="D43" s="19">
        <v>45627</v>
      </c>
      <c r="E43" s="90">
        <f t="shared" si="5"/>
        <v>45626</v>
      </c>
      <c r="F43">
        <f t="shared" si="2"/>
        <v>157.5</v>
      </c>
      <c r="G43" s="91">
        <f t="shared" si="3"/>
        <v>168.75</v>
      </c>
    </row>
    <row r="44" spans="1:7" x14ac:dyDescent="0.25">
      <c r="A44" s="86">
        <f>'ICIS Euclid historical prices'!A47</f>
        <v>45889</v>
      </c>
      <c r="B44" s="20">
        <f>'ICIS Euclid historical prices'!E47</f>
        <v>175</v>
      </c>
      <c r="C44" t="str">
        <f t="shared" si="4"/>
        <v>8-2025</v>
      </c>
      <c r="D44" s="19">
        <v>45658</v>
      </c>
      <c r="E44" s="90">
        <f t="shared" si="5"/>
        <v>45657</v>
      </c>
      <c r="F44">
        <f t="shared" si="2"/>
        <v>152.5</v>
      </c>
      <c r="G44" s="91">
        <f t="shared" si="3"/>
        <v>157.5</v>
      </c>
    </row>
    <row r="45" spans="1:7" x14ac:dyDescent="0.25">
      <c r="A45" s="86">
        <f>'ICIS Euclid historical prices'!A48</f>
        <v>45882</v>
      </c>
      <c r="B45" s="20">
        <f>'ICIS Euclid historical prices'!E48</f>
        <v>180</v>
      </c>
      <c r="C45" t="str">
        <f t="shared" si="4"/>
        <v>8-2025</v>
      </c>
      <c r="D45" s="19">
        <v>45689</v>
      </c>
      <c r="E45" s="90">
        <f t="shared" si="5"/>
        <v>45688</v>
      </c>
      <c r="F45">
        <f t="shared" si="2"/>
        <v>150.5</v>
      </c>
      <c r="G45" s="91">
        <f t="shared" si="3"/>
        <v>152.5</v>
      </c>
    </row>
    <row r="46" spans="1:7" x14ac:dyDescent="0.25">
      <c r="A46" s="86">
        <f>'ICIS Euclid historical prices'!A49</f>
        <v>45875</v>
      </c>
      <c r="B46" s="20">
        <f>'ICIS Euclid historical prices'!E49</f>
        <v>180</v>
      </c>
      <c r="C46" t="str">
        <f t="shared" si="4"/>
        <v>8-2025</v>
      </c>
      <c r="D46" s="19">
        <v>45717</v>
      </c>
      <c r="E46" s="90">
        <f t="shared" si="5"/>
        <v>45716</v>
      </c>
      <c r="F46">
        <f t="shared" si="2"/>
        <v>145.875</v>
      </c>
      <c r="G46" s="91">
        <f t="shared" si="3"/>
        <v>150.5</v>
      </c>
    </row>
    <row r="47" spans="1:7" x14ac:dyDescent="0.25">
      <c r="A47" s="86">
        <f>'ICIS Euclid historical prices'!A50</f>
        <v>45868</v>
      </c>
      <c r="B47" s="20">
        <f>'ICIS Euclid historical prices'!E50</f>
        <v>180</v>
      </c>
      <c r="C47" t="str">
        <f t="shared" si="4"/>
        <v>7-2025</v>
      </c>
      <c r="D47" s="19">
        <v>45748</v>
      </c>
      <c r="E47" s="90">
        <f t="shared" si="5"/>
        <v>45747</v>
      </c>
      <c r="F47">
        <f t="shared" si="2"/>
        <v>166.2</v>
      </c>
      <c r="G47" s="91">
        <f t="shared" si="3"/>
        <v>145.875</v>
      </c>
    </row>
    <row r="48" spans="1:7" x14ac:dyDescent="0.25">
      <c r="A48" s="86">
        <f>'ICIS Euclid historical prices'!A51</f>
        <v>45861</v>
      </c>
      <c r="B48" s="20">
        <f>'ICIS Euclid historical prices'!E51</f>
        <v>180</v>
      </c>
      <c r="C48" t="str">
        <f t="shared" si="4"/>
        <v>7-2025</v>
      </c>
      <c r="D48" s="19">
        <v>45778</v>
      </c>
      <c r="E48" s="90">
        <f t="shared" si="5"/>
        <v>45777</v>
      </c>
      <c r="F48">
        <f t="shared" si="2"/>
        <v>169.75</v>
      </c>
      <c r="G48" s="91">
        <f t="shared" si="3"/>
        <v>166.2</v>
      </c>
    </row>
    <row r="49" spans="1:7" x14ac:dyDescent="0.25">
      <c r="A49" s="86">
        <f>'ICIS Euclid historical prices'!A52</f>
        <v>45854</v>
      </c>
      <c r="B49" s="20">
        <f>'ICIS Euclid historical prices'!E52</f>
        <v>180</v>
      </c>
      <c r="C49" t="str">
        <f t="shared" si="4"/>
        <v>7-2025</v>
      </c>
      <c r="D49" s="19">
        <v>45809</v>
      </c>
      <c r="E49" s="90">
        <f t="shared" si="5"/>
        <v>45808</v>
      </c>
      <c r="F49">
        <f t="shared" si="2"/>
        <v>174.375</v>
      </c>
      <c r="G49" s="91">
        <f t="shared" si="3"/>
        <v>169.75</v>
      </c>
    </row>
    <row r="50" spans="1:7" x14ac:dyDescent="0.25">
      <c r="A50" s="86">
        <f>'ICIS Euclid historical prices'!A53</f>
        <v>45847</v>
      </c>
      <c r="B50" s="20">
        <f>'ICIS Euclid historical prices'!E53</f>
        <v>180</v>
      </c>
      <c r="C50" t="str">
        <f t="shared" si="4"/>
        <v>7-2025</v>
      </c>
      <c r="D50" s="19">
        <v>45839</v>
      </c>
      <c r="E50" s="90">
        <f t="shared" si="5"/>
        <v>45838</v>
      </c>
      <c r="F50">
        <f t="shared" si="2"/>
        <v>180</v>
      </c>
      <c r="G50" s="91">
        <f t="shared" si="3"/>
        <v>174.375</v>
      </c>
    </row>
    <row r="51" spans="1:7" x14ac:dyDescent="0.25">
      <c r="A51" s="86">
        <f>'ICIS Euclid historical prices'!A54</f>
        <v>45840</v>
      </c>
      <c r="B51" s="20">
        <f>'ICIS Euclid historical prices'!E54</f>
        <v>180</v>
      </c>
      <c r="C51" t="str">
        <f t="shared" si="4"/>
        <v>7-2025</v>
      </c>
      <c r="D51" s="19">
        <v>45870</v>
      </c>
      <c r="E51" s="90">
        <f t="shared" si="5"/>
        <v>45869</v>
      </c>
      <c r="F51">
        <f t="shared" si="2"/>
        <v>175.625</v>
      </c>
      <c r="G51" s="91">
        <f t="shared" si="3"/>
        <v>180</v>
      </c>
    </row>
    <row r="52" spans="1:7" x14ac:dyDescent="0.25">
      <c r="A52" s="86">
        <f>'ICIS Euclid historical prices'!A55</f>
        <v>45833</v>
      </c>
      <c r="B52" s="20">
        <f>'ICIS Euclid historical prices'!E55</f>
        <v>180</v>
      </c>
      <c r="C52" t="str">
        <f t="shared" si="4"/>
        <v>6-2025</v>
      </c>
      <c r="D52" s="19">
        <v>45901</v>
      </c>
      <c r="E52" s="90">
        <f t="shared" si="5"/>
        <v>45900</v>
      </c>
      <c r="F52">
        <f t="shared" si="2"/>
        <v>158.125</v>
      </c>
      <c r="G52" s="91">
        <f t="shared" si="3"/>
        <v>175.625</v>
      </c>
    </row>
    <row r="53" spans="1:7" x14ac:dyDescent="0.25">
      <c r="A53" s="86">
        <f>'ICIS Euclid historical prices'!A56</f>
        <v>45826</v>
      </c>
      <c r="B53" s="20">
        <f>'ICIS Euclid historical prices'!E56</f>
        <v>172.5</v>
      </c>
      <c r="C53" t="str">
        <f t="shared" si="4"/>
        <v>6-2025</v>
      </c>
      <c r="D53" s="19">
        <v>45931</v>
      </c>
      <c r="E53" s="90">
        <f t="shared" si="5"/>
        <v>45930</v>
      </c>
      <c r="F53">
        <f t="shared" si="2"/>
        <v>152.6</v>
      </c>
      <c r="G53" s="91">
        <f t="shared" si="3"/>
        <v>158.125</v>
      </c>
    </row>
    <row r="54" spans="1:7" x14ac:dyDescent="0.25">
      <c r="A54" s="86">
        <f>'ICIS Euclid historical prices'!A57</f>
        <v>45819</v>
      </c>
      <c r="B54" s="20">
        <f>'ICIS Euclid historical prices'!E57</f>
        <v>172.5</v>
      </c>
      <c r="C54" t="str">
        <f t="shared" si="4"/>
        <v>6-2025</v>
      </c>
      <c r="D54" s="19">
        <v>45962</v>
      </c>
      <c r="E54" s="90">
        <f t="shared" si="5"/>
        <v>45961</v>
      </c>
      <c r="F54">
        <f t="shared" si="2"/>
        <v>174.25</v>
      </c>
      <c r="G54" s="91">
        <f t="shared" si="3"/>
        <v>152.6</v>
      </c>
    </row>
    <row r="55" spans="1:7" x14ac:dyDescent="0.25">
      <c r="A55" s="86">
        <f>'ICIS Euclid historical prices'!A58</f>
        <v>45812</v>
      </c>
      <c r="B55" s="20">
        <f>'ICIS Euclid historical prices'!E58</f>
        <v>172.5</v>
      </c>
      <c r="C55" t="str">
        <f t="shared" si="4"/>
        <v>6-2025</v>
      </c>
      <c r="D55" s="19">
        <v>45992</v>
      </c>
      <c r="E55" s="90">
        <f t="shared" si="5"/>
        <v>45991</v>
      </c>
      <c r="F55">
        <f t="shared" si="2"/>
        <v>179.5</v>
      </c>
      <c r="G55" s="91">
        <f t="shared" si="3"/>
        <v>174.25</v>
      </c>
    </row>
    <row r="56" spans="1:7" x14ac:dyDescent="0.25">
      <c r="A56" s="86">
        <f>'ICIS Euclid historical prices'!A59</f>
        <v>45805</v>
      </c>
      <c r="B56" s="20">
        <f>'ICIS Euclid historical prices'!E59</f>
        <v>172.5</v>
      </c>
      <c r="C56" t="str">
        <f t="shared" si="4"/>
        <v>5-2025</v>
      </c>
      <c r="D56" s="19">
        <v>46023</v>
      </c>
      <c r="E56" s="90">
        <f t="shared" si="5"/>
        <v>46022</v>
      </c>
      <c r="F56">
        <f t="shared" si="2"/>
        <v>185.125</v>
      </c>
      <c r="G56" s="91">
        <f t="shared" si="3"/>
        <v>179.5</v>
      </c>
    </row>
    <row r="57" spans="1:7" x14ac:dyDescent="0.25">
      <c r="A57" s="86">
        <f>'ICIS Euclid historical prices'!A60</f>
        <v>45798</v>
      </c>
      <c r="B57" s="20">
        <f>'ICIS Euclid historical prices'!E60</f>
        <v>167.5</v>
      </c>
      <c r="C57" t="str">
        <f t="shared" si="4"/>
        <v>5-2025</v>
      </c>
      <c r="D57" s="19">
        <v>46054</v>
      </c>
      <c r="E57" s="90">
        <f t="shared" si="5"/>
        <v>46053</v>
      </c>
      <c r="F57">
        <f t="shared" si="2"/>
        <v>191.375</v>
      </c>
      <c r="G57" s="91">
        <f t="shared" si="3"/>
        <v>185.125</v>
      </c>
    </row>
    <row r="58" spans="1:7" x14ac:dyDescent="0.25">
      <c r="A58" s="86">
        <f>'ICIS Euclid historical prices'!A61</f>
        <v>45791</v>
      </c>
      <c r="B58" s="20">
        <f>'ICIS Euclid historical prices'!E61</f>
        <v>167.5</v>
      </c>
      <c r="C58" t="str">
        <f t="shared" si="4"/>
        <v>5-2025</v>
      </c>
      <c r="D58" s="19">
        <v>46082</v>
      </c>
      <c r="E58" s="90">
        <f t="shared" si="5"/>
        <v>46081</v>
      </c>
      <c r="F58">
        <f t="shared" si="2"/>
        <v>215.5</v>
      </c>
      <c r="G58" s="91">
        <f t="shared" si="3"/>
        <v>191.375</v>
      </c>
    </row>
    <row r="59" spans="1:7" x14ac:dyDescent="0.25">
      <c r="A59" s="86">
        <f>'ICIS Euclid historical prices'!A62</f>
        <v>45784</v>
      </c>
      <c r="B59" s="20">
        <f>'ICIS Euclid historical prices'!E62</f>
        <v>171.5</v>
      </c>
      <c r="C59" t="str">
        <f t="shared" si="4"/>
        <v>5-2025</v>
      </c>
      <c r="D59" s="19">
        <v>46113</v>
      </c>
      <c r="E59" s="90">
        <f t="shared" si="5"/>
        <v>46112</v>
      </c>
      <c r="F59">
        <f t="shared" si="2"/>
        <v>375.5</v>
      </c>
      <c r="G59" s="91">
        <f t="shared" si="3"/>
        <v>215.5</v>
      </c>
    </row>
    <row r="60" spans="1:7" x14ac:dyDescent="0.25">
      <c r="A60" s="86">
        <f>'ICIS Euclid historical prices'!A63</f>
        <v>45777</v>
      </c>
      <c r="B60" s="20">
        <f>'ICIS Euclid historical prices'!E63</f>
        <v>170</v>
      </c>
      <c r="C60" t="str">
        <f t="shared" si="4"/>
        <v>4-2025</v>
      </c>
      <c r="D60" s="19">
        <v>46143</v>
      </c>
      <c r="E60" s="90">
        <f t="shared" si="5"/>
        <v>46142</v>
      </c>
      <c r="F60">
        <f t="shared" si="2"/>
        <v>486.25</v>
      </c>
      <c r="G60" s="91">
        <f t="shared" si="3"/>
        <v>375.5</v>
      </c>
    </row>
    <row r="61" spans="1:7" x14ac:dyDescent="0.25">
      <c r="A61" s="86">
        <f>'ICIS Euclid historical prices'!A64</f>
        <v>45770</v>
      </c>
      <c r="B61" s="20">
        <f>'ICIS Euclid historical prices'!E64</f>
        <v>170</v>
      </c>
      <c r="C61" t="str">
        <f t="shared" si="4"/>
        <v>4-2025</v>
      </c>
      <c r="D61" s="19">
        <v>46174</v>
      </c>
      <c r="E61" s="90">
        <f t="shared" si="5"/>
        <v>46173</v>
      </c>
      <c r="F61">
        <f t="shared" si="2"/>
        <v>489.16666666666669</v>
      </c>
      <c r="G61" s="91">
        <f t="shared" si="3"/>
        <v>486.25</v>
      </c>
    </row>
    <row r="62" spans="1:7" x14ac:dyDescent="0.25">
      <c r="A62" s="86">
        <f>'ICIS Euclid historical prices'!A65</f>
        <v>45763</v>
      </c>
      <c r="B62" s="20">
        <f>'ICIS Euclid historical prices'!E65</f>
        <v>168.5</v>
      </c>
      <c r="C62" t="str">
        <f t="shared" si="4"/>
        <v>4-2025</v>
      </c>
      <c r="D62" s="19">
        <v>46204</v>
      </c>
      <c r="E62" s="90">
        <f t="shared" si="5"/>
        <v>46203</v>
      </c>
      <c r="F62" t="str">
        <f t="shared" si="2"/>
        <v/>
      </c>
      <c r="G62" s="91">
        <f t="shared" si="3"/>
        <v>489.16666666666669</v>
      </c>
    </row>
    <row r="63" spans="1:7" x14ac:dyDescent="0.25">
      <c r="A63" s="86">
        <f>'ICIS Euclid historical prices'!A66</f>
        <v>45756</v>
      </c>
      <c r="B63" s="20">
        <f>'ICIS Euclid historical prices'!E66</f>
        <v>162.5</v>
      </c>
      <c r="C63" t="str">
        <f t="shared" si="4"/>
        <v>4-2025</v>
      </c>
      <c r="D63" s="19">
        <v>46235</v>
      </c>
      <c r="E63" s="90">
        <f t="shared" si="5"/>
        <v>46234</v>
      </c>
      <c r="F63" t="str">
        <f t="shared" si="2"/>
        <v/>
      </c>
      <c r="G63" s="91" t="str">
        <f t="shared" si="3"/>
        <v/>
      </c>
    </row>
    <row r="64" spans="1:7" x14ac:dyDescent="0.25">
      <c r="A64" s="86">
        <f>'ICIS Euclid historical prices'!A67</f>
        <v>45749</v>
      </c>
      <c r="B64" s="20">
        <f>'ICIS Euclid historical prices'!E67</f>
        <v>160</v>
      </c>
      <c r="C64" t="str">
        <f t="shared" si="4"/>
        <v>4-2025</v>
      </c>
      <c r="D64" s="19">
        <v>46266</v>
      </c>
      <c r="E64" s="90">
        <f t="shared" si="5"/>
        <v>46265</v>
      </c>
      <c r="F64" t="str">
        <f t="shared" si="2"/>
        <v/>
      </c>
      <c r="G64" s="91" t="str">
        <f t="shared" si="3"/>
        <v/>
      </c>
    </row>
    <row r="65" spans="1:7" x14ac:dyDescent="0.25">
      <c r="A65" s="86">
        <f>'ICIS Euclid historical prices'!A68</f>
        <v>45742</v>
      </c>
      <c r="B65" s="20">
        <f>'ICIS Euclid historical prices'!E68</f>
        <v>155</v>
      </c>
      <c r="C65" t="str">
        <f t="shared" si="4"/>
        <v>3-2025</v>
      </c>
      <c r="D65" s="19">
        <v>46296</v>
      </c>
      <c r="E65" s="90">
        <f t="shared" si="5"/>
        <v>46295</v>
      </c>
      <c r="F65" t="str">
        <f t="shared" si="2"/>
        <v/>
      </c>
      <c r="G65" s="91" t="str">
        <f t="shared" si="3"/>
        <v/>
      </c>
    </row>
    <row r="66" spans="1:7" x14ac:dyDescent="0.25">
      <c r="A66" s="86">
        <f>'ICIS Euclid historical prices'!A69</f>
        <v>45735</v>
      </c>
      <c r="B66" s="20">
        <f>'ICIS Euclid historical prices'!E69</f>
        <v>142.5</v>
      </c>
      <c r="C66" t="str">
        <f t="shared" ref="C66:C97" si="6">(MONTH(A66)&amp;"-"&amp;YEAR(A66))</f>
        <v>3-2025</v>
      </c>
      <c r="D66" s="19">
        <v>46327</v>
      </c>
      <c r="E66" s="90">
        <f t="shared" ref="E66:E97" si="7">EOMONTH(D66,-1)</f>
        <v>46326</v>
      </c>
      <c r="F66" t="str">
        <f t="shared" si="2"/>
        <v/>
      </c>
      <c r="G66" s="91" t="str">
        <f t="shared" si="3"/>
        <v/>
      </c>
    </row>
    <row r="67" spans="1:7" x14ac:dyDescent="0.25">
      <c r="A67" s="86">
        <f>'ICIS Euclid historical prices'!A70</f>
        <v>45728</v>
      </c>
      <c r="B67" s="20">
        <f>'ICIS Euclid historical prices'!E70</f>
        <v>143.5</v>
      </c>
      <c r="C67" t="str">
        <f t="shared" si="6"/>
        <v>3-2025</v>
      </c>
      <c r="D67" s="19">
        <v>46357</v>
      </c>
      <c r="E67" s="90">
        <f t="shared" si="7"/>
        <v>46356</v>
      </c>
      <c r="F67" t="str">
        <f t="shared" ref="F67:F128" si="8">IFERROR(AVERAGEIF(C$2:C$1124,D67,B$2:B$1124),"")</f>
        <v/>
      </c>
      <c r="G67" s="91" t="str">
        <f t="shared" si="3"/>
        <v/>
      </c>
    </row>
    <row r="68" spans="1:7" x14ac:dyDescent="0.25">
      <c r="A68" s="86">
        <f>'ICIS Euclid historical prices'!A71</f>
        <v>45721</v>
      </c>
      <c r="B68" s="20">
        <f>'ICIS Euclid historical prices'!E71</f>
        <v>142.5</v>
      </c>
      <c r="C68" t="str">
        <f t="shared" si="6"/>
        <v>3-2025</v>
      </c>
      <c r="D68" s="19">
        <v>46388</v>
      </c>
      <c r="E68" s="90">
        <f t="shared" si="7"/>
        <v>46387</v>
      </c>
      <c r="F68" t="str">
        <f t="shared" si="8"/>
        <v/>
      </c>
      <c r="G68" s="91" t="str">
        <f t="shared" ref="G68:G128" si="9">IFERROR(AVERAGEIF(C$2:C$1124,D67,B$2:B$1124),"")</f>
        <v/>
      </c>
    </row>
    <row r="69" spans="1:7" x14ac:dyDescent="0.25">
      <c r="A69" s="86">
        <f>'ICIS Euclid historical prices'!A72</f>
        <v>45714</v>
      </c>
      <c r="B69" s="20">
        <f>'ICIS Euclid historical prices'!E72</f>
        <v>147</v>
      </c>
      <c r="C69" t="str">
        <f t="shared" si="6"/>
        <v>2-2025</v>
      </c>
      <c r="D69" s="19">
        <v>46419</v>
      </c>
      <c r="E69" s="90">
        <f t="shared" si="7"/>
        <v>46418</v>
      </c>
      <c r="F69" t="str">
        <f t="shared" si="8"/>
        <v/>
      </c>
      <c r="G69" s="91" t="str">
        <f t="shared" si="9"/>
        <v/>
      </c>
    </row>
    <row r="70" spans="1:7" x14ac:dyDescent="0.25">
      <c r="A70" s="86">
        <f>'ICIS Euclid historical prices'!A73</f>
        <v>45707</v>
      </c>
      <c r="B70" s="20">
        <f>'ICIS Euclid historical prices'!E73</f>
        <v>150</v>
      </c>
      <c r="C70" t="str">
        <f t="shared" si="6"/>
        <v>2-2025</v>
      </c>
      <c r="D70" s="19">
        <v>46447</v>
      </c>
      <c r="E70" s="90">
        <f t="shared" si="7"/>
        <v>46446</v>
      </c>
      <c r="F70" t="str">
        <f t="shared" si="8"/>
        <v/>
      </c>
      <c r="G70" s="91" t="str">
        <f t="shared" si="9"/>
        <v/>
      </c>
    </row>
    <row r="71" spans="1:7" x14ac:dyDescent="0.25">
      <c r="A71" s="86">
        <f>'ICIS Euclid historical prices'!A74</f>
        <v>45700</v>
      </c>
      <c r="B71" s="20">
        <f>'ICIS Euclid historical prices'!E74</f>
        <v>152.5</v>
      </c>
      <c r="C71" t="str">
        <f t="shared" si="6"/>
        <v>2-2025</v>
      </c>
      <c r="D71" s="19">
        <v>46478</v>
      </c>
      <c r="E71" s="90">
        <f t="shared" si="7"/>
        <v>46477</v>
      </c>
      <c r="F71" t="str">
        <f t="shared" si="8"/>
        <v/>
      </c>
      <c r="G71" s="91" t="str">
        <f t="shared" si="9"/>
        <v/>
      </c>
    </row>
    <row r="72" spans="1:7" x14ac:dyDescent="0.25">
      <c r="A72" s="86">
        <f>'ICIS Euclid historical prices'!A75</f>
        <v>45693</v>
      </c>
      <c r="B72" s="20">
        <f>'ICIS Euclid historical prices'!E75</f>
        <v>152.5</v>
      </c>
      <c r="C72" t="str">
        <f t="shared" si="6"/>
        <v>2-2025</v>
      </c>
      <c r="D72" s="19">
        <v>46508</v>
      </c>
      <c r="E72" s="90">
        <f t="shared" si="7"/>
        <v>46507</v>
      </c>
      <c r="F72" t="str">
        <f t="shared" si="8"/>
        <v/>
      </c>
      <c r="G72" s="91" t="str">
        <f t="shared" si="9"/>
        <v/>
      </c>
    </row>
    <row r="73" spans="1:7" x14ac:dyDescent="0.25">
      <c r="A73" s="86">
        <f>'ICIS Euclid historical prices'!A76</f>
        <v>45686</v>
      </c>
      <c r="B73" s="20">
        <f>'ICIS Euclid historical prices'!E76</f>
        <v>152.5</v>
      </c>
      <c r="C73" t="str">
        <f t="shared" si="6"/>
        <v>1-2025</v>
      </c>
      <c r="D73" s="19">
        <v>46539</v>
      </c>
      <c r="E73" s="90">
        <f t="shared" si="7"/>
        <v>46538</v>
      </c>
      <c r="F73" t="str">
        <f t="shared" si="8"/>
        <v/>
      </c>
      <c r="G73" s="91" t="str">
        <f t="shared" si="9"/>
        <v/>
      </c>
    </row>
    <row r="74" spans="1:7" x14ac:dyDescent="0.25">
      <c r="A74" s="86">
        <f>'ICIS Euclid historical prices'!A77</f>
        <v>45679</v>
      </c>
      <c r="B74" s="20">
        <f>'ICIS Euclid historical prices'!E77</f>
        <v>152.5</v>
      </c>
      <c r="C74" t="str">
        <f t="shared" si="6"/>
        <v>1-2025</v>
      </c>
      <c r="D74" s="19">
        <v>46569</v>
      </c>
      <c r="E74" s="90">
        <f t="shared" si="7"/>
        <v>46568</v>
      </c>
      <c r="F74" t="str">
        <f t="shared" si="8"/>
        <v/>
      </c>
      <c r="G74" s="91" t="str">
        <f t="shared" si="9"/>
        <v/>
      </c>
    </row>
    <row r="75" spans="1:7" x14ac:dyDescent="0.25">
      <c r="A75" s="86">
        <f>'ICIS Euclid historical prices'!A78</f>
        <v>45672</v>
      </c>
      <c r="B75" s="20">
        <f>'ICIS Euclid historical prices'!E78</f>
        <v>152.5</v>
      </c>
      <c r="C75" t="str">
        <f t="shared" si="6"/>
        <v>1-2025</v>
      </c>
      <c r="D75" s="19">
        <v>46600</v>
      </c>
      <c r="E75" s="90">
        <f t="shared" si="7"/>
        <v>46599</v>
      </c>
      <c r="F75" t="str">
        <f t="shared" si="8"/>
        <v/>
      </c>
      <c r="G75" s="91" t="str">
        <f t="shared" si="9"/>
        <v/>
      </c>
    </row>
    <row r="76" spans="1:7" x14ac:dyDescent="0.25">
      <c r="A76" s="86">
        <f>'ICIS Euclid historical prices'!A79</f>
        <v>45665</v>
      </c>
      <c r="B76" s="20">
        <f>'ICIS Euclid historical prices'!E79</f>
        <v>152.5</v>
      </c>
      <c r="C76" t="str">
        <f t="shared" si="6"/>
        <v>1-2025</v>
      </c>
      <c r="D76" s="19">
        <v>46631</v>
      </c>
      <c r="E76" s="90">
        <f t="shared" si="7"/>
        <v>46630</v>
      </c>
      <c r="F76" t="str">
        <f t="shared" si="8"/>
        <v/>
      </c>
      <c r="G76" s="91" t="str">
        <f t="shared" si="9"/>
        <v/>
      </c>
    </row>
    <row r="77" spans="1:7" x14ac:dyDescent="0.25">
      <c r="A77" s="86">
        <f>'ICIS Euclid historical prices'!A80</f>
        <v>45651</v>
      </c>
      <c r="B77" s="20">
        <f>'ICIS Euclid historical prices'!E80</f>
        <v>157.5</v>
      </c>
      <c r="C77" t="str">
        <f t="shared" si="6"/>
        <v>12-2024</v>
      </c>
      <c r="D77" s="19">
        <v>46661</v>
      </c>
      <c r="E77" s="90">
        <f t="shared" si="7"/>
        <v>46660</v>
      </c>
      <c r="F77" t="str">
        <f t="shared" si="8"/>
        <v/>
      </c>
      <c r="G77" s="91" t="str">
        <f t="shared" si="9"/>
        <v/>
      </c>
    </row>
    <row r="78" spans="1:7" x14ac:dyDescent="0.25">
      <c r="A78" s="86">
        <f>'ICIS Euclid historical prices'!A81</f>
        <v>45644</v>
      </c>
      <c r="B78" s="20">
        <f>'ICIS Euclid historical prices'!E81</f>
        <v>157.5</v>
      </c>
      <c r="C78" t="str">
        <f t="shared" si="6"/>
        <v>12-2024</v>
      </c>
      <c r="D78" s="19">
        <v>46692</v>
      </c>
      <c r="E78" s="90">
        <f t="shared" si="7"/>
        <v>46691</v>
      </c>
      <c r="F78" t="str">
        <f t="shared" si="8"/>
        <v/>
      </c>
      <c r="G78" s="91" t="str">
        <f t="shared" si="9"/>
        <v/>
      </c>
    </row>
    <row r="79" spans="1:7" x14ac:dyDescent="0.25">
      <c r="A79" s="86">
        <f>'ICIS Euclid historical prices'!A82</f>
        <v>45637</v>
      </c>
      <c r="B79" s="20">
        <f>'ICIS Euclid historical prices'!E82</f>
        <v>157.5</v>
      </c>
      <c r="C79" t="str">
        <f t="shared" si="6"/>
        <v>12-2024</v>
      </c>
      <c r="D79" s="19">
        <v>46722</v>
      </c>
      <c r="E79" s="90">
        <f t="shared" si="7"/>
        <v>46721</v>
      </c>
      <c r="F79" t="str">
        <f t="shared" si="8"/>
        <v/>
      </c>
      <c r="G79" s="91" t="str">
        <f t="shared" si="9"/>
        <v/>
      </c>
    </row>
    <row r="80" spans="1:7" x14ac:dyDescent="0.25">
      <c r="A80" s="86">
        <f>'ICIS Euclid historical prices'!A83</f>
        <v>45630</v>
      </c>
      <c r="B80" s="20">
        <f>'ICIS Euclid historical prices'!E83</f>
        <v>157.5</v>
      </c>
      <c r="C80" t="str">
        <f t="shared" si="6"/>
        <v>12-2024</v>
      </c>
      <c r="D80" s="19">
        <v>46753</v>
      </c>
      <c r="E80" s="90">
        <f t="shared" si="7"/>
        <v>46752</v>
      </c>
      <c r="F80" t="str">
        <f t="shared" si="8"/>
        <v/>
      </c>
      <c r="G80" s="91" t="str">
        <f t="shared" si="9"/>
        <v/>
      </c>
    </row>
    <row r="81" spans="1:7" x14ac:dyDescent="0.25">
      <c r="A81" s="86">
        <f>'ICIS Euclid historical prices'!A84</f>
        <v>45623</v>
      </c>
      <c r="B81" s="20">
        <f>'ICIS Euclid historical prices'!E84</f>
        <v>157.5</v>
      </c>
      <c r="C81" t="str">
        <f t="shared" si="6"/>
        <v>11-2024</v>
      </c>
      <c r="D81" s="19">
        <v>46784</v>
      </c>
      <c r="E81" s="90">
        <f t="shared" si="7"/>
        <v>46783</v>
      </c>
      <c r="F81" t="str">
        <f t="shared" si="8"/>
        <v/>
      </c>
      <c r="G81" s="91" t="str">
        <f t="shared" si="9"/>
        <v/>
      </c>
    </row>
    <row r="82" spans="1:7" x14ac:dyDescent="0.25">
      <c r="A82" s="86">
        <f>'ICIS Euclid historical prices'!A85</f>
        <v>45616</v>
      </c>
      <c r="B82" s="20">
        <f>'ICIS Euclid historical prices'!E85</f>
        <v>172.5</v>
      </c>
      <c r="C82" t="str">
        <f t="shared" si="6"/>
        <v>11-2024</v>
      </c>
      <c r="D82" s="19">
        <v>46813</v>
      </c>
      <c r="E82" s="90">
        <f t="shared" si="7"/>
        <v>46812</v>
      </c>
      <c r="F82" t="str">
        <f t="shared" si="8"/>
        <v/>
      </c>
      <c r="G82" s="91" t="str">
        <f t="shared" si="9"/>
        <v/>
      </c>
    </row>
    <row r="83" spans="1:7" x14ac:dyDescent="0.25">
      <c r="A83" s="86">
        <f>'ICIS Euclid historical prices'!A86</f>
        <v>45609</v>
      </c>
      <c r="B83" s="20">
        <f>'ICIS Euclid historical prices'!E86</f>
        <v>172.5</v>
      </c>
      <c r="C83" t="str">
        <f t="shared" si="6"/>
        <v>11-2024</v>
      </c>
      <c r="D83" s="19">
        <v>46844</v>
      </c>
      <c r="E83" s="90">
        <f t="shared" si="7"/>
        <v>46843</v>
      </c>
      <c r="F83" t="str">
        <f t="shared" si="8"/>
        <v/>
      </c>
      <c r="G83" s="91" t="str">
        <f t="shared" si="9"/>
        <v/>
      </c>
    </row>
    <row r="84" spans="1:7" x14ac:dyDescent="0.25">
      <c r="A84" s="86">
        <f>'ICIS Euclid historical prices'!A87</f>
        <v>45602</v>
      </c>
      <c r="B84" s="20">
        <f>'ICIS Euclid historical prices'!E87</f>
        <v>172.5</v>
      </c>
      <c r="C84" t="str">
        <f t="shared" si="6"/>
        <v>11-2024</v>
      </c>
      <c r="D84" s="19">
        <v>46874</v>
      </c>
      <c r="E84" s="90">
        <f t="shared" si="7"/>
        <v>46873</v>
      </c>
      <c r="F84" t="str">
        <f t="shared" si="8"/>
        <v/>
      </c>
      <c r="G84" s="91" t="str">
        <f t="shared" si="9"/>
        <v/>
      </c>
    </row>
    <row r="85" spans="1:7" x14ac:dyDescent="0.25">
      <c r="A85" s="86">
        <f>'ICIS Euclid historical prices'!A88</f>
        <v>45595</v>
      </c>
      <c r="B85" s="20">
        <f>'ICIS Euclid historical prices'!E88</f>
        <v>172.5</v>
      </c>
      <c r="C85" t="str">
        <f t="shared" si="6"/>
        <v>10-2024</v>
      </c>
      <c r="D85" s="19">
        <v>46905</v>
      </c>
      <c r="E85" s="90">
        <f t="shared" si="7"/>
        <v>46904</v>
      </c>
      <c r="F85" t="str">
        <f t="shared" si="8"/>
        <v/>
      </c>
      <c r="G85" s="91" t="str">
        <f t="shared" si="9"/>
        <v/>
      </c>
    </row>
    <row r="86" spans="1:7" x14ac:dyDescent="0.25">
      <c r="A86" s="86">
        <f>'ICIS Euclid historical prices'!A89</f>
        <v>45588</v>
      </c>
      <c r="B86" s="20">
        <f>'ICIS Euclid historical prices'!E89</f>
        <v>170</v>
      </c>
      <c r="C86" t="str">
        <f t="shared" si="6"/>
        <v>10-2024</v>
      </c>
      <c r="D86" s="19">
        <v>46935</v>
      </c>
      <c r="E86" s="90">
        <f t="shared" si="7"/>
        <v>46934</v>
      </c>
      <c r="F86" t="str">
        <f t="shared" si="8"/>
        <v/>
      </c>
      <c r="G86" s="91" t="str">
        <f t="shared" si="9"/>
        <v/>
      </c>
    </row>
    <row r="87" spans="1:7" x14ac:dyDescent="0.25">
      <c r="A87" s="86">
        <f>'ICIS Euclid historical prices'!A90</f>
        <v>45581</v>
      </c>
      <c r="B87" s="20">
        <f>'ICIS Euclid historical prices'!E90</f>
        <v>170</v>
      </c>
      <c r="C87" t="str">
        <f t="shared" si="6"/>
        <v>10-2024</v>
      </c>
      <c r="D87" s="19">
        <v>46966</v>
      </c>
      <c r="E87" s="90">
        <f t="shared" si="7"/>
        <v>46965</v>
      </c>
      <c r="F87" t="str">
        <f t="shared" si="8"/>
        <v/>
      </c>
      <c r="G87" s="91" t="str">
        <f t="shared" si="9"/>
        <v/>
      </c>
    </row>
    <row r="88" spans="1:7" x14ac:dyDescent="0.25">
      <c r="A88" s="86">
        <f>'ICIS Euclid historical prices'!A91</f>
        <v>45574</v>
      </c>
      <c r="B88" s="20">
        <f>'ICIS Euclid historical prices'!E91</f>
        <v>167.5</v>
      </c>
      <c r="C88" t="str">
        <f t="shared" si="6"/>
        <v>10-2024</v>
      </c>
      <c r="D88" s="19">
        <v>46997</v>
      </c>
      <c r="E88" s="90">
        <f t="shared" si="7"/>
        <v>46996</v>
      </c>
      <c r="F88" t="str">
        <f t="shared" si="8"/>
        <v/>
      </c>
      <c r="G88" s="91" t="str">
        <f t="shared" si="9"/>
        <v/>
      </c>
    </row>
    <row r="89" spans="1:7" x14ac:dyDescent="0.25">
      <c r="A89" s="86">
        <f>'ICIS Euclid historical prices'!A92</f>
        <v>45567</v>
      </c>
      <c r="B89" s="20">
        <f>'ICIS Euclid historical prices'!E92</f>
        <v>167.5</v>
      </c>
      <c r="C89" t="str">
        <f t="shared" si="6"/>
        <v>10-2024</v>
      </c>
      <c r="D89" s="19">
        <v>47027</v>
      </c>
      <c r="E89" s="90">
        <f t="shared" si="7"/>
        <v>47026</v>
      </c>
      <c r="F89" t="str">
        <f t="shared" si="8"/>
        <v/>
      </c>
      <c r="G89" s="91" t="str">
        <f t="shared" si="9"/>
        <v/>
      </c>
    </row>
    <row r="90" spans="1:7" x14ac:dyDescent="0.25">
      <c r="A90" s="86">
        <f>'ICIS Euclid historical prices'!A93</f>
        <v>45560</v>
      </c>
      <c r="B90" s="20">
        <f>'ICIS Euclid historical prices'!E93</f>
        <v>167.5</v>
      </c>
      <c r="C90" t="str">
        <f t="shared" si="6"/>
        <v>9-2024</v>
      </c>
      <c r="D90" s="19">
        <v>47058</v>
      </c>
      <c r="E90" s="90">
        <f t="shared" si="7"/>
        <v>47057</v>
      </c>
      <c r="F90" t="str">
        <f t="shared" si="8"/>
        <v/>
      </c>
      <c r="G90" s="91" t="str">
        <f t="shared" si="9"/>
        <v/>
      </c>
    </row>
    <row r="91" spans="1:7" x14ac:dyDescent="0.25">
      <c r="A91" s="86">
        <f>'ICIS Euclid historical prices'!A94</f>
        <v>45553</v>
      </c>
      <c r="B91" s="20">
        <f>'ICIS Euclid historical prices'!E94</f>
        <v>167.5</v>
      </c>
      <c r="C91" t="str">
        <f t="shared" si="6"/>
        <v>9-2024</v>
      </c>
      <c r="D91" s="19">
        <v>47088</v>
      </c>
      <c r="E91" s="90">
        <f t="shared" si="7"/>
        <v>47087</v>
      </c>
      <c r="F91" t="str">
        <f t="shared" si="8"/>
        <v/>
      </c>
      <c r="G91" s="91" t="str">
        <f t="shared" si="9"/>
        <v/>
      </c>
    </row>
    <row r="92" spans="1:7" x14ac:dyDescent="0.25">
      <c r="A92" s="86">
        <f>'ICIS Euclid historical prices'!A95</f>
        <v>45546</v>
      </c>
      <c r="B92" s="20">
        <f>'ICIS Euclid historical prices'!E95</f>
        <v>167.5</v>
      </c>
      <c r="C92" t="str">
        <f t="shared" si="6"/>
        <v>9-2024</v>
      </c>
      <c r="D92" s="19">
        <v>47119</v>
      </c>
      <c r="E92" s="90">
        <f t="shared" si="7"/>
        <v>47118</v>
      </c>
      <c r="F92" t="str">
        <f t="shared" si="8"/>
        <v/>
      </c>
      <c r="G92" s="91" t="str">
        <f t="shared" si="9"/>
        <v/>
      </c>
    </row>
    <row r="93" spans="1:7" x14ac:dyDescent="0.25">
      <c r="A93" s="86">
        <f>'ICIS Euclid historical prices'!A96</f>
        <v>45539</v>
      </c>
      <c r="B93" s="20">
        <f>'ICIS Euclid historical prices'!E96</f>
        <v>167.5</v>
      </c>
      <c r="C93" t="str">
        <f t="shared" si="6"/>
        <v>9-2024</v>
      </c>
      <c r="D93" s="19">
        <v>47150</v>
      </c>
      <c r="E93" s="90">
        <f t="shared" si="7"/>
        <v>47149</v>
      </c>
      <c r="F93" t="str">
        <f t="shared" si="8"/>
        <v/>
      </c>
      <c r="G93" s="91" t="str">
        <f t="shared" si="9"/>
        <v/>
      </c>
    </row>
    <row r="94" spans="1:7" x14ac:dyDescent="0.25">
      <c r="A94" s="86">
        <f>'ICIS Euclid historical prices'!A97</f>
        <v>45532</v>
      </c>
      <c r="B94" s="20">
        <f>'ICIS Euclid historical prices'!E97</f>
        <v>167.5</v>
      </c>
      <c r="C94" t="str">
        <f t="shared" si="6"/>
        <v>8-2024</v>
      </c>
      <c r="D94" s="19">
        <v>47178</v>
      </c>
      <c r="E94" s="90">
        <f t="shared" si="7"/>
        <v>47177</v>
      </c>
      <c r="F94" t="str">
        <f t="shared" si="8"/>
        <v/>
      </c>
      <c r="G94" s="91" t="str">
        <f t="shared" si="9"/>
        <v/>
      </c>
    </row>
    <row r="95" spans="1:7" x14ac:dyDescent="0.25">
      <c r="A95" s="86">
        <f>'ICIS Euclid historical prices'!A98</f>
        <v>45525</v>
      </c>
      <c r="B95" s="20">
        <f>'ICIS Euclid historical prices'!E98</f>
        <v>167.5</v>
      </c>
      <c r="C95" t="str">
        <f t="shared" si="6"/>
        <v>8-2024</v>
      </c>
      <c r="D95" s="19">
        <v>47209</v>
      </c>
      <c r="E95" s="90">
        <f t="shared" si="7"/>
        <v>47208</v>
      </c>
      <c r="F95" t="str">
        <f t="shared" si="8"/>
        <v/>
      </c>
      <c r="G95" s="91" t="str">
        <f t="shared" si="9"/>
        <v/>
      </c>
    </row>
    <row r="96" spans="1:7" x14ac:dyDescent="0.25">
      <c r="A96" s="86">
        <f>'ICIS Euclid historical prices'!A99</f>
        <v>45518</v>
      </c>
      <c r="B96" s="20">
        <f>'ICIS Euclid historical prices'!E99</f>
        <v>167.5</v>
      </c>
      <c r="C96" t="str">
        <f t="shared" si="6"/>
        <v>8-2024</v>
      </c>
      <c r="D96" s="19">
        <v>47239</v>
      </c>
      <c r="E96" s="90">
        <f t="shared" si="7"/>
        <v>47238</v>
      </c>
      <c r="F96" t="str">
        <f t="shared" si="8"/>
        <v/>
      </c>
      <c r="G96" s="91" t="str">
        <f t="shared" si="9"/>
        <v/>
      </c>
    </row>
    <row r="97" spans="1:7" x14ac:dyDescent="0.25">
      <c r="A97" s="86">
        <f>'ICIS Euclid historical prices'!A100</f>
        <v>45511</v>
      </c>
      <c r="B97" s="20">
        <f>'ICIS Euclid historical prices'!E100</f>
        <v>162.5</v>
      </c>
      <c r="C97" t="str">
        <f t="shared" si="6"/>
        <v>8-2024</v>
      </c>
      <c r="D97" s="19">
        <v>47270</v>
      </c>
      <c r="E97" s="90">
        <f t="shared" si="7"/>
        <v>47269</v>
      </c>
      <c r="F97" t="str">
        <f t="shared" si="8"/>
        <v/>
      </c>
      <c r="G97" s="91" t="str">
        <f t="shared" si="9"/>
        <v/>
      </c>
    </row>
    <row r="98" spans="1:7" x14ac:dyDescent="0.25">
      <c r="A98" s="86">
        <f>'ICIS Euclid historical prices'!A101</f>
        <v>45504</v>
      </c>
      <c r="B98" s="20">
        <f>'ICIS Euclid historical prices'!E101</f>
        <v>162.5</v>
      </c>
      <c r="C98" t="str">
        <f t="shared" ref="C98:C124" si="10">(MONTH(A98)&amp;"-"&amp;YEAR(A98))</f>
        <v>7-2024</v>
      </c>
      <c r="D98" s="19">
        <v>47300</v>
      </c>
      <c r="E98" s="90">
        <f t="shared" ref="E98:E124" si="11">EOMONTH(D98,-1)</f>
        <v>47299</v>
      </c>
      <c r="F98" t="str">
        <f t="shared" si="8"/>
        <v/>
      </c>
      <c r="G98" s="91" t="str">
        <f t="shared" si="9"/>
        <v/>
      </c>
    </row>
    <row r="99" spans="1:7" x14ac:dyDescent="0.25">
      <c r="A99" s="86">
        <f>'ICIS Euclid historical prices'!A102</f>
        <v>45497</v>
      </c>
      <c r="B99" s="20">
        <f>'ICIS Euclid historical prices'!E102</f>
        <v>157.5</v>
      </c>
      <c r="C99" t="str">
        <f t="shared" si="10"/>
        <v>7-2024</v>
      </c>
      <c r="D99" s="19">
        <v>47331</v>
      </c>
      <c r="E99" s="90">
        <f t="shared" si="11"/>
        <v>47330</v>
      </c>
      <c r="F99" t="str">
        <f t="shared" si="8"/>
        <v/>
      </c>
      <c r="G99" s="91" t="str">
        <f t="shared" si="9"/>
        <v/>
      </c>
    </row>
    <row r="100" spans="1:7" x14ac:dyDescent="0.25">
      <c r="A100" s="86">
        <f>'ICIS Euclid historical prices'!A103</f>
        <v>45490</v>
      </c>
      <c r="B100" s="20">
        <f>'ICIS Euclid historical prices'!E103</f>
        <v>157.5</v>
      </c>
      <c r="C100" t="str">
        <f t="shared" si="10"/>
        <v>7-2024</v>
      </c>
      <c r="D100" s="19">
        <v>47362</v>
      </c>
      <c r="E100" s="90">
        <f t="shared" si="11"/>
        <v>47361</v>
      </c>
      <c r="F100" t="str">
        <f t="shared" si="8"/>
        <v/>
      </c>
      <c r="G100" s="91" t="str">
        <f t="shared" si="9"/>
        <v/>
      </c>
    </row>
    <row r="101" spans="1:7" x14ac:dyDescent="0.25">
      <c r="A101" s="86">
        <f>'ICIS Euclid historical prices'!A104</f>
        <v>45483</v>
      </c>
      <c r="B101" s="20">
        <f>'ICIS Euclid historical prices'!E104</f>
        <v>157.5</v>
      </c>
      <c r="C101" t="str">
        <f t="shared" si="10"/>
        <v>7-2024</v>
      </c>
      <c r="D101" s="19">
        <v>47392</v>
      </c>
      <c r="E101" s="90">
        <f t="shared" si="11"/>
        <v>47391</v>
      </c>
      <c r="F101" t="str">
        <f t="shared" si="8"/>
        <v/>
      </c>
      <c r="G101" s="91" t="str">
        <f t="shared" si="9"/>
        <v/>
      </c>
    </row>
    <row r="102" spans="1:7" x14ac:dyDescent="0.25">
      <c r="A102" s="86">
        <f>'ICIS Euclid historical prices'!A105</f>
        <v>45476</v>
      </c>
      <c r="B102" s="20">
        <f>'ICIS Euclid historical prices'!E105</f>
        <v>155</v>
      </c>
      <c r="C102" t="str">
        <f t="shared" si="10"/>
        <v>7-2024</v>
      </c>
      <c r="D102" s="19">
        <v>47423</v>
      </c>
      <c r="E102" s="90">
        <f t="shared" si="11"/>
        <v>47422</v>
      </c>
      <c r="F102" t="str">
        <f t="shared" si="8"/>
        <v/>
      </c>
      <c r="G102" s="91" t="str">
        <f t="shared" si="9"/>
        <v/>
      </c>
    </row>
    <row r="103" spans="1:7" x14ac:dyDescent="0.25">
      <c r="A103" s="86">
        <f>'ICIS Euclid historical prices'!A106</f>
        <v>45469</v>
      </c>
      <c r="B103" s="20">
        <f>'ICIS Euclid historical prices'!E106</f>
        <v>155</v>
      </c>
      <c r="C103" t="str">
        <f t="shared" si="10"/>
        <v>6-2024</v>
      </c>
      <c r="D103" s="19">
        <v>47453</v>
      </c>
      <c r="E103" s="90">
        <f t="shared" si="11"/>
        <v>47452</v>
      </c>
      <c r="F103" t="str">
        <f t="shared" si="8"/>
        <v/>
      </c>
      <c r="G103" s="91" t="str">
        <f t="shared" si="9"/>
        <v/>
      </c>
    </row>
    <row r="104" spans="1:7" x14ac:dyDescent="0.25">
      <c r="A104" s="86">
        <f>'ICIS Euclid historical prices'!A107</f>
        <v>45462</v>
      </c>
      <c r="B104" s="20">
        <f>'ICIS Euclid historical prices'!E107</f>
        <v>152.5</v>
      </c>
      <c r="C104" t="str">
        <f t="shared" si="10"/>
        <v>6-2024</v>
      </c>
      <c r="D104" s="19">
        <v>47484</v>
      </c>
      <c r="E104" s="90">
        <f t="shared" si="11"/>
        <v>47483</v>
      </c>
      <c r="F104" t="str">
        <f t="shared" si="8"/>
        <v/>
      </c>
      <c r="G104" s="91" t="str">
        <f t="shared" si="9"/>
        <v/>
      </c>
    </row>
    <row r="105" spans="1:7" x14ac:dyDescent="0.25">
      <c r="A105" s="86">
        <f>'ICIS Euclid historical prices'!A108</f>
        <v>45455</v>
      </c>
      <c r="B105" s="20">
        <f>'ICIS Euclid historical prices'!E108</f>
        <v>145</v>
      </c>
      <c r="C105" t="str">
        <f t="shared" si="10"/>
        <v>6-2024</v>
      </c>
      <c r="D105" s="19">
        <v>47515</v>
      </c>
      <c r="E105" s="90">
        <f t="shared" si="11"/>
        <v>47514</v>
      </c>
      <c r="F105" t="str">
        <f t="shared" si="8"/>
        <v/>
      </c>
      <c r="G105" s="91" t="str">
        <f t="shared" si="9"/>
        <v/>
      </c>
    </row>
    <row r="106" spans="1:7" x14ac:dyDescent="0.25">
      <c r="A106" s="86">
        <f>'ICIS Euclid historical prices'!A109</f>
        <v>45448</v>
      </c>
      <c r="B106" s="20">
        <f>'ICIS Euclid historical prices'!E109</f>
        <v>135</v>
      </c>
      <c r="C106" t="str">
        <f t="shared" si="10"/>
        <v>6-2024</v>
      </c>
      <c r="D106" s="19">
        <v>47543</v>
      </c>
      <c r="E106" s="90">
        <f t="shared" si="11"/>
        <v>47542</v>
      </c>
      <c r="F106" t="str">
        <f t="shared" si="8"/>
        <v/>
      </c>
      <c r="G106" s="91" t="str">
        <f t="shared" si="9"/>
        <v/>
      </c>
    </row>
    <row r="107" spans="1:7" x14ac:dyDescent="0.25">
      <c r="A107" s="86">
        <f>'ICIS Euclid historical prices'!A110</f>
        <v>45441</v>
      </c>
      <c r="B107" s="20">
        <f>'ICIS Euclid historical prices'!E110</f>
        <v>135</v>
      </c>
      <c r="C107" t="str">
        <f t="shared" si="10"/>
        <v>5-2024</v>
      </c>
      <c r="D107" s="19">
        <v>47574</v>
      </c>
      <c r="E107" s="90">
        <f t="shared" si="11"/>
        <v>47573</v>
      </c>
      <c r="F107" t="str">
        <f t="shared" si="8"/>
        <v/>
      </c>
      <c r="G107" s="91" t="str">
        <f t="shared" si="9"/>
        <v/>
      </c>
    </row>
    <row r="108" spans="1:7" x14ac:dyDescent="0.25">
      <c r="A108" s="86">
        <f>'ICIS Euclid historical prices'!A111</f>
        <v>45434</v>
      </c>
      <c r="B108" s="20">
        <f>'ICIS Euclid historical prices'!E111</f>
        <v>135</v>
      </c>
      <c r="C108" t="str">
        <f t="shared" si="10"/>
        <v>5-2024</v>
      </c>
      <c r="D108" s="19">
        <v>47604</v>
      </c>
      <c r="E108" s="90">
        <f t="shared" si="11"/>
        <v>47603</v>
      </c>
      <c r="F108" t="str">
        <f t="shared" si="8"/>
        <v/>
      </c>
      <c r="G108" s="91" t="str">
        <f t="shared" si="9"/>
        <v/>
      </c>
    </row>
    <row r="109" spans="1:7" x14ac:dyDescent="0.25">
      <c r="A109" s="86">
        <f>'ICIS Euclid historical prices'!A112</f>
        <v>45427</v>
      </c>
      <c r="B109" s="20">
        <f>'ICIS Euclid historical prices'!E112</f>
        <v>135</v>
      </c>
      <c r="C109" t="str">
        <f t="shared" si="10"/>
        <v>5-2024</v>
      </c>
      <c r="D109" s="19">
        <v>47635</v>
      </c>
      <c r="E109" s="90">
        <f t="shared" si="11"/>
        <v>47634</v>
      </c>
      <c r="F109" t="str">
        <f t="shared" si="8"/>
        <v/>
      </c>
      <c r="G109" s="91" t="str">
        <f t="shared" si="9"/>
        <v/>
      </c>
    </row>
    <row r="110" spans="1:7" x14ac:dyDescent="0.25">
      <c r="A110" s="86">
        <f>'ICIS Euclid historical prices'!A113</f>
        <v>45420</v>
      </c>
      <c r="B110" s="20">
        <f>'ICIS Euclid historical prices'!E113</f>
        <v>137.5</v>
      </c>
      <c r="C110" t="str">
        <f t="shared" si="10"/>
        <v>5-2024</v>
      </c>
      <c r="D110" s="19">
        <v>47665</v>
      </c>
      <c r="E110" s="90">
        <f t="shared" si="11"/>
        <v>47664</v>
      </c>
      <c r="F110" t="str">
        <f t="shared" si="8"/>
        <v/>
      </c>
      <c r="G110" s="91" t="str">
        <f t="shared" si="9"/>
        <v/>
      </c>
    </row>
    <row r="111" spans="1:7" x14ac:dyDescent="0.25">
      <c r="A111" s="86">
        <f>'ICIS Euclid historical prices'!A114</f>
        <v>45413</v>
      </c>
      <c r="B111" s="20">
        <f>'ICIS Euclid historical prices'!E114</f>
        <v>137.5</v>
      </c>
      <c r="C111" t="str">
        <f t="shared" si="10"/>
        <v>5-2024</v>
      </c>
      <c r="D111" s="19">
        <v>47696</v>
      </c>
      <c r="E111" s="90">
        <f t="shared" si="11"/>
        <v>47695</v>
      </c>
      <c r="F111" t="str">
        <f t="shared" si="8"/>
        <v/>
      </c>
      <c r="G111" s="91" t="str">
        <f t="shared" si="9"/>
        <v/>
      </c>
    </row>
    <row r="112" spans="1:7" x14ac:dyDescent="0.25">
      <c r="A112" s="86">
        <f>'ICIS Euclid historical prices'!A115</f>
        <v>45406</v>
      </c>
      <c r="B112" s="20">
        <f>'ICIS Euclid historical prices'!E115</f>
        <v>136</v>
      </c>
      <c r="C112" t="str">
        <f t="shared" si="10"/>
        <v>4-2024</v>
      </c>
      <c r="D112" s="19">
        <v>47727</v>
      </c>
      <c r="E112" s="90">
        <f t="shared" si="11"/>
        <v>47726</v>
      </c>
      <c r="F112" t="str">
        <f t="shared" si="8"/>
        <v/>
      </c>
      <c r="G112" s="91" t="str">
        <f t="shared" si="9"/>
        <v/>
      </c>
    </row>
    <row r="113" spans="1:7" x14ac:dyDescent="0.25">
      <c r="A113" s="86">
        <f>'ICIS Euclid historical prices'!A116</f>
        <v>45399</v>
      </c>
      <c r="B113" s="20">
        <f>'ICIS Euclid historical prices'!E116</f>
        <v>131.5</v>
      </c>
      <c r="C113" t="str">
        <f t="shared" si="10"/>
        <v>4-2024</v>
      </c>
      <c r="D113" s="19">
        <v>47757</v>
      </c>
      <c r="E113" s="90">
        <f t="shared" si="11"/>
        <v>47756</v>
      </c>
      <c r="F113" t="str">
        <f t="shared" si="8"/>
        <v/>
      </c>
      <c r="G113" s="91" t="str">
        <f t="shared" si="9"/>
        <v/>
      </c>
    </row>
    <row r="114" spans="1:7" x14ac:dyDescent="0.25">
      <c r="A114" s="86">
        <f>'ICIS Euclid historical prices'!A117</f>
        <v>45392</v>
      </c>
      <c r="B114" s="20">
        <f>'ICIS Euclid historical prices'!E117</f>
        <v>131.5</v>
      </c>
      <c r="C114" t="str">
        <f t="shared" si="10"/>
        <v>4-2024</v>
      </c>
      <c r="D114" s="19">
        <v>47788</v>
      </c>
      <c r="E114" s="90">
        <f t="shared" si="11"/>
        <v>47787</v>
      </c>
      <c r="F114" t="str">
        <f t="shared" si="8"/>
        <v/>
      </c>
      <c r="G114" s="91" t="str">
        <f t="shared" si="9"/>
        <v/>
      </c>
    </row>
    <row r="115" spans="1:7" x14ac:dyDescent="0.25">
      <c r="A115" s="86">
        <f>'ICIS Euclid historical prices'!A118</f>
        <v>45385</v>
      </c>
      <c r="B115" s="20">
        <f>'ICIS Euclid historical prices'!E118</f>
        <v>131.5</v>
      </c>
      <c r="C115" t="str">
        <f t="shared" si="10"/>
        <v>4-2024</v>
      </c>
      <c r="D115" s="19">
        <v>47818</v>
      </c>
      <c r="E115" s="90">
        <f t="shared" si="11"/>
        <v>47817</v>
      </c>
      <c r="F115" t="str">
        <f t="shared" si="8"/>
        <v/>
      </c>
      <c r="G115" s="91" t="str">
        <f t="shared" si="9"/>
        <v/>
      </c>
    </row>
    <row r="116" spans="1:7" x14ac:dyDescent="0.25">
      <c r="A116" s="86">
        <f>'ICIS Euclid historical prices'!A119</f>
        <v>45378</v>
      </c>
      <c r="B116" s="20">
        <f>'ICIS Euclid historical prices'!E119</f>
        <v>131.5</v>
      </c>
      <c r="C116" t="str">
        <f t="shared" si="10"/>
        <v>3-2024</v>
      </c>
      <c r="D116" s="19">
        <v>47849</v>
      </c>
      <c r="E116" s="90">
        <f t="shared" si="11"/>
        <v>47848</v>
      </c>
      <c r="F116" t="str">
        <f t="shared" si="8"/>
        <v/>
      </c>
      <c r="G116" s="91" t="str">
        <f t="shared" si="9"/>
        <v/>
      </c>
    </row>
    <row r="117" spans="1:7" x14ac:dyDescent="0.25">
      <c r="A117" s="86">
        <f>'ICIS Euclid historical prices'!A120</f>
        <v>45371</v>
      </c>
      <c r="B117" s="20">
        <f>'ICIS Euclid historical prices'!E120</f>
        <v>130</v>
      </c>
      <c r="C117" t="str">
        <f t="shared" si="10"/>
        <v>3-2024</v>
      </c>
      <c r="D117" s="19">
        <v>47880</v>
      </c>
      <c r="E117" s="90">
        <f t="shared" si="11"/>
        <v>47879</v>
      </c>
      <c r="F117" t="str">
        <f t="shared" si="8"/>
        <v/>
      </c>
      <c r="G117" s="91" t="str">
        <f t="shared" si="9"/>
        <v/>
      </c>
    </row>
    <row r="118" spans="1:7" x14ac:dyDescent="0.25">
      <c r="A118" s="86">
        <f>'ICIS Euclid historical prices'!A121</f>
        <v>45364</v>
      </c>
      <c r="B118" s="20">
        <f>'ICIS Euclid historical prices'!E121</f>
        <v>127.5</v>
      </c>
      <c r="C118" t="str">
        <f t="shared" si="10"/>
        <v>3-2024</v>
      </c>
      <c r="D118" s="19">
        <v>47908</v>
      </c>
      <c r="E118" s="90">
        <f t="shared" si="11"/>
        <v>47907</v>
      </c>
      <c r="F118" t="str">
        <f t="shared" si="8"/>
        <v/>
      </c>
      <c r="G118" s="91" t="str">
        <f t="shared" si="9"/>
        <v/>
      </c>
    </row>
    <row r="119" spans="1:7" x14ac:dyDescent="0.25">
      <c r="A119" s="86">
        <f>'ICIS Euclid historical prices'!A122</f>
        <v>45357</v>
      </c>
      <c r="B119" s="20">
        <f>'ICIS Euclid historical prices'!E122</f>
        <v>126</v>
      </c>
      <c r="C119" t="str">
        <f t="shared" si="10"/>
        <v>3-2024</v>
      </c>
      <c r="D119" s="19">
        <v>47939</v>
      </c>
      <c r="E119" s="90">
        <f t="shared" si="11"/>
        <v>47938</v>
      </c>
      <c r="F119" t="str">
        <f t="shared" si="8"/>
        <v/>
      </c>
      <c r="G119" s="91" t="str">
        <f t="shared" si="9"/>
        <v/>
      </c>
    </row>
    <row r="120" spans="1:7" x14ac:dyDescent="0.25">
      <c r="A120" s="86">
        <f>'ICIS Euclid historical prices'!A123</f>
        <v>45350</v>
      </c>
      <c r="B120" s="20">
        <f>'ICIS Euclid historical prices'!E123</f>
        <v>127.5</v>
      </c>
      <c r="C120" t="str">
        <f t="shared" si="10"/>
        <v>2-2024</v>
      </c>
      <c r="D120" s="19">
        <v>47969</v>
      </c>
      <c r="E120" s="90">
        <f t="shared" si="11"/>
        <v>47968</v>
      </c>
      <c r="F120" t="str">
        <f t="shared" si="8"/>
        <v/>
      </c>
      <c r="G120" s="91" t="str">
        <f t="shared" si="9"/>
        <v/>
      </c>
    </row>
    <row r="121" spans="1:7" x14ac:dyDescent="0.25">
      <c r="A121" s="86">
        <f>'ICIS Euclid historical prices'!A124</f>
        <v>45343</v>
      </c>
      <c r="B121" s="20">
        <f>'ICIS Euclid historical prices'!E124</f>
        <v>127.5</v>
      </c>
      <c r="C121" t="str">
        <f t="shared" si="10"/>
        <v>2-2024</v>
      </c>
      <c r="D121" s="19">
        <v>48000</v>
      </c>
      <c r="E121" s="90">
        <f t="shared" si="11"/>
        <v>47999</v>
      </c>
      <c r="F121" t="str">
        <f t="shared" si="8"/>
        <v/>
      </c>
      <c r="G121" s="91" t="str">
        <f t="shared" si="9"/>
        <v/>
      </c>
    </row>
    <row r="122" spans="1:7" x14ac:dyDescent="0.25">
      <c r="A122" s="86">
        <f>'ICIS Euclid historical prices'!A125</f>
        <v>45336</v>
      </c>
      <c r="B122" s="20">
        <f>'ICIS Euclid historical prices'!E125</f>
        <v>127.5</v>
      </c>
      <c r="C122" t="str">
        <f t="shared" si="10"/>
        <v>2-2024</v>
      </c>
      <c r="D122" s="19">
        <v>48030</v>
      </c>
      <c r="E122" s="90">
        <f t="shared" si="11"/>
        <v>48029</v>
      </c>
      <c r="F122" t="str">
        <f t="shared" si="8"/>
        <v/>
      </c>
      <c r="G122" s="91" t="str">
        <f t="shared" si="9"/>
        <v/>
      </c>
    </row>
    <row r="123" spans="1:7" x14ac:dyDescent="0.25">
      <c r="A123" s="86">
        <f>'ICIS Euclid historical prices'!A126</f>
        <v>45329</v>
      </c>
      <c r="B123" s="20">
        <f>'ICIS Euclid historical prices'!E126</f>
        <v>127.5</v>
      </c>
      <c r="C123" t="str">
        <f t="shared" si="10"/>
        <v>2-2024</v>
      </c>
      <c r="D123" s="19">
        <v>48061</v>
      </c>
      <c r="E123" s="90">
        <f t="shared" si="11"/>
        <v>48060</v>
      </c>
      <c r="F123" t="str">
        <f t="shared" si="8"/>
        <v/>
      </c>
      <c r="G123" s="91" t="str">
        <f t="shared" si="9"/>
        <v/>
      </c>
    </row>
    <row r="124" spans="1:7" x14ac:dyDescent="0.25">
      <c r="A124" s="86">
        <f>'ICIS Euclid historical prices'!A127</f>
        <v>45322</v>
      </c>
      <c r="B124" s="20">
        <f>'ICIS Euclid historical prices'!E127</f>
        <v>132.5</v>
      </c>
      <c r="C124" t="str">
        <f t="shared" si="10"/>
        <v>1-2024</v>
      </c>
      <c r="D124" s="19">
        <v>48092</v>
      </c>
      <c r="E124" s="90">
        <f t="shared" si="11"/>
        <v>48091</v>
      </c>
      <c r="F124" t="str">
        <f t="shared" si="8"/>
        <v/>
      </c>
      <c r="G124" s="91" t="str">
        <f t="shared" si="9"/>
        <v/>
      </c>
    </row>
    <row r="125" spans="1:7" x14ac:dyDescent="0.25">
      <c r="A125" s="86"/>
      <c r="D125" s="19">
        <v>48122</v>
      </c>
      <c r="E125" s="90">
        <f t="shared" ref="E125:E128" si="12">EOMONTH(D125,-1)</f>
        <v>48121</v>
      </c>
      <c r="F125" t="str">
        <f t="shared" si="8"/>
        <v/>
      </c>
      <c r="G125" s="91" t="str">
        <f t="shared" si="9"/>
        <v/>
      </c>
    </row>
    <row r="126" spans="1:7" x14ac:dyDescent="0.25">
      <c r="A126" s="86"/>
      <c r="D126" s="19">
        <v>48153</v>
      </c>
      <c r="E126" s="90">
        <f t="shared" si="12"/>
        <v>48152</v>
      </c>
      <c r="F126" t="str">
        <f t="shared" si="8"/>
        <v/>
      </c>
      <c r="G126" s="91" t="str">
        <f t="shared" si="9"/>
        <v/>
      </c>
    </row>
    <row r="127" spans="1:7" x14ac:dyDescent="0.25">
      <c r="A127" s="86"/>
      <c r="D127" s="19">
        <v>48183</v>
      </c>
      <c r="E127" s="90">
        <f t="shared" si="12"/>
        <v>48182</v>
      </c>
      <c r="F127" t="str">
        <f t="shared" si="8"/>
        <v/>
      </c>
      <c r="G127" s="91" t="str">
        <f t="shared" si="9"/>
        <v/>
      </c>
    </row>
    <row r="128" spans="1:7" x14ac:dyDescent="0.25">
      <c r="A128" s="86"/>
      <c r="D128" s="19">
        <v>48214</v>
      </c>
      <c r="E128" s="90">
        <f t="shared" si="12"/>
        <v>48213</v>
      </c>
      <c r="F128" t="str">
        <f t="shared" si="8"/>
        <v/>
      </c>
      <c r="G128" s="91" t="str">
        <f t="shared" si="9"/>
        <v/>
      </c>
    </row>
    <row r="129" spans="1:1" x14ac:dyDescent="0.25">
      <c r="A129" s="86"/>
    </row>
    <row r="130" spans="1:1" x14ac:dyDescent="0.25">
      <c r="A130" s="86"/>
    </row>
    <row r="131" spans="1:1" x14ac:dyDescent="0.25">
      <c r="A131" s="86"/>
    </row>
    <row r="132" spans="1:1" x14ac:dyDescent="0.25">
      <c r="A132" s="86"/>
    </row>
    <row r="133" spans="1:1" x14ac:dyDescent="0.25">
      <c r="A133" s="86"/>
    </row>
    <row r="134" spans="1:1" x14ac:dyDescent="0.25">
      <c r="A134" s="86"/>
    </row>
    <row r="135" spans="1:1" x14ac:dyDescent="0.25">
      <c r="A135" s="86"/>
    </row>
    <row r="136" spans="1:1" x14ac:dyDescent="0.25">
      <c r="A136" s="86"/>
    </row>
    <row r="137" spans="1:1" x14ac:dyDescent="0.25">
      <c r="A137" s="86"/>
    </row>
    <row r="138" spans="1:1" x14ac:dyDescent="0.25">
      <c r="A138" s="86"/>
    </row>
    <row r="139" spans="1:1" x14ac:dyDescent="0.25">
      <c r="A139" s="86"/>
    </row>
  </sheetData>
  <sortState xmlns:xlrd2="http://schemas.microsoft.com/office/spreadsheetml/2017/richdata2" ref="A2:G124">
    <sortCondition ref="A1:A124"/>
  </sortState>
  <pageMargins left="0.7" right="0.7" top="0.75" bottom="0.75" header="0.3" footer="0.3"/>
  <customProperties>
    <customPr name="GUID" r:id="rId1"/>
  </customPropertie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E0F465-B133-4EC5-ADFF-AA5079D1C446}">
  <dimension ref="A1:N28"/>
  <sheetViews>
    <sheetView zoomScaleNormal="100" workbookViewId="0">
      <selection activeCell="D19" sqref="D19"/>
    </sheetView>
  </sheetViews>
  <sheetFormatPr defaultRowHeight="15" x14ac:dyDescent="0.25"/>
  <cols>
    <col min="1" max="1" width="45.5703125" bestFit="1" customWidth="1"/>
    <col min="2" max="2" width="10.7109375" bestFit="1" customWidth="1"/>
  </cols>
  <sheetData>
    <row r="1" spans="1:14" x14ac:dyDescent="0.25">
      <c r="C1" s="111">
        <f t="array" aca="1" ref="C1:N1" ca="1">TRANSPOSE('Euclid forward'!A3:A14)</f>
        <v>46247</v>
      </c>
      <c r="D1" s="111">
        <f ca="1"/>
        <v>46278</v>
      </c>
      <c r="E1" s="111">
        <f ca="1"/>
        <v>46308</v>
      </c>
      <c r="F1" s="111">
        <f ca="1"/>
        <v>46339</v>
      </c>
      <c r="G1" s="111">
        <f ca="1"/>
        <v>46369</v>
      </c>
      <c r="H1" s="111">
        <f ca="1"/>
        <v>46400</v>
      </c>
      <c r="I1" s="111">
        <f ca="1"/>
        <v>46431</v>
      </c>
      <c r="J1" s="111">
        <f ca="1"/>
        <v>46459</v>
      </c>
      <c r="K1" s="111">
        <f ca="1"/>
        <v>46490</v>
      </c>
      <c r="L1" s="111">
        <f ca="1"/>
        <v>46520</v>
      </c>
      <c r="M1" s="111">
        <f ca="1"/>
        <v>46551</v>
      </c>
      <c r="N1" s="111">
        <f ca="1"/>
        <v>46581</v>
      </c>
    </row>
    <row r="2" spans="1:14" x14ac:dyDescent="0.25">
      <c r="A2" s="110" t="s">
        <v>402</v>
      </c>
      <c r="B2" s="110" t="s">
        <v>403</v>
      </c>
      <c r="C2" s="41" t="s">
        <v>404</v>
      </c>
      <c r="D2" s="41" t="s">
        <v>405</v>
      </c>
      <c r="E2" s="41" t="s">
        <v>406</v>
      </c>
      <c r="F2" s="41" t="s">
        <v>407</v>
      </c>
      <c r="G2" s="41" t="s">
        <v>408</v>
      </c>
      <c r="H2" s="41" t="s">
        <v>409</v>
      </c>
      <c r="I2" s="41" t="s">
        <v>410</v>
      </c>
      <c r="J2" s="41" t="s">
        <v>411</v>
      </c>
      <c r="K2" s="41" t="s">
        <v>412</v>
      </c>
      <c r="L2" s="41" t="s">
        <v>413</v>
      </c>
      <c r="M2" s="41" t="s">
        <v>414</v>
      </c>
      <c r="N2" s="41" t="s">
        <v>415</v>
      </c>
    </row>
    <row r="3" spans="1:14" x14ac:dyDescent="0.25">
      <c r="A3" t="s">
        <v>79</v>
      </c>
      <c r="B3" s="66">
        <f ca="1">TODAY()</f>
        <v>46216</v>
      </c>
      <c r="C3" s="13">
        <f ca="1">INDEX('Euclid forward'!$B$3:$AV$14,MATCH('Trade''On Forward curve'!C$1,'Euclid forward'!$A$3:$A$14,0),MATCH('Trade''On Forward curve'!$A3,('Euclid forward'!$B$2:$AV$2),0))</f>
        <v>380</v>
      </c>
      <c r="D3" s="13">
        <f ca="1">INDEX('Euclid forward'!$B$3:$AV$14,MATCH('Trade''On Forward curve'!D$1,'Euclid forward'!$A$3:$A$14,0),MATCH('Trade''On Forward curve'!$A3,('Euclid forward'!$B$2:$AV$2),0))</f>
        <v>370</v>
      </c>
      <c r="E3" s="13">
        <f ca="1">INDEX('Euclid forward'!$B$3:$AV$14,MATCH('Trade''On Forward curve'!E$1,'Euclid forward'!$A$3:$A$14,0),MATCH('Trade''On Forward curve'!$A3,('Euclid forward'!$B$2:$AV$2),0))</f>
        <v>360</v>
      </c>
      <c r="F3" s="13">
        <f ca="1">INDEX('Euclid forward'!$B$3:$AV$14,MATCH('Trade''On Forward curve'!F$1,'Euclid forward'!$A$3:$A$14,0),MATCH('Trade''On Forward curve'!$A3,('Euclid forward'!$B$2:$AV$2),0))</f>
        <v>355</v>
      </c>
      <c r="G3" s="13">
        <f ca="1">INDEX('Euclid forward'!$B$3:$AV$14,MATCH('Trade''On Forward curve'!G$1,'Euclid forward'!$A$3:$A$14,0),MATCH('Trade''On Forward curve'!$A3,('Euclid forward'!$B$2:$AV$2),0))</f>
        <v>345</v>
      </c>
      <c r="H3" s="13">
        <f ca="1">INDEX('Euclid forward'!$B$3:$AV$14,MATCH('Trade''On Forward curve'!H$1,'Euclid forward'!$A$3:$A$14,0),MATCH('Trade''On Forward curve'!$A3,('Euclid forward'!$B$2:$AV$2),0))</f>
        <v>335</v>
      </c>
      <c r="I3" s="13">
        <f ca="1">INDEX('Euclid forward'!$B$3:$AV$14,MATCH('Trade''On Forward curve'!I$1,'Euclid forward'!$A$3:$A$14,0),MATCH('Trade''On Forward curve'!$A3,('Euclid forward'!$B$2:$AV$2),0))</f>
        <v>335</v>
      </c>
      <c r="J3" s="13">
        <f ca="1">INDEX('Euclid forward'!$B$3:$AV$14,MATCH('Trade''On Forward curve'!J$1,'Euclid forward'!$A$3:$A$14,0),MATCH('Trade''On Forward curve'!$A3,('Euclid forward'!$B$2:$AV$2),0))</f>
        <v>335</v>
      </c>
      <c r="K3" s="13">
        <f ca="1">INDEX('Euclid forward'!$B$3:$AV$14,MATCH('Trade''On Forward curve'!K$1,'Euclid forward'!$A$3:$A$14,0),MATCH('Trade''On Forward curve'!$A3,('Euclid forward'!$B$2:$AV$2),0))</f>
        <v>335</v>
      </c>
      <c r="L3" s="13">
        <f ca="1">INDEX('Euclid forward'!$B$3:$AV$14,MATCH('Trade''On Forward curve'!L$1,'Euclid forward'!$A$3:$A$14,0),MATCH('Trade''On Forward curve'!$A3,('Euclid forward'!$B$2:$AV$2),0))</f>
        <v>335</v>
      </c>
      <c r="M3" s="13">
        <f ca="1">INDEX('Euclid forward'!$B$3:$AV$14,MATCH('Trade''On Forward curve'!M$1,'Euclid forward'!$A$3:$A$14,0),MATCH('Trade''On Forward curve'!$A3,('Euclid forward'!$B$2:$AV$2),0))</f>
        <v>335</v>
      </c>
      <c r="N3" s="13">
        <f ca="1">INDEX('Euclid forward'!$B$3:$AV$14,MATCH('Trade''On Forward curve'!N$1,'Euclid forward'!$A$3:$A$14,0),MATCH('Trade''On Forward curve'!$A3,('Euclid forward'!$B$2:$AV$2),0))</f>
        <v>335</v>
      </c>
    </row>
    <row r="4" spans="1:14" x14ac:dyDescent="0.25">
      <c r="A4" t="s">
        <v>80</v>
      </c>
      <c r="B4" s="66">
        <f ca="1">B3</f>
        <v>46216</v>
      </c>
      <c r="C4" s="13">
        <f ca="1">INDEX('Euclid forward'!$B$3:$AV$14,MATCH('Trade''On Forward curve'!C$1,'Euclid forward'!$A$3:$A$14,0),MATCH('Trade''On Forward curve'!$A4,('Euclid forward'!$B$2:$AV$2),0))</f>
        <v>380</v>
      </c>
      <c r="D4" s="13">
        <f ca="1">INDEX('Euclid forward'!$B$3:$AV$14,MATCH('Trade''On Forward curve'!D$1,'Euclid forward'!$A$3:$A$14,0),MATCH('Trade''On Forward curve'!$A4,('Euclid forward'!$B$2:$AV$2),0))</f>
        <v>380</v>
      </c>
      <c r="E4" s="13">
        <f ca="1">INDEX('Euclid forward'!$B$3:$AV$14,MATCH('Trade''On Forward curve'!E$1,'Euclid forward'!$A$3:$A$14,0),MATCH('Trade''On Forward curve'!$A4,('Euclid forward'!$B$2:$AV$2),0))</f>
        <v>370</v>
      </c>
      <c r="F4" s="13">
        <f ca="1">INDEX('Euclid forward'!$B$3:$AV$14,MATCH('Trade''On Forward curve'!F$1,'Euclid forward'!$A$3:$A$14,0),MATCH('Trade''On Forward curve'!$A4,('Euclid forward'!$B$2:$AV$2),0))</f>
        <v>360</v>
      </c>
      <c r="G4" s="13">
        <f ca="1">INDEX('Euclid forward'!$B$3:$AV$14,MATCH('Trade''On Forward curve'!G$1,'Euclid forward'!$A$3:$A$14,0),MATCH('Trade''On Forward curve'!$A4,('Euclid forward'!$B$2:$AV$2),0))</f>
        <v>355</v>
      </c>
      <c r="H4" s="13">
        <f ca="1">INDEX('Euclid forward'!$B$3:$AV$14,MATCH('Trade''On Forward curve'!H$1,'Euclid forward'!$A$3:$A$14,0),MATCH('Trade''On Forward curve'!$A4,('Euclid forward'!$B$2:$AV$2),0))</f>
        <v>355</v>
      </c>
      <c r="I4" s="13">
        <f ca="1">INDEX('Euclid forward'!$B$3:$AV$14,MATCH('Trade''On Forward curve'!I$1,'Euclid forward'!$A$3:$A$14,0),MATCH('Trade''On Forward curve'!$A4,('Euclid forward'!$B$2:$AV$2),0))</f>
        <v>355</v>
      </c>
      <c r="J4" s="13">
        <f ca="1">INDEX('Euclid forward'!$B$3:$AV$14,MATCH('Trade''On Forward curve'!J$1,'Euclid forward'!$A$3:$A$14,0),MATCH('Trade''On Forward curve'!$A4,('Euclid forward'!$B$2:$AV$2),0))</f>
        <v>355</v>
      </c>
      <c r="K4" s="13">
        <f ca="1">INDEX('Euclid forward'!$B$3:$AV$14,MATCH('Trade''On Forward curve'!K$1,'Euclid forward'!$A$3:$A$14,0),MATCH('Trade''On Forward curve'!$A4,('Euclid forward'!$B$2:$AV$2),0))</f>
        <v>355</v>
      </c>
      <c r="L4" s="13">
        <f ca="1">INDEX('Euclid forward'!$B$3:$AV$14,MATCH('Trade''On Forward curve'!L$1,'Euclid forward'!$A$3:$A$14,0),MATCH('Trade''On Forward curve'!$A4,('Euclid forward'!$B$2:$AV$2),0))</f>
        <v>355</v>
      </c>
      <c r="M4" s="13">
        <f ca="1">INDEX('Euclid forward'!$B$3:$AV$14,MATCH('Trade''On Forward curve'!M$1,'Euclid forward'!$A$3:$A$14,0),MATCH('Trade''On Forward curve'!$A4,('Euclid forward'!$B$2:$AV$2),0))</f>
        <v>355</v>
      </c>
      <c r="N4" s="13">
        <f ca="1">INDEX('Euclid forward'!$B$3:$AV$14,MATCH('Trade''On Forward curve'!N$1,'Euclid forward'!$A$3:$A$14,0),MATCH('Trade''On Forward curve'!$A4,('Euclid forward'!$B$2:$AV$2),0))</f>
        <v>355</v>
      </c>
    </row>
    <row r="5" spans="1:14" x14ac:dyDescent="0.25">
      <c r="A5" t="s">
        <v>81</v>
      </c>
      <c r="B5" s="66">
        <f t="shared" ref="B5:B28" ca="1" si="0">B4</f>
        <v>46216</v>
      </c>
      <c r="C5" s="13">
        <f ca="1">INDEX('Euclid forward'!$B$3:$AV$14,MATCH('Trade''On Forward curve'!C$1,'Euclid forward'!$A$3:$A$14,0),MATCH('Trade''On Forward curve'!$A5,('Euclid forward'!$B$2:$AV$2),0))</f>
        <v>375</v>
      </c>
      <c r="D5" s="13">
        <f ca="1">INDEX('Euclid forward'!$B$3:$AV$14,MATCH('Trade''On Forward curve'!D$1,'Euclid forward'!$A$3:$A$14,0),MATCH('Trade''On Forward curve'!$A5,('Euclid forward'!$B$2:$AV$2),0))</f>
        <v>375</v>
      </c>
      <c r="E5" s="13">
        <f ca="1">INDEX('Euclid forward'!$B$3:$AV$14,MATCH('Trade''On Forward curve'!E$1,'Euclid forward'!$A$3:$A$14,0),MATCH('Trade''On Forward curve'!$A5,('Euclid forward'!$B$2:$AV$2),0))</f>
        <v>375</v>
      </c>
      <c r="F5" s="13">
        <f ca="1">INDEX('Euclid forward'!$B$3:$AV$14,MATCH('Trade''On Forward curve'!F$1,'Euclid forward'!$A$3:$A$14,0),MATCH('Trade''On Forward curve'!$A5,('Euclid forward'!$B$2:$AV$2),0))</f>
        <v>370</v>
      </c>
      <c r="G5" s="13">
        <f ca="1">INDEX('Euclid forward'!$B$3:$AV$14,MATCH('Trade''On Forward curve'!G$1,'Euclid forward'!$A$3:$A$14,0),MATCH('Trade''On Forward curve'!$A5,('Euclid forward'!$B$2:$AV$2),0))</f>
        <v>360</v>
      </c>
      <c r="H5" s="13">
        <f ca="1">INDEX('Euclid forward'!$B$3:$AV$14,MATCH('Trade''On Forward curve'!H$1,'Euclid forward'!$A$3:$A$14,0),MATCH('Trade''On Forward curve'!$A5,('Euclid forward'!$B$2:$AV$2),0))</f>
        <v>350</v>
      </c>
      <c r="I5" s="13">
        <f ca="1">INDEX('Euclid forward'!$B$3:$AV$14,MATCH('Trade''On Forward curve'!I$1,'Euclid forward'!$A$3:$A$14,0),MATCH('Trade''On Forward curve'!$A5,('Euclid forward'!$B$2:$AV$2),0))</f>
        <v>345</v>
      </c>
      <c r="J5" s="13">
        <f ca="1">INDEX('Euclid forward'!$B$3:$AV$14,MATCH('Trade''On Forward curve'!J$1,'Euclid forward'!$A$3:$A$14,0),MATCH('Trade''On Forward curve'!$A5,('Euclid forward'!$B$2:$AV$2),0))</f>
        <v>345</v>
      </c>
      <c r="K5" s="13">
        <f ca="1">INDEX('Euclid forward'!$B$3:$AV$14,MATCH('Trade''On Forward curve'!K$1,'Euclid forward'!$A$3:$A$14,0),MATCH('Trade''On Forward curve'!$A5,('Euclid forward'!$B$2:$AV$2),0))</f>
        <v>345</v>
      </c>
      <c r="L5" s="13">
        <f ca="1">INDEX('Euclid forward'!$B$3:$AV$14,MATCH('Trade''On Forward curve'!L$1,'Euclid forward'!$A$3:$A$14,0),MATCH('Trade''On Forward curve'!$A5,('Euclid forward'!$B$2:$AV$2),0))</f>
        <v>345</v>
      </c>
      <c r="M5" s="13">
        <f ca="1">INDEX('Euclid forward'!$B$3:$AV$14,MATCH('Trade''On Forward curve'!M$1,'Euclid forward'!$A$3:$A$14,0),MATCH('Trade''On Forward curve'!$A5,('Euclid forward'!$B$2:$AV$2),0))</f>
        <v>345</v>
      </c>
      <c r="N5" s="13">
        <f ca="1">INDEX('Euclid forward'!$B$3:$AV$14,MATCH('Trade''On Forward curve'!N$1,'Euclid forward'!$A$3:$A$14,0),MATCH('Trade''On Forward curve'!$A5,('Euclid forward'!$B$2:$AV$2),0))</f>
        <v>345</v>
      </c>
    </row>
    <row r="6" spans="1:14" x14ac:dyDescent="0.25">
      <c r="A6" t="s">
        <v>82</v>
      </c>
      <c r="B6" s="66">
        <f t="shared" ca="1" si="0"/>
        <v>46216</v>
      </c>
      <c r="C6" s="13">
        <f ca="1">INDEX('Euclid forward'!$B$3:$AV$14,MATCH('Trade''On Forward curve'!C$1,'Euclid forward'!$A$3:$A$14,0),MATCH('Trade''On Forward curve'!$A6,('Euclid forward'!$B$2:$AV$2),0))</f>
        <v>475</v>
      </c>
      <c r="D6" s="13">
        <f ca="1">INDEX('Euclid forward'!$B$3:$AV$14,MATCH('Trade''On Forward curve'!D$1,'Euclid forward'!$A$3:$A$14,0),MATCH('Trade''On Forward curve'!$A6,('Euclid forward'!$B$2:$AV$2),0))</f>
        <v>470</v>
      </c>
      <c r="E6" s="13">
        <f ca="1">INDEX('Euclid forward'!$B$3:$AV$14,MATCH('Trade''On Forward curve'!E$1,'Euclid forward'!$A$3:$A$14,0),MATCH('Trade''On Forward curve'!$A6,('Euclid forward'!$B$2:$AV$2),0))</f>
        <v>460</v>
      </c>
      <c r="F6" s="13">
        <f ca="1">INDEX('Euclid forward'!$B$3:$AV$14,MATCH('Trade''On Forward curve'!F$1,'Euclid forward'!$A$3:$A$14,0),MATCH('Trade''On Forward curve'!$A6,('Euclid forward'!$B$2:$AV$2),0))</f>
        <v>450</v>
      </c>
      <c r="G6" s="13">
        <f ca="1">INDEX('Euclid forward'!$B$3:$AV$14,MATCH('Trade''On Forward curve'!G$1,'Euclid forward'!$A$3:$A$14,0),MATCH('Trade''On Forward curve'!$A6,('Euclid forward'!$B$2:$AV$2),0))</f>
        <v>450</v>
      </c>
      <c r="H6" s="13">
        <f ca="1">INDEX('Euclid forward'!$B$3:$AV$14,MATCH('Trade''On Forward curve'!H$1,'Euclid forward'!$A$3:$A$14,0),MATCH('Trade''On Forward curve'!$A6,('Euclid forward'!$B$2:$AV$2),0))</f>
        <v>450</v>
      </c>
      <c r="I6" s="13">
        <f ca="1">INDEX('Euclid forward'!$B$3:$AV$14,MATCH('Trade''On Forward curve'!I$1,'Euclid forward'!$A$3:$A$14,0),MATCH('Trade''On Forward curve'!$A6,('Euclid forward'!$B$2:$AV$2),0))</f>
        <v>450</v>
      </c>
      <c r="J6" s="13">
        <f ca="1">INDEX('Euclid forward'!$B$3:$AV$14,MATCH('Trade''On Forward curve'!J$1,'Euclid forward'!$A$3:$A$14,0),MATCH('Trade''On Forward curve'!$A6,('Euclid forward'!$B$2:$AV$2),0))</f>
        <v>450</v>
      </c>
      <c r="K6" s="13">
        <f ca="1">INDEX('Euclid forward'!$B$3:$AV$14,MATCH('Trade''On Forward curve'!K$1,'Euclid forward'!$A$3:$A$14,0),MATCH('Trade''On Forward curve'!$A6,('Euclid forward'!$B$2:$AV$2),0))</f>
        <v>450</v>
      </c>
      <c r="L6" s="13">
        <f ca="1">INDEX('Euclid forward'!$B$3:$AV$14,MATCH('Trade''On Forward curve'!L$1,'Euclid forward'!$A$3:$A$14,0),MATCH('Trade''On Forward curve'!$A6,('Euclid forward'!$B$2:$AV$2),0))</f>
        <v>450</v>
      </c>
      <c r="M6" s="13">
        <f ca="1">INDEX('Euclid forward'!$B$3:$AV$14,MATCH('Trade''On Forward curve'!M$1,'Euclid forward'!$A$3:$A$14,0),MATCH('Trade''On Forward curve'!$A6,('Euclid forward'!$B$2:$AV$2),0))</f>
        <v>450</v>
      </c>
      <c r="N6" s="13">
        <f ca="1">INDEX('Euclid forward'!$B$3:$AV$14,MATCH('Trade''On Forward curve'!N$1,'Euclid forward'!$A$3:$A$14,0),MATCH('Trade''On Forward curve'!$A6,('Euclid forward'!$B$2:$AV$2),0))</f>
        <v>450</v>
      </c>
    </row>
    <row r="7" spans="1:14" x14ac:dyDescent="0.25">
      <c r="A7" t="s">
        <v>83</v>
      </c>
      <c r="B7" s="66">
        <f t="shared" ca="1" si="0"/>
        <v>46216</v>
      </c>
      <c r="C7" s="13">
        <f ca="1">INDEX('Euclid forward'!$B$3:$AV$14,MATCH('Trade''On Forward curve'!C$1,'Euclid forward'!$A$3:$A$14,0),MATCH('Trade''On Forward curve'!$A7,('Euclid forward'!$B$2:$AV$2),0))</f>
        <v>460</v>
      </c>
      <c r="D7" s="13">
        <f ca="1">INDEX('Euclid forward'!$B$3:$AV$14,MATCH('Trade''On Forward curve'!D$1,'Euclid forward'!$A$3:$A$14,0),MATCH('Trade''On Forward curve'!$A7,('Euclid forward'!$B$2:$AV$2),0))</f>
        <v>455</v>
      </c>
      <c r="E7" s="13">
        <f ca="1">INDEX('Euclid forward'!$B$3:$AV$14,MATCH('Trade''On Forward curve'!E$1,'Euclid forward'!$A$3:$A$14,0),MATCH('Trade''On Forward curve'!$A7,('Euclid forward'!$B$2:$AV$2),0))</f>
        <v>435</v>
      </c>
      <c r="F7" s="13">
        <f ca="1">INDEX('Euclid forward'!$B$3:$AV$14,MATCH('Trade''On Forward curve'!F$1,'Euclid forward'!$A$3:$A$14,0),MATCH('Trade''On Forward curve'!$A7,('Euclid forward'!$B$2:$AV$2),0))</f>
        <v>420</v>
      </c>
      <c r="G7" s="13">
        <f ca="1">INDEX('Euclid forward'!$B$3:$AV$14,MATCH('Trade''On Forward curve'!G$1,'Euclid forward'!$A$3:$A$14,0),MATCH('Trade''On Forward curve'!$A7,('Euclid forward'!$B$2:$AV$2),0))</f>
        <v>415</v>
      </c>
      <c r="H7" s="13">
        <f ca="1">INDEX('Euclid forward'!$B$3:$AV$14,MATCH('Trade''On Forward curve'!H$1,'Euclid forward'!$A$3:$A$14,0),MATCH('Trade''On Forward curve'!$A7,('Euclid forward'!$B$2:$AV$2),0))</f>
        <v>410</v>
      </c>
      <c r="I7" s="13">
        <f ca="1">INDEX('Euclid forward'!$B$3:$AV$14,MATCH('Trade''On Forward curve'!I$1,'Euclid forward'!$A$3:$A$14,0),MATCH('Trade''On Forward curve'!$A7,('Euclid forward'!$B$2:$AV$2),0))</f>
        <v>410</v>
      </c>
      <c r="J7" s="13">
        <f ca="1">INDEX('Euclid forward'!$B$3:$AV$14,MATCH('Trade''On Forward curve'!J$1,'Euclid forward'!$A$3:$A$14,0),MATCH('Trade''On Forward curve'!$A7,('Euclid forward'!$B$2:$AV$2),0))</f>
        <v>410</v>
      </c>
      <c r="K7" s="13">
        <f ca="1">INDEX('Euclid forward'!$B$3:$AV$14,MATCH('Trade''On Forward curve'!K$1,'Euclid forward'!$A$3:$A$14,0),MATCH('Trade''On Forward curve'!$A7,('Euclid forward'!$B$2:$AV$2),0))</f>
        <v>410</v>
      </c>
      <c r="L7" s="13">
        <f ca="1">INDEX('Euclid forward'!$B$3:$AV$14,MATCH('Trade''On Forward curve'!L$1,'Euclid forward'!$A$3:$A$14,0),MATCH('Trade''On Forward curve'!$A7,('Euclid forward'!$B$2:$AV$2),0))</f>
        <v>410</v>
      </c>
      <c r="M7" s="13">
        <f ca="1">INDEX('Euclid forward'!$B$3:$AV$14,MATCH('Trade''On Forward curve'!M$1,'Euclid forward'!$A$3:$A$14,0),MATCH('Trade''On Forward curve'!$A7,('Euclid forward'!$B$2:$AV$2),0))</f>
        <v>410</v>
      </c>
      <c r="N7" s="13">
        <f ca="1">INDEX('Euclid forward'!$B$3:$AV$14,MATCH('Trade''On Forward curve'!N$1,'Euclid forward'!$A$3:$A$14,0),MATCH('Trade''On Forward curve'!$A7,('Euclid forward'!$B$2:$AV$2),0))</f>
        <v>410</v>
      </c>
    </row>
    <row r="8" spans="1:14" x14ac:dyDescent="0.25">
      <c r="A8" t="s">
        <v>84</v>
      </c>
      <c r="B8" s="66">
        <f t="shared" ca="1" si="0"/>
        <v>46216</v>
      </c>
      <c r="C8" s="13">
        <f ca="1">INDEX('Euclid forward'!$B$3:$AV$14,MATCH('Trade''On Forward curve'!C$1,'Euclid forward'!$A$3:$A$14,0),MATCH('Trade''On Forward curve'!$A8,('Euclid forward'!$B$2:$AV$2),0))</f>
        <v>425</v>
      </c>
      <c r="D8" s="13">
        <f ca="1">INDEX('Euclid forward'!$B$3:$AV$14,MATCH('Trade''On Forward curve'!D$1,'Euclid forward'!$A$3:$A$14,0),MATCH('Trade''On Forward curve'!$A8,('Euclid forward'!$B$2:$AV$2),0))</f>
        <v>420</v>
      </c>
      <c r="E8" s="13">
        <f ca="1">INDEX('Euclid forward'!$B$3:$AV$14,MATCH('Trade''On Forward curve'!E$1,'Euclid forward'!$A$3:$A$14,0),MATCH('Trade''On Forward curve'!$A8,('Euclid forward'!$B$2:$AV$2),0))</f>
        <v>410</v>
      </c>
      <c r="F8" s="13">
        <f ca="1">INDEX('Euclid forward'!$B$3:$AV$14,MATCH('Trade''On Forward curve'!F$1,'Euclid forward'!$A$3:$A$14,0),MATCH('Trade''On Forward curve'!$A8,('Euclid forward'!$B$2:$AV$2),0))</f>
        <v>402</v>
      </c>
      <c r="G8" s="13">
        <f ca="1">INDEX('Euclid forward'!$B$3:$AV$14,MATCH('Trade''On Forward curve'!G$1,'Euclid forward'!$A$3:$A$14,0),MATCH('Trade''On Forward curve'!$A8,('Euclid forward'!$B$2:$AV$2),0))</f>
        <v>392</v>
      </c>
      <c r="H8" s="13">
        <f ca="1">INDEX('Euclid forward'!$B$3:$AV$14,MATCH('Trade''On Forward curve'!H$1,'Euclid forward'!$A$3:$A$14,0),MATCH('Trade''On Forward curve'!$A8,('Euclid forward'!$B$2:$AV$2),0))</f>
        <v>382</v>
      </c>
      <c r="I8" s="13">
        <f ca="1">INDEX('Euclid forward'!$B$3:$AV$14,MATCH('Trade''On Forward curve'!I$1,'Euclid forward'!$A$3:$A$14,0),MATCH('Trade''On Forward curve'!$A8,('Euclid forward'!$B$2:$AV$2),0))</f>
        <v>380</v>
      </c>
      <c r="J8" s="13">
        <f ca="1">INDEX('Euclid forward'!$B$3:$AV$14,MATCH('Trade''On Forward curve'!J$1,'Euclid forward'!$A$3:$A$14,0),MATCH('Trade''On Forward curve'!$A8,('Euclid forward'!$B$2:$AV$2),0))</f>
        <v>380</v>
      </c>
      <c r="K8" s="13">
        <f ca="1">INDEX('Euclid forward'!$B$3:$AV$14,MATCH('Trade''On Forward curve'!K$1,'Euclid forward'!$A$3:$A$14,0),MATCH('Trade''On Forward curve'!$A8,('Euclid forward'!$B$2:$AV$2),0))</f>
        <v>380</v>
      </c>
      <c r="L8" s="13">
        <f ca="1">INDEX('Euclid forward'!$B$3:$AV$14,MATCH('Trade''On Forward curve'!L$1,'Euclid forward'!$A$3:$A$14,0),MATCH('Trade''On Forward curve'!$A8,('Euclid forward'!$B$2:$AV$2),0))</f>
        <v>380</v>
      </c>
      <c r="M8" s="13">
        <f ca="1">INDEX('Euclid forward'!$B$3:$AV$14,MATCH('Trade''On Forward curve'!M$1,'Euclid forward'!$A$3:$A$14,0),MATCH('Trade''On Forward curve'!$A8,('Euclid forward'!$B$2:$AV$2),0))</f>
        <v>380</v>
      </c>
      <c r="N8" s="13">
        <f ca="1">INDEX('Euclid forward'!$B$3:$AV$14,MATCH('Trade''On Forward curve'!N$1,'Euclid forward'!$A$3:$A$14,0),MATCH('Trade''On Forward curve'!$A8,('Euclid forward'!$B$2:$AV$2),0))</f>
        <v>380</v>
      </c>
    </row>
    <row r="9" spans="1:14" x14ac:dyDescent="0.25">
      <c r="A9" t="s">
        <v>85</v>
      </c>
      <c r="B9" s="66">
        <f t="shared" ca="1" si="0"/>
        <v>46216</v>
      </c>
      <c r="C9" s="13">
        <f ca="1">INDEX('Euclid forward'!$B$3:$AV$14,MATCH('Trade''On Forward curve'!C$1,'Euclid forward'!$A$3:$A$14,0),MATCH('Trade''On Forward curve'!$A9,('Euclid forward'!$B$2:$AV$2),0))</f>
        <v>435</v>
      </c>
      <c r="D9" s="13">
        <f ca="1">INDEX('Euclid forward'!$B$3:$AV$14,MATCH('Trade''On Forward curve'!D$1,'Euclid forward'!$A$3:$A$14,0),MATCH('Trade''On Forward curve'!$A9,('Euclid forward'!$B$2:$AV$2),0))</f>
        <v>435</v>
      </c>
      <c r="E9" s="13">
        <f ca="1">INDEX('Euclid forward'!$B$3:$AV$14,MATCH('Trade''On Forward curve'!E$1,'Euclid forward'!$A$3:$A$14,0),MATCH('Trade''On Forward curve'!$A9,('Euclid forward'!$B$2:$AV$2),0))</f>
        <v>420</v>
      </c>
      <c r="F9" s="13">
        <f ca="1">INDEX('Euclid forward'!$B$3:$AV$14,MATCH('Trade''On Forward curve'!F$1,'Euclid forward'!$A$3:$A$14,0),MATCH('Trade''On Forward curve'!$A9,('Euclid forward'!$B$2:$AV$2),0))</f>
        <v>405</v>
      </c>
      <c r="G9" s="13">
        <f ca="1">INDEX('Euclid forward'!$B$3:$AV$14,MATCH('Trade''On Forward curve'!G$1,'Euclid forward'!$A$3:$A$14,0),MATCH('Trade''On Forward curve'!$A9,('Euclid forward'!$B$2:$AV$2),0))</f>
        <v>395</v>
      </c>
      <c r="H9" s="13">
        <f ca="1">INDEX('Euclid forward'!$B$3:$AV$14,MATCH('Trade''On Forward curve'!H$1,'Euclid forward'!$A$3:$A$14,0),MATCH('Trade''On Forward curve'!$A9,('Euclid forward'!$B$2:$AV$2),0))</f>
        <v>395</v>
      </c>
      <c r="I9" s="13">
        <f ca="1">INDEX('Euclid forward'!$B$3:$AV$14,MATCH('Trade''On Forward curve'!I$1,'Euclid forward'!$A$3:$A$14,0),MATCH('Trade''On Forward curve'!$A9,('Euclid forward'!$B$2:$AV$2),0))</f>
        <v>395</v>
      </c>
      <c r="J9" s="13">
        <f ca="1">INDEX('Euclid forward'!$B$3:$AV$14,MATCH('Trade''On Forward curve'!J$1,'Euclid forward'!$A$3:$A$14,0),MATCH('Trade''On Forward curve'!$A9,('Euclid forward'!$B$2:$AV$2),0))</f>
        <v>395</v>
      </c>
      <c r="K9" s="13">
        <f ca="1">INDEX('Euclid forward'!$B$3:$AV$14,MATCH('Trade''On Forward curve'!K$1,'Euclid forward'!$A$3:$A$14,0),MATCH('Trade''On Forward curve'!$A9,('Euclid forward'!$B$2:$AV$2),0))</f>
        <v>395</v>
      </c>
      <c r="L9" s="13">
        <f ca="1">INDEX('Euclid forward'!$B$3:$AV$14,MATCH('Trade''On Forward curve'!L$1,'Euclid forward'!$A$3:$A$14,0),MATCH('Trade''On Forward curve'!$A9,('Euclid forward'!$B$2:$AV$2),0))</f>
        <v>395</v>
      </c>
      <c r="M9" s="13">
        <f ca="1">INDEX('Euclid forward'!$B$3:$AV$14,MATCH('Trade''On Forward curve'!M$1,'Euclid forward'!$A$3:$A$14,0),MATCH('Trade''On Forward curve'!$A9,('Euclid forward'!$B$2:$AV$2),0))</f>
        <v>395</v>
      </c>
      <c r="N9" s="13">
        <f ca="1">INDEX('Euclid forward'!$B$3:$AV$14,MATCH('Trade''On Forward curve'!N$1,'Euclid forward'!$A$3:$A$14,0),MATCH('Trade''On Forward curve'!$A9,('Euclid forward'!$B$2:$AV$2),0))</f>
        <v>395</v>
      </c>
    </row>
    <row r="10" spans="1:14" x14ac:dyDescent="0.25">
      <c r="A10" t="s">
        <v>86</v>
      </c>
      <c r="B10" s="66">
        <f t="shared" ca="1" si="0"/>
        <v>46216</v>
      </c>
      <c r="C10" s="13">
        <f ca="1">INDEX('Euclid forward'!$B$3:$AV$14,MATCH('Trade''On Forward curve'!C$1,'Euclid forward'!$A$3:$A$14,0),MATCH('Trade''On Forward curve'!$A10,('Euclid forward'!$B$2:$AV$2),0))</f>
        <v>464</v>
      </c>
      <c r="D10" s="13">
        <f ca="1">INDEX('Euclid forward'!$B$3:$AV$14,MATCH('Trade''On Forward curve'!D$1,'Euclid forward'!$A$3:$A$14,0),MATCH('Trade''On Forward curve'!$A10,('Euclid forward'!$B$2:$AV$2),0))</f>
        <v>449</v>
      </c>
      <c r="E10" s="13">
        <f ca="1">INDEX('Euclid forward'!$B$3:$AV$14,MATCH('Trade''On Forward curve'!E$1,'Euclid forward'!$A$3:$A$14,0),MATCH('Trade''On Forward curve'!$A10,('Euclid forward'!$B$2:$AV$2),0))</f>
        <v>439</v>
      </c>
      <c r="F10" s="13">
        <f ca="1">INDEX('Euclid forward'!$B$3:$AV$14,MATCH('Trade''On Forward curve'!F$1,'Euclid forward'!$A$3:$A$14,0),MATCH('Trade''On Forward curve'!$A10,('Euclid forward'!$B$2:$AV$2),0))</f>
        <v>429</v>
      </c>
      <c r="G10" s="13">
        <f ca="1">INDEX('Euclid forward'!$B$3:$AV$14,MATCH('Trade''On Forward curve'!G$1,'Euclid forward'!$A$3:$A$14,0),MATCH('Trade''On Forward curve'!$A10,('Euclid forward'!$B$2:$AV$2),0))</f>
        <v>414</v>
      </c>
      <c r="H10" s="13">
        <f ca="1">INDEX('Euclid forward'!$B$3:$AV$14,MATCH('Trade''On Forward curve'!H$1,'Euclid forward'!$A$3:$A$14,0),MATCH('Trade''On Forward curve'!$A10,('Euclid forward'!$B$2:$AV$2),0))</f>
        <v>404</v>
      </c>
      <c r="I10" s="13">
        <f ca="1">INDEX('Euclid forward'!$B$3:$AV$14,MATCH('Trade''On Forward curve'!I$1,'Euclid forward'!$A$3:$A$14,0),MATCH('Trade''On Forward curve'!$A10,('Euclid forward'!$B$2:$AV$2),0))</f>
        <v>404</v>
      </c>
      <c r="J10" s="13">
        <f ca="1">INDEX('Euclid forward'!$B$3:$AV$14,MATCH('Trade''On Forward curve'!J$1,'Euclid forward'!$A$3:$A$14,0),MATCH('Trade''On Forward curve'!$A10,('Euclid forward'!$B$2:$AV$2),0))</f>
        <v>404</v>
      </c>
      <c r="K10" s="13">
        <f ca="1">INDEX('Euclid forward'!$B$3:$AV$14,MATCH('Trade''On Forward curve'!K$1,'Euclid forward'!$A$3:$A$14,0),MATCH('Trade''On Forward curve'!$A10,('Euclid forward'!$B$2:$AV$2),0))</f>
        <v>404</v>
      </c>
      <c r="L10" s="13">
        <f ca="1">INDEX('Euclid forward'!$B$3:$AV$14,MATCH('Trade''On Forward curve'!L$1,'Euclid forward'!$A$3:$A$14,0),MATCH('Trade''On Forward curve'!$A10,('Euclid forward'!$B$2:$AV$2),0))</f>
        <v>404</v>
      </c>
      <c r="M10" s="13">
        <f ca="1">INDEX('Euclid forward'!$B$3:$AV$14,MATCH('Trade''On Forward curve'!M$1,'Euclid forward'!$A$3:$A$14,0),MATCH('Trade''On Forward curve'!$A10,('Euclid forward'!$B$2:$AV$2),0))</f>
        <v>404</v>
      </c>
      <c r="N10" s="13">
        <f ca="1">INDEX('Euclid forward'!$B$3:$AV$14,MATCH('Trade''On Forward curve'!N$1,'Euclid forward'!$A$3:$A$14,0),MATCH('Trade''On Forward curve'!$A10,('Euclid forward'!$B$2:$AV$2),0))</f>
        <v>404</v>
      </c>
    </row>
    <row r="11" spans="1:14" x14ac:dyDescent="0.25">
      <c r="A11" t="s">
        <v>87</v>
      </c>
      <c r="B11" s="66">
        <f t="shared" ca="1" si="0"/>
        <v>46216</v>
      </c>
      <c r="C11" s="13">
        <f ca="1">INDEX('Euclid forward'!$B$3:$AV$14,MATCH('Trade''On Forward curve'!C$1,'Euclid forward'!$A$3:$A$14,0),MATCH('Trade''On Forward curve'!$A11,('Euclid forward'!$B$2:$AV$2),0))</f>
        <v>417</v>
      </c>
      <c r="D11" s="13">
        <f ca="1">INDEX('Euclid forward'!$B$3:$AV$14,MATCH('Trade''On Forward curve'!D$1,'Euclid forward'!$A$3:$A$14,0),MATCH('Trade''On Forward curve'!$A11,('Euclid forward'!$B$2:$AV$2),0))</f>
        <v>407</v>
      </c>
      <c r="E11" s="13">
        <f ca="1">INDEX('Euclid forward'!$B$3:$AV$14,MATCH('Trade''On Forward curve'!E$1,'Euclid forward'!$A$3:$A$14,0),MATCH('Trade''On Forward curve'!$A11,('Euclid forward'!$B$2:$AV$2),0))</f>
        <v>397</v>
      </c>
      <c r="F11" s="13">
        <f ca="1">INDEX('Euclid forward'!$B$3:$AV$14,MATCH('Trade''On Forward curve'!F$1,'Euclid forward'!$A$3:$A$14,0),MATCH('Trade''On Forward curve'!$A11,('Euclid forward'!$B$2:$AV$2),0))</f>
        <v>392</v>
      </c>
      <c r="G11" s="13">
        <f ca="1">INDEX('Euclid forward'!$B$3:$AV$14,MATCH('Trade''On Forward curve'!G$1,'Euclid forward'!$A$3:$A$14,0),MATCH('Trade''On Forward curve'!$A11,('Euclid forward'!$B$2:$AV$2),0))</f>
        <v>382</v>
      </c>
      <c r="H11" s="13">
        <f ca="1">INDEX('Euclid forward'!$B$3:$AV$14,MATCH('Trade''On Forward curve'!H$1,'Euclid forward'!$A$3:$A$14,0),MATCH('Trade''On Forward curve'!$A11,('Euclid forward'!$B$2:$AV$2),0))</f>
        <v>372</v>
      </c>
      <c r="I11" s="13">
        <f ca="1">INDEX('Euclid forward'!$B$3:$AV$14,MATCH('Trade''On Forward curve'!I$1,'Euclid forward'!$A$3:$A$14,0),MATCH('Trade''On Forward curve'!$A11,('Euclid forward'!$B$2:$AV$2),0))</f>
        <v>372</v>
      </c>
      <c r="J11" s="13">
        <f ca="1">INDEX('Euclid forward'!$B$3:$AV$14,MATCH('Trade''On Forward curve'!J$1,'Euclid forward'!$A$3:$A$14,0),MATCH('Trade''On Forward curve'!$A11,('Euclid forward'!$B$2:$AV$2),0))</f>
        <v>372</v>
      </c>
      <c r="K11" s="13">
        <f ca="1">INDEX('Euclid forward'!$B$3:$AV$14,MATCH('Trade''On Forward curve'!K$1,'Euclid forward'!$A$3:$A$14,0),MATCH('Trade''On Forward curve'!$A11,('Euclid forward'!$B$2:$AV$2),0))</f>
        <v>372</v>
      </c>
      <c r="L11" s="13">
        <f ca="1">INDEX('Euclid forward'!$B$3:$AV$14,MATCH('Trade''On Forward curve'!L$1,'Euclid forward'!$A$3:$A$14,0),MATCH('Trade''On Forward curve'!$A11,('Euclid forward'!$B$2:$AV$2),0))</f>
        <v>372</v>
      </c>
      <c r="M11" s="13">
        <f ca="1">INDEX('Euclid forward'!$B$3:$AV$14,MATCH('Trade''On Forward curve'!M$1,'Euclid forward'!$A$3:$A$14,0),MATCH('Trade''On Forward curve'!$A11,('Euclid forward'!$B$2:$AV$2),0))</f>
        <v>372</v>
      </c>
      <c r="N11" s="13">
        <f ca="1">INDEX('Euclid forward'!$B$3:$AV$14,MATCH('Trade''On Forward curve'!N$1,'Euclid forward'!$A$3:$A$14,0),MATCH('Trade''On Forward curve'!$A11,('Euclid forward'!$B$2:$AV$2),0))</f>
        <v>372</v>
      </c>
    </row>
    <row r="12" spans="1:14" x14ac:dyDescent="0.25">
      <c r="A12" t="s">
        <v>217</v>
      </c>
      <c r="B12" s="66">
        <f t="shared" ca="1" si="0"/>
        <v>46216</v>
      </c>
      <c r="C12" s="13">
        <f ca="1">INDEX('Euclid forward'!$B$3:$AV$14,MATCH('Trade''On Forward curve'!C$1,'Euclid forward'!$A$3:$A$14,0),MATCH('Trade''On Forward curve'!$A12,('Euclid forward'!$B$2:$AV$2),0))</f>
        <v>16</v>
      </c>
      <c r="D12" s="13">
        <f ca="1">INDEX('Euclid forward'!$B$3:$AV$14,MATCH('Trade''On Forward curve'!D$1,'Euclid forward'!$A$3:$A$14,0),MATCH('Trade''On Forward curve'!$A12,('Euclid forward'!$B$2:$AV$2),0))</f>
        <v>16</v>
      </c>
      <c r="E12" s="13">
        <f ca="1">INDEX('Euclid forward'!$B$3:$AV$14,MATCH('Trade''On Forward curve'!E$1,'Euclid forward'!$A$3:$A$14,0),MATCH('Trade''On Forward curve'!$A12,('Euclid forward'!$B$2:$AV$2),0))</f>
        <v>16</v>
      </c>
      <c r="F12" s="13">
        <f ca="1">INDEX('Euclid forward'!$B$3:$AV$14,MATCH('Trade''On Forward curve'!F$1,'Euclid forward'!$A$3:$A$14,0),MATCH('Trade''On Forward curve'!$A12,('Euclid forward'!$B$2:$AV$2),0))</f>
        <v>16</v>
      </c>
      <c r="G12" s="13">
        <f ca="1">INDEX('Euclid forward'!$B$3:$AV$14,MATCH('Trade''On Forward curve'!G$1,'Euclid forward'!$A$3:$A$14,0),MATCH('Trade''On Forward curve'!$A12,('Euclid forward'!$B$2:$AV$2),0))</f>
        <v>16</v>
      </c>
      <c r="H12" s="13">
        <f ca="1">INDEX('Euclid forward'!$B$3:$AV$14,MATCH('Trade''On Forward curve'!H$1,'Euclid forward'!$A$3:$A$14,0),MATCH('Trade''On Forward curve'!$A12,('Euclid forward'!$B$2:$AV$2),0))</f>
        <v>16</v>
      </c>
      <c r="I12" s="13">
        <f ca="1">INDEX('Euclid forward'!$B$3:$AV$14,MATCH('Trade''On Forward curve'!I$1,'Euclid forward'!$A$3:$A$14,0),MATCH('Trade''On Forward curve'!$A12,('Euclid forward'!$B$2:$AV$2),0))</f>
        <v>16</v>
      </c>
      <c r="J12" s="13">
        <f ca="1">INDEX('Euclid forward'!$B$3:$AV$14,MATCH('Trade''On Forward curve'!J$1,'Euclid forward'!$A$3:$A$14,0),MATCH('Trade''On Forward curve'!$A12,('Euclid forward'!$B$2:$AV$2),0))</f>
        <v>16</v>
      </c>
      <c r="K12" s="13">
        <f ca="1">INDEX('Euclid forward'!$B$3:$AV$14,MATCH('Trade''On Forward curve'!K$1,'Euclid forward'!$A$3:$A$14,0),MATCH('Trade''On Forward curve'!$A12,('Euclid forward'!$B$2:$AV$2),0))</f>
        <v>16</v>
      </c>
      <c r="L12" s="13">
        <f ca="1">INDEX('Euclid forward'!$B$3:$AV$14,MATCH('Trade''On Forward curve'!L$1,'Euclid forward'!$A$3:$A$14,0),MATCH('Trade''On Forward curve'!$A12,('Euclid forward'!$B$2:$AV$2),0))</f>
        <v>16</v>
      </c>
      <c r="M12" s="13">
        <f ca="1">INDEX('Euclid forward'!$B$3:$AV$14,MATCH('Trade''On Forward curve'!M$1,'Euclid forward'!$A$3:$A$14,0),MATCH('Trade''On Forward curve'!$A12,('Euclid forward'!$B$2:$AV$2),0))</f>
        <v>16</v>
      </c>
      <c r="N12" s="13">
        <f ca="1">INDEX('Euclid forward'!$B$3:$AV$14,MATCH('Trade''On Forward curve'!N$1,'Euclid forward'!$A$3:$A$14,0),MATCH('Trade''On Forward curve'!$A12,('Euclid forward'!$B$2:$AV$2),0))</f>
        <v>16</v>
      </c>
    </row>
    <row r="13" spans="1:14" x14ac:dyDescent="0.25">
      <c r="A13" t="s">
        <v>91</v>
      </c>
      <c r="B13" s="66">
        <f t="shared" ca="1" si="0"/>
        <v>46216</v>
      </c>
      <c r="C13" s="13">
        <f ca="1">INDEX('Euclid forward'!$B$3:$AV$14,MATCH('Trade''On Forward curve'!C$1,'Euclid forward'!$A$3:$A$14,0),MATCH('Trade''On Forward curve'!$A13,('Euclid forward'!$B$2:$AV$2),0))</f>
        <v>381.4</v>
      </c>
      <c r="D13" s="13">
        <f ca="1">INDEX('Euclid forward'!$B$3:$AV$14,MATCH('Trade''On Forward curve'!D$1,'Euclid forward'!$A$3:$A$14,0),MATCH('Trade''On Forward curve'!$A13,('Euclid forward'!$B$2:$AV$2),0))</f>
        <v>420.5</v>
      </c>
      <c r="E13" s="13">
        <f ca="1">INDEX('Euclid forward'!$B$3:$AV$14,MATCH('Trade''On Forward curve'!E$1,'Euclid forward'!$A$3:$A$14,0),MATCH('Trade''On Forward curve'!$A13,('Euclid forward'!$B$2:$AV$2),0))</f>
        <v>410.5</v>
      </c>
      <c r="F13" s="13">
        <f ca="1">INDEX('Euclid forward'!$B$3:$AV$14,MATCH('Trade''On Forward curve'!F$1,'Euclid forward'!$A$3:$A$14,0),MATCH('Trade''On Forward curve'!$A13,('Euclid forward'!$B$2:$AV$2),0))</f>
        <v>400.5</v>
      </c>
      <c r="G13" s="13">
        <f ca="1">INDEX('Euclid forward'!$B$3:$AV$14,MATCH('Trade''On Forward curve'!G$1,'Euclid forward'!$A$3:$A$14,0),MATCH('Trade''On Forward curve'!$A13,('Euclid forward'!$B$2:$AV$2),0))</f>
        <v>385.5</v>
      </c>
      <c r="H13" s="13">
        <f ca="1">INDEX('Euclid forward'!$B$3:$AV$14,MATCH('Trade''On Forward curve'!H$1,'Euclid forward'!$A$3:$A$14,0),MATCH('Trade''On Forward curve'!$A13,('Euclid forward'!$B$2:$AV$2),0))</f>
        <v>375.5</v>
      </c>
      <c r="I13" s="13">
        <f ca="1">INDEX('Euclid forward'!$B$3:$AV$14,MATCH('Trade''On Forward curve'!I$1,'Euclid forward'!$A$3:$A$14,0),MATCH('Trade''On Forward curve'!$A13,('Euclid forward'!$B$2:$AV$2),0))</f>
        <v>375.5</v>
      </c>
      <c r="J13" s="13">
        <f ca="1">INDEX('Euclid forward'!$B$3:$AV$14,MATCH('Trade''On Forward curve'!J$1,'Euclid forward'!$A$3:$A$14,0),MATCH('Trade''On Forward curve'!$A13,('Euclid forward'!$B$2:$AV$2),0))</f>
        <v>375.5</v>
      </c>
      <c r="K13" s="13">
        <f ca="1">INDEX('Euclid forward'!$B$3:$AV$14,MATCH('Trade''On Forward curve'!K$1,'Euclid forward'!$A$3:$A$14,0),MATCH('Trade''On Forward curve'!$A13,('Euclid forward'!$B$2:$AV$2),0))</f>
        <v>375.5</v>
      </c>
      <c r="L13" s="13">
        <f ca="1">INDEX('Euclid forward'!$B$3:$AV$14,MATCH('Trade''On Forward curve'!L$1,'Euclid forward'!$A$3:$A$14,0),MATCH('Trade''On Forward curve'!$A13,('Euclid forward'!$B$2:$AV$2),0))</f>
        <v>375.5</v>
      </c>
      <c r="M13" s="13">
        <f ca="1">INDEX('Euclid forward'!$B$3:$AV$14,MATCH('Trade''On Forward curve'!M$1,'Euclid forward'!$A$3:$A$14,0),MATCH('Trade''On Forward curve'!$A13,('Euclid forward'!$B$2:$AV$2),0))</f>
        <v>375.5</v>
      </c>
      <c r="N13" s="13">
        <f ca="1">INDEX('Euclid forward'!$B$3:$AV$14,MATCH('Trade''On Forward curve'!N$1,'Euclid forward'!$A$3:$A$14,0),MATCH('Trade''On Forward curve'!$A13,('Euclid forward'!$B$2:$AV$2),0))</f>
        <v>375.5</v>
      </c>
    </row>
    <row r="14" spans="1:14" x14ac:dyDescent="0.25">
      <c r="A14" t="s">
        <v>93</v>
      </c>
      <c r="B14" s="66">
        <f t="shared" ca="1" si="0"/>
        <v>46216</v>
      </c>
      <c r="C14" s="13">
        <f ca="1">INDEX('Euclid forward'!$B$3:$AV$14,MATCH('Trade''On Forward curve'!C$1,'Euclid forward'!$A$3:$A$14,0),MATCH('Trade''On Forward curve'!$A14,('Euclid forward'!$B$2:$AV$2),0))</f>
        <v>81.5</v>
      </c>
      <c r="D14" s="13">
        <f ca="1">INDEX('Euclid forward'!$B$3:$AV$14,MATCH('Trade''On Forward curve'!D$1,'Euclid forward'!$A$3:$A$14,0),MATCH('Trade''On Forward curve'!$A14,('Euclid forward'!$B$2:$AV$2),0))</f>
        <v>76.5</v>
      </c>
      <c r="E14" s="13">
        <f ca="1">INDEX('Euclid forward'!$B$3:$AV$14,MATCH('Trade''On Forward curve'!E$1,'Euclid forward'!$A$3:$A$14,0),MATCH('Trade''On Forward curve'!$A14,('Euclid forward'!$B$2:$AV$2),0))</f>
        <v>76.5</v>
      </c>
      <c r="F14" s="13">
        <f ca="1">INDEX('Euclid forward'!$B$3:$AV$14,MATCH('Trade''On Forward curve'!F$1,'Euclid forward'!$A$3:$A$14,0),MATCH('Trade''On Forward curve'!$A14,('Euclid forward'!$B$2:$AV$2),0))</f>
        <v>71.5</v>
      </c>
      <c r="G14" s="13">
        <f ca="1">INDEX('Euclid forward'!$B$3:$AV$14,MATCH('Trade''On Forward curve'!G$1,'Euclid forward'!$A$3:$A$14,0),MATCH('Trade''On Forward curve'!$A14,('Euclid forward'!$B$2:$AV$2),0))</f>
        <v>66.5</v>
      </c>
      <c r="H14" s="13">
        <f ca="1">INDEX('Euclid forward'!$B$3:$AV$14,MATCH('Trade''On Forward curve'!H$1,'Euclid forward'!$A$3:$A$14,0),MATCH('Trade''On Forward curve'!$A14,('Euclid forward'!$B$2:$AV$2),0))</f>
        <v>66.5</v>
      </c>
      <c r="I14" s="13">
        <f ca="1">INDEX('Euclid forward'!$B$3:$AV$14,MATCH('Trade''On Forward curve'!I$1,'Euclid forward'!$A$3:$A$14,0),MATCH('Trade''On Forward curve'!$A14,('Euclid forward'!$B$2:$AV$2),0))</f>
        <v>66.5</v>
      </c>
      <c r="J14" s="13">
        <f ca="1">INDEX('Euclid forward'!$B$3:$AV$14,MATCH('Trade''On Forward curve'!J$1,'Euclid forward'!$A$3:$A$14,0),MATCH('Trade''On Forward curve'!$A14,('Euclid forward'!$B$2:$AV$2),0))</f>
        <v>66.5</v>
      </c>
      <c r="K14" s="13">
        <f ca="1">INDEX('Euclid forward'!$B$3:$AV$14,MATCH('Trade''On Forward curve'!K$1,'Euclid forward'!$A$3:$A$14,0),MATCH('Trade''On Forward curve'!$A14,('Euclid forward'!$B$2:$AV$2),0))</f>
        <v>66.5</v>
      </c>
      <c r="L14" s="13">
        <f ca="1">INDEX('Euclid forward'!$B$3:$AV$14,MATCH('Trade''On Forward curve'!L$1,'Euclid forward'!$A$3:$A$14,0),MATCH('Trade''On Forward curve'!$A14,('Euclid forward'!$B$2:$AV$2),0))</f>
        <v>66.5</v>
      </c>
      <c r="M14" s="13">
        <f ca="1">INDEX('Euclid forward'!$B$3:$AV$14,MATCH('Trade''On Forward curve'!M$1,'Euclid forward'!$A$3:$A$14,0),MATCH('Trade''On Forward curve'!$A14,('Euclid forward'!$B$2:$AV$2),0))</f>
        <v>66.5</v>
      </c>
      <c r="N14" s="13">
        <f ca="1">INDEX('Euclid forward'!$B$3:$AV$14,MATCH('Trade''On Forward curve'!N$1,'Euclid forward'!$A$3:$A$14,0),MATCH('Trade''On Forward curve'!$A14,('Euclid forward'!$B$2:$AV$2),0))</f>
        <v>66.5</v>
      </c>
    </row>
    <row r="15" spans="1:14" x14ac:dyDescent="0.25">
      <c r="A15" t="s">
        <v>94</v>
      </c>
      <c r="B15" s="66">
        <f t="shared" ca="1" si="0"/>
        <v>46216</v>
      </c>
      <c r="C15" s="13">
        <f ca="1">INDEX('Euclid forward'!$B$3:$AV$14,MATCH('Trade''On Forward curve'!C$1,'Euclid forward'!$A$3:$A$14,0),MATCH('Trade''On Forward curve'!$A15,('Euclid forward'!$B$2:$AV$2),0))</f>
        <v>75</v>
      </c>
      <c r="D15" s="13">
        <f ca="1">INDEX('Euclid forward'!$B$3:$AV$14,MATCH('Trade''On Forward curve'!D$1,'Euclid forward'!$A$3:$A$14,0),MATCH('Trade''On Forward curve'!$A15,('Euclid forward'!$B$2:$AV$2),0))</f>
        <v>70</v>
      </c>
      <c r="E15" s="13">
        <f ca="1">INDEX('Euclid forward'!$B$3:$AV$14,MATCH('Trade''On Forward curve'!E$1,'Euclid forward'!$A$3:$A$14,0),MATCH('Trade''On Forward curve'!$A15,('Euclid forward'!$B$2:$AV$2),0))</f>
        <v>65</v>
      </c>
      <c r="F15" s="13">
        <f ca="1">INDEX('Euclid forward'!$B$3:$AV$14,MATCH('Trade''On Forward curve'!F$1,'Euclid forward'!$A$3:$A$14,0),MATCH('Trade''On Forward curve'!$A15,('Euclid forward'!$B$2:$AV$2),0))</f>
        <v>60</v>
      </c>
      <c r="G15" s="13">
        <f ca="1">INDEX('Euclid forward'!$B$3:$AV$14,MATCH('Trade''On Forward curve'!G$1,'Euclid forward'!$A$3:$A$14,0),MATCH('Trade''On Forward curve'!$A15,('Euclid forward'!$B$2:$AV$2),0))</f>
        <v>60</v>
      </c>
      <c r="H15" s="13">
        <f ca="1">INDEX('Euclid forward'!$B$3:$AV$14,MATCH('Trade''On Forward curve'!H$1,'Euclid forward'!$A$3:$A$14,0),MATCH('Trade''On Forward curve'!$A15,('Euclid forward'!$B$2:$AV$2),0))</f>
        <v>55</v>
      </c>
      <c r="I15" s="13">
        <f ca="1">INDEX('Euclid forward'!$B$3:$AV$14,MATCH('Trade''On Forward curve'!I$1,'Euclid forward'!$A$3:$A$14,0),MATCH('Trade''On Forward curve'!$A15,('Euclid forward'!$B$2:$AV$2),0))</f>
        <v>55</v>
      </c>
      <c r="J15" s="13">
        <f ca="1">INDEX('Euclid forward'!$B$3:$AV$14,MATCH('Trade''On Forward curve'!J$1,'Euclid forward'!$A$3:$A$14,0),MATCH('Trade''On Forward curve'!$A15,('Euclid forward'!$B$2:$AV$2),0))</f>
        <v>55</v>
      </c>
      <c r="K15" s="13">
        <f ca="1">INDEX('Euclid forward'!$B$3:$AV$14,MATCH('Trade''On Forward curve'!K$1,'Euclid forward'!$A$3:$A$14,0),MATCH('Trade''On Forward curve'!$A15,('Euclid forward'!$B$2:$AV$2),0))</f>
        <v>55</v>
      </c>
      <c r="L15" s="13">
        <f ca="1">INDEX('Euclid forward'!$B$3:$AV$14,MATCH('Trade''On Forward curve'!L$1,'Euclid forward'!$A$3:$A$14,0),MATCH('Trade''On Forward curve'!$A15,('Euclid forward'!$B$2:$AV$2),0))</f>
        <v>55</v>
      </c>
      <c r="M15" s="13">
        <f ca="1">INDEX('Euclid forward'!$B$3:$AV$14,MATCH('Trade''On Forward curve'!M$1,'Euclid forward'!$A$3:$A$14,0),MATCH('Trade''On Forward curve'!$A15,('Euclid forward'!$B$2:$AV$2),0))</f>
        <v>55</v>
      </c>
      <c r="N15" s="13">
        <f ca="1">INDEX('Euclid forward'!$B$3:$AV$14,MATCH('Trade''On Forward curve'!N$1,'Euclid forward'!$A$3:$A$14,0),MATCH('Trade''On Forward curve'!$A15,('Euclid forward'!$B$2:$AV$2),0))</f>
        <v>55</v>
      </c>
    </row>
    <row r="16" spans="1:14" x14ac:dyDescent="0.25">
      <c r="A16" t="s">
        <v>95</v>
      </c>
      <c r="B16" s="66">
        <f t="shared" ca="1" si="0"/>
        <v>46216</v>
      </c>
      <c r="C16" s="13">
        <f ca="1">INDEX('Euclid forward'!$B$3:$AV$14,MATCH('Trade''On Forward curve'!C$1,'Euclid forward'!$A$3:$A$14,0),MATCH('Trade''On Forward curve'!$A16,('Euclid forward'!$B$2:$AV$2),0))</f>
        <v>107.5</v>
      </c>
      <c r="D16" s="13">
        <f ca="1">INDEX('Euclid forward'!$B$3:$AV$14,MATCH('Trade''On Forward curve'!D$1,'Euclid forward'!$A$3:$A$14,0),MATCH('Trade''On Forward curve'!$A16,('Euclid forward'!$B$2:$AV$2),0))</f>
        <v>107.5</v>
      </c>
      <c r="E16" s="13">
        <f ca="1">INDEX('Euclid forward'!$B$3:$AV$14,MATCH('Trade''On Forward curve'!E$1,'Euclid forward'!$A$3:$A$14,0),MATCH('Trade''On Forward curve'!$A16,('Euclid forward'!$B$2:$AV$2),0))</f>
        <v>102.5</v>
      </c>
      <c r="F16" s="13">
        <f ca="1">INDEX('Euclid forward'!$B$3:$AV$14,MATCH('Trade''On Forward curve'!F$1,'Euclid forward'!$A$3:$A$14,0),MATCH('Trade''On Forward curve'!$A16,('Euclid forward'!$B$2:$AV$2),0))</f>
        <v>100</v>
      </c>
      <c r="G16" s="13">
        <f ca="1">INDEX('Euclid forward'!$B$3:$AV$14,MATCH('Trade''On Forward curve'!G$1,'Euclid forward'!$A$3:$A$14,0),MATCH('Trade''On Forward curve'!$A16,('Euclid forward'!$B$2:$AV$2),0))</f>
        <v>100</v>
      </c>
      <c r="H16" s="13">
        <f ca="1">INDEX('Euclid forward'!$B$3:$AV$14,MATCH('Trade''On Forward curve'!H$1,'Euclid forward'!$A$3:$A$14,0),MATCH('Trade''On Forward curve'!$A16,('Euclid forward'!$B$2:$AV$2),0))</f>
        <v>100</v>
      </c>
      <c r="I16" s="13">
        <f ca="1">INDEX('Euclid forward'!$B$3:$AV$14,MATCH('Trade''On Forward curve'!I$1,'Euclid forward'!$A$3:$A$14,0),MATCH('Trade''On Forward curve'!$A16,('Euclid forward'!$B$2:$AV$2),0))</f>
        <v>90</v>
      </c>
      <c r="J16" s="13">
        <f ca="1">INDEX('Euclid forward'!$B$3:$AV$14,MATCH('Trade''On Forward curve'!J$1,'Euclid forward'!$A$3:$A$14,0),MATCH('Trade''On Forward curve'!$A16,('Euclid forward'!$B$2:$AV$2),0))</f>
        <v>90</v>
      </c>
      <c r="K16" s="13">
        <f ca="1">INDEX('Euclid forward'!$B$3:$AV$14,MATCH('Trade''On Forward curve'!K$1,'Euclid forward'!$A$3:$A$14,0),MATCH('Trade''On Forward curve'!$A16,('Euclid forward'!$B$2:$AV$2),0))</f>
        <v>90</v>
      </c>
      <c r="L16" s="13">
        <f ca="1">INDEX('Euclid forward'!$B$3:$AV$14,MATCH('Trade''On Forward curve'!L$1,'Euclid forward'!$A$3:$A$14,0),MATCH('Trade''On Forward curve'!$A16,('Euclid forward'!$B$2:$AV$2),0))</f>
        <v>90</v>
      </c>
      <c r="M16" s="13">
        <f ca="1">INDEX('Euclid forward'!$B$3:$AV$14,MATCH('Trade''On Forward curve'!M$1,'Euclid forward'!$A$3:$A$14,0),MATCH('Trade''On Forward curve'!$A16,('Euclid forward'!$B$2:$AV$2),0))</f>
        <v>90</v>
      </c>
      <c r="N16" s="13">
        <f ca="1">INDEX('Euclid forward'!$B$3:$AV$14,MATCH('Trade''On Forward curve'!N$1,'Euclid forward'!$A$3:$A$14,0),MATCH('Trade''On Forward curve'!$A16,('Euclid forward'!$B$2:$AV$2),0))</f>
        <v>90</v>
      </c>
    </row>
    <row r="17" spans="1:14" x14ac:dyDescent="0.25">
      <c r="A17" t="s">
        <v>96</v>
      </c>
      <c r="B17" s="66">
        <f t="shared" ca="1" si="0"/>
        <v>46216</v>
      </c>
      <c r="C17" s="13">
        <f ca="1">INDEX('Euclid forward'!$B$3:$AV$14,MATCH('Trade''On Forward curve'!C$1,'Euclid forward'!$A$3:$A$14,0),MATCH('Trade''On Forward curve'!$A17,('Euclid forward'!$B$2:$AV$2),0))</f>
        <v>60</v>
      </c>
      <c r="D17" s="13">
        <f ca="1">INDEX('Euclid forward'!$B$3:$AV$14,MATCH('Trade''On Forward curve'!D$1,'Euclid forward'!$A$3:$A$14,0),MATCH('Trade''On Forward curve'!$A17,('Euclid forward'!$B$2:$AV$2),0))</f>
        <v>55</v>
      </c>
      <c r="E17" s="13">
        <f ca="1">INDEX('Euclid forward'!$B$3:$AV$14,MATCH('Trade''On Forward curve'!E$1,'Euclid forward'!$A$3:$A$14,0),MATCH('Trade''On Forward curve'!$A17,('Euclid forward'!$B$2:$AV$2),0))</f>
        <v>50</v>
      </c>
      <c r="F17" s="13">
        <f ca="1">INDEX('Euclid forward'!$B$3:$AV$14,MATCH('Trade''On Forward curve'!F$1,'Euclid forward'!$A$3:$A$14,0),MATCH('Trade''On Forward curve'!$A17,('Euclid forward'!$B$2:$AV$2),0))</f>
        <v>45</v>
      </c>
      <c r="G17" s="13">
        <f ca="1">INDEX('Euclid forward'!$B$3:$AV$14,MATCH('Trade''On Forward curve'!G$1,'Euclid forward'!$A$3:$A$14,0),MATCH('Trade''On Forward curve'!$A17,('Euclid forward'!$B$2:$AV$2),0))</f>
        <v>40</v>
      </c>
      <c r="H17" s="13">
        <f ca="1">INDEX('Euclid forward'!$B$3:$AV$14,MATCH('Trade''On Forward curve'!H$1,'Euclid forward'!$A$3:$A$14,0),MATCH('Trade''On Forward curve'!$A17,('Euclid forward'!$B$2:$AV$2),0))</f>
        <v>40</v>
      </c>
      <c r="I17" s="13">
        <f ca="1">INDEX('Euclid forward'!$B$3:$AV$14,MATCH('Trade''On Forward curve'!I$1,'Euclid forward'!$A$3:$A$14,0),MATCH('Trade''On Forward curve'!$A17,('Euclid forward'!$B$2:$AV$2),0))</f>
        <v>40</v>
      </c>
      <c r="J17" s="13">
        <f ca="1">INDEX('Euclid forward'!$B$3:$AV$14,MATCH('Trade''On Forward curve'!J$1,'Euclid forward'!$A$3:$A$14,0),MATCH('Trade''On Forward curve'!$A17,('Euclid forward'!$B$2:$AV$2),0))</f>
        <v>40</v>
      </c>
      <c r="K17" s="13">
        <f ca="1">INDEX('Euclid forward'!$B$3:$AV$14,MATCH('Trade''On Forward curve'!K$1,'Euclid forward'!$A$3:$A$14,0),MATCH('Trade''On Forward curve'!$A17,('Euclid forward'!$B$2:$AV$2),0))</f>
        <v>40</v>
      </c>
      <c r="L17" s="13">
        <f ca="1">INDEX('Euclid forward'!$B$3:$AV$14,MATCH('Trade''On Forward curve'!L$1,'Euclid forward'!$A$3:$A$14,0),MATCH('Trade''On Forward curve'!$A17,('Euclid forward'!$B$2:$AV$2),0))</f>
        <v>40</v>
      </c>
      <c r="M17" s="13">
        <f ca="1">INDEX('Euclid forward'!$B$3:$AV$14,MATCH('Trade''On Forward curve'!M$1,'Euclid forward'!$A$3:$A$14,0),MATCH('Trade''On Forward curve'!$A17,('Euclid forward'!$B$2:$AV$2),0))</f>
        <v>40</v>
      </c>
      <c r="N17" s="13">
        <f ca="1">INDEX('Euclid forward'!$B$3:$AV$14,MATCH('Trade''On Forward curve'!N$1,'Euclid forward'!$A$3:$A$14,0),MATCH('Trade''On Forward curve'!$A17,('Euclid forward'!$B$2:$AV$2),0))</f>
        <v>40</v>
      </c>
    </row>
    <row r="18" spans="1:14" x14ac:dyDescent="0.25">
      <c r="A18" t="s">
        <v>97</v>
      </c>
      <c r="B18" s="66">
        <f t="shared" ca="1" si="0"/>
        <v>46216</v>
      </c>
      <c r="C18" s="13">
        <f ca="1">INDEX('Euclid forward'!$B$3:$AV$14,MATCH('Trade''On Forward curve'!C$1,'Euclid forward'!$A$3:$A$14,0),MATCH('Trade''On Forward curve'!$A18,('Euclid forward'!$B$2:$AV$2),0))</f>
        <v>95</v>
      </c>
      <c r="D18" s="13">
        <f ca="1">INDEX('Euclid forward'!$B$3:$AV$14,MATCH('Trade''On Forward curve'!D$1,'Euclid forward'!$A$3:$A$14,0),MATCH('Trade''On Forward curve'!$A18,('Euclid forward'!$B$2:$AV$2),0))</f>
        <v>95</v>
      </c>
      <c r="E18" s="13">
        <f ca="1">INDEX('Euclid forward'!$B$3:$AV$14,MATCH('Trade''On Forward curve'!E$1,'Euclid forward'!$A$3:$A$14,0),MATCH('Trade''On Forward curve'!$A18,('Euclid forward'!$B$2:$AV$2),0))</f>
        <v>90</v>
      </c>
      <c r="F18" s="13">
        <f ca="1">INDEX('Euclid forward'!$B$3:$AV$14,MATCH('Trade''On Forward curve'!F$1,'Euclid forward'!$A$3:$A$14,0),MATCH('Trade''On Forward curve'!$A18,('Euclid forward'!$B$2:$AV$2),0))</f>
        <v>90</v>
      </c>
      <c r="G18" s="13">
        <f ca="1">INDEX('Euclid forward'!$B$3:$AV$14,MATCH('Trade''On Forward curve'!G$1,'Euclid forward'!$A$3:$A$14,0),MATCH('Trade''On Forward curve'!$A18,('Euclid forward'!$B$2:$AV$2),0))</f>
        <v>90</v>
      </c>
      <c r="H18" s="13">
        <f ca="1">INDEX('Euclid forward'!$B$3:$AV$14,MATCH('Trade''On Forward curve'!H$1,'Euclid forward'!$A$3:$A$14,0),MATCH('Trade''On Forward curve'!$A18,('Euclid forward'!$B$2:$AV$2),0))</f>
        <v>90</v>
      </c>
      <c r="I18" s="13">
        <f ca="1">INDEX('Euclid forward'!$B$3:$AV$14,MATCH('Trade''On Forward curve'!I$1,'Euclid forward'!$A$3:$A$14,0),MATCH('Trade''On Forward curve'!$A18,('Euclid forward'!$B$2:$AV$2),0))</f>
        <v>90</v>
      </c>
      <c r="J18" s="13">
        <f ca="1">INDEX('Euclid forward'!$B$3:$AV$14,MATCH('Trade''On Forward curve'!J$1,'Euclid forward'!$A$3:$A$14,0),MATCH('Trade''On Forward curve'!$A18,('Euclid forward'!$B$2:$AV$2),0))</f>
        <v>90</v>
      </c>
      <c r="K18" s="13">
        <f ca="1">INDEX('Euclid forward'!$B$3:$AV$14,MATCH('Trade''On Forward curve'!K$1,'Euclid forward'!$A$3:$A$14,0),MATCH('Trade''On Forward curve'!$A18,('Euclid forward'!$B$2:$AV$2),0))</f>
        <v>90</v>
      </c>
      <c r="L18" s="13">
        <f ca="1">INDEX('Euclid forward'!$B$3:$AV$14,MATCH('Trade''On Forward curve'!L$1,'Euclid forward'!$A$3:$A$14,0),MATCH('Trade''On Forward curve'!$A18,('Euclid forward'!$B$2:$AV$2),0))</f>
        <v>90</v>
      </c>
      <c r="M18" s="13">
        <f ca="1">INDEX('Euclid forward'!$B$3:$AV$14,MATCH('Trade''On Forward curve'!M$1,'Euclid forward'!$A$3:$A$14,0),MATCH('Trade''On Forward curve'!$A18,('Euclid forward'!$B$2:$AV$2),0))</f>
        <v>90</v>
      </c>
      <c r="N18" s="13">
        <f ca="1">INDEX('Euclid forward'!$B$3:$AV$14,MATCH('Trade''On Forward curve'!N$1,'Euclid forward'!$A$3:$A$14,0),MATCH('Trade''On Forward curve'!$A18,('Euclid forward'!$B$2:$AV$2),0))</f>
        <v>90</v>
      </c>
    </row>
    <row r="19" spans="1:14" x14ac:dyDescent="0.25">
      <c r="A19" t="s">
        <v>98</v>
      </c>
      <c r="B19" s="66">
        <f t="shared" ca="1" si="0"/>
        <v>46216</v>
      </c>
      <c r="C19" s="13">
        <f ca="1">INDEX('Euclid forward'!$B$3:$AV$14,MATCH('Trade''On Forward curve'!C$1,'Euclid forward'!$A$3:$A$14,0),MATCH('Trade''On Forward curve'!$A19,('Euclid forward'!$B$2:$AV$2),0))</f>
        <v>50</v>
      </c>
      <c r="D19" s="13">
        <f ca="1">INDEX('Euclid forward'!$B$3:$AV$14,MATCH('Trade''On Forward curve'!D$1,'Euclid forward'!$A$3:$A$14,0),MATCH('Trade''On Forward curve'!$A19,('Euclid forward'!$B$2:$AV$2),0))</f>
        <v>50</v>
      </c>
      <c r="E19" s="13">
        <f ca="1">INDEX('Euclid forward'!$B$3:$AV$14,MATCH('Trade''On Forward curve'!E$1,'Euclid forward'!$A$3:$A$14,0),MATCH('Trade''On Forward curve'!$A19,('Euclid forward'!$B$2:$AV$2),0))</f>
        <v>50</v>
      </c>
      <c r="F19" s="13">
        <f ca="1">INDEX('Euclid forward'!$B$3:$AV$14,MATCH('Trade''On Forward curve'!F$1,'Euclid forward'!$A$3:$A$14,0),MATCH('Trade''On Forward curve'!$A19,('Euclid forward'!$B$2:$AV$2),0))</f>
        <v>47</v>
      </c>
      <c r="G19" s="13">
        <f ca="1">INDEX('Euclid forward'!$B$3:$AV$14,MATCH('Trade''On Forward curve'!G$1,'Euclid forward'!$A$3:$A$14,0),MATCH('Trade''On Forward curve'!$A19,('Euclid forward'!$B$2:$AV$2),0))</f>
        <v>47</v>
      </c>
      <c r="H19" s="13">
        <f ca="1">INDEX('Euclid forward'!$B$3:$AV$14,MATCH('Trade''On Forward curve'!H$1,'Euclid forward'!$A$3:$A$14,0),MATCH('Trade''On Forward curve'!$A19,('Euclid forward'!$B$2:$AV$2),0))</f>
        <v>47</v>
      </c>
      <c r="I19" s="13">
        <f ca="1">INDEX('Euclid forward'!$B$3:$AV$14,MATCH('Trade''On Forward curve'!I$1,'Euclid forward'!$A$3:$A$14,0),MATCH('Trade''On Forward curve'!$A19,('Euclid forward'!$B$2:$AV$2),0))</f>
        <v>45</v>
      </c>
      <c r="J19" s="13">
        <f ca="1">INDEX('Euclid forward'!$B$3:$AV$14,MATCH('Trade''On Forward curve'!J$1,'Euclid forward'!$A$3:$A$14,0),MATCH('Trade''On Forward curve'!$A19,('Euclid forward'!$B$2:$AV$2),0))</f>
        <v>45</v>
      </c>
      <c r="K19" s="13">
        <f ca="1">INDEX('Euclid forward'!$B$3:$AV$14,MATCH('Trade''On Forward curve'!K$1,'Euclid forward'!$A$3:$A$14,0),MATCH('Trade''On Forward curve'!$A19,('Euclid forward'!$B$2:$AV$2),0))</f>
        <v>45</v>
      </c>
      <c r="L19" s="13">
        <f ca="1">INDEX('Euclid forward'!$B$3:$AV$14,MATCH('Trade''On Forward curve'!L$1,'Euclid forward'!$A$3:$A$14,0),MATCH('Trade''On Forward curve'!$A19,('Euclid forward'!$B$2:$AV$2),0))</f>
        <v>45</v>
      </c>
      <c r="M19" s="13">
        <f ca="1">INDEX('Euclid forward'!$B$3:$AV$14,MATCH('Trade''On Forward curve'!M$1,'Euclid forward'!$A$3:$A$14,0),MATCH('Trade''On Forward curve'!$A19,('Euclid forward'!$B$2:$AV$2),0))</f>
        <v>45</v>
      </c>
      <c r="N19" s="13">
        <f ca="1">INDEX('Euclid forward'!$B$3:$AV$14,MATCH('Trade''On Forward curve'!N$1,'Euclid forward'!$A$3:$A$14,0),MATCH('Trade''On Forward curve'!$A19,('Euclid forward'!$B$2:$AV$2),0))</f>
        <v>45</v>
      </c>
    </row>
    <row r="20" spans="1:14" x14ac:dyDescent="0.25">
      <c r="A20" t="s">
        <v>99</v>
      </c>
      <c r="B20" s="66">
        <f t="shared" ca="1" si="0"/>
        <v>46216</v>
      </c>
      <c r="C20" s="13">
        <f ca="1">INDEX('Euclid forward'!$B$3:$AV$14,MATCH('Trade''On Forward curve'!C$1,'Euclid forward'!$A$3:$A$14,0),MATCH('Trade''On Forward curve'!$A20,('Euclid forward'!$B$2:$AV$2),0))</f>
        <v>105</v>
      </c>
      <c r="D20" s="13">
        <f ca="1">INDEX('Euclid forward'!$B$3:$AV$14,MATCH('Trade''On Forward curve'!D$1,'Euclid forward'!$A$3:$A$14,0),MATCH('Trade''On Forward curve'!$A20,('Euclid forward'!$B$2:$AV$2),0))</f>
        <v>105</v>
      </c>
      <c r="E20" s="13">
        <f ca="1">INDEX('Euclid forward'!$B$3:$AV$14,MATCH('Trade''On Forward curve'!E$1,'Euclid forward'!$A$3:$A$14,0),MATCH('Trade''On Forward curve'!$A20,('Euclid forward'!$B$2:$AV$2),0))</f>
        <v>105</v>
      </c>
      <c r="F20" s="13">
        <f ca="1">INDEX('Euclid forward'!$B$3:$AV$14,MATCH('Trade''On Forward curve'!F$1,'Euclid forward'!$A$3:$A$14,0),MATCH('Trade''On Forward curve'!$A20,('Euclid forward'!$B$2:$AV$2),0))</f>
        <v>95</v>
      </c>
      <c r="G20" s="13">
        <f ca="1">INDEX('Euclid forward'!$B$3:$AV$14,MATCH('Trade''On Forward curve'!G$1,'Euclid forward'!$A$3:$A$14,0),MATCH('Trade''On Forward curve'!$A20,('Euclid forward'!$B$2:$AV$2),0))</f>
        <v>95</v>
      </c>
      <c r="H20" s="13">
        <f ca="1">INDEX('Euclid forward'!$B$3:$AV$14,MATCH('Trade''On Forward curve'!H$1,'Euclid forward'!$A$3:$A$14,0),MATCH('Trade''On Forward curve'!$A20,('Euclid forward'!$B$2:$AV$2),0))</f>
        <v>95</v>
      </c>
      <c r="I20" s="13">
        <f ca="1">INDEX('Euclid forward'!$B$3:$AV$14,MATCH('Trade''On Forward curve'!I$1,'Euclid forward'!$A$3:$A$14,0),MATCH('Trade''On Forward curve'!$A20,('Euclid forward'!$B$2:$AV$2),0))</f>
        <v>85</v>
      </c>
      <c r="J20" s="13">
        <f ca="1">INDEX('Euclid forward'!$B$3:$AV$14,MATCH('Trade''On Forward curve'!J$1,'Euclid forward'!$A$3:$A$14,0),MATCH('Trade''On Forward curve'!$A20,('Euclid forward'!$B$2:$AV$2),0))</f>
        <v>85</v>
      </c>
      <c r="K20" s="13">
        <f ca="1">INDEX('Euclid forward'!$B$3:$AV$14,MATCH('Trade''On Forward curve'!K$1,'Euclid forward'!$A$3:$A$14,0),MATCH('Trade''On Forward curve'!$A20,('Euclid forward'!$B$2:$AV$2),0))</f>
        <v>85</v>
      </c>
      <c r="L20" s="13">
        <f ca="1">INDEX('Euclid forward'!$B$3:$AV$14,MATCH('Trade''On Forward curve'!L$1,'Euclid forward'!$A$3:$A$14,0),MATCH('Trade''On Forward curve'!$A20,('Euclid forward'!$B$2:$AV$2),0))</f>
        <v>85</v>
      </c>
      <c r="M20" s="13">
        <f ca="1">INDEX('Euclid forward'!$B$3:$AV$14,MATCH('Trade''On Forward curve'!M$1,'Euclid forward'!$A$3:$A$14,0),MATCH('Trade''On Forward curve'!$A20,('Euclid forward'!$B$2:$AV$2),0))</f>
        <v>85</v>
      </c>
      <c r="N20" s="13">
        <f ca="1">INDEX('Euclid forward'!$B$3:$AV$14,MATCH('Trade''On Forward curve'!N$1,'Euclid forward'!$A$3:$A$14,0),MATCH('Trade''On Forward curve'!$A20,('Euclid forward'!$B$2:$AV$2),0))</f>
        <v>85</v>
      </c>
    </row>
    <row r="21" spans="1:14" x14ac:dyDescent="0.25">
      <c r="A21" t="s">
        <v>100</v>
      </c>
      <c r="B21" s="66">
        <f t="shared" ca="1" si="0"/>
        <v>46216</v>
      </c>
      <c r="C21" s="13">
        <f ca="1">INDEX('Euclid forward'!$B$3:$AV$14,MATCH('Trade''On Forward curve'!C$1,'Euclid forward'!$A$3:$A$14,0),MATCH('Trade''On Forward curve'!$A21,('Euclid forward'!$B$2:$AV$2),0))</f>
        <v>82</v>
      </c>
      <c r="D21" s="13">
        <f ca="1">INDEX('Euclid forward'!$B$3:$AV$14,MATCH('Trade''On Forward curve'!D$1,'Euclid forward'!$A$3:$A$14,0),MATCH('Trade''On Forward curve'!$A21,('Euclid forward'!$B$2:$AV$2),0))</f>
        <v>82</v>
      </c>
      <c r="E21" s="13">
        <f ca="1">INDEX('Euclid forward'!$B$3:$AV$14,MATCH('Trade''On Forward curve'!E$1,'Euclid forward'!$A$3:$A$14,0),MATCH('Trade''On Forward curve'!$A21,('Euclid forward'!$B$2:$AV$2),0))</f>
        <v>82</v>
      </c>
      <c r="F21" s="13">
        <f ca="1">INDEX('Euclid forward'!$B$3:$AV$14,MATCH('Trade''On Forward curve'!F$1,'Euclid forward'!$A$3:$A$14,0),MATCH('Trade''On Forward curve'!$A21,('Euclid forward'!$B$2:$AV$2),0))</f>
        <v>82</v>
      </c>
      <c r="G21" s="13">
        <f ca="1">INDEX('Euclid forward'!$B$3:$AV$14,MATCH('Trade''On Forward curve'!G$1,'Euclid forward'!$A$3:$A$14,0),MATCH('Trade''On Forward curve'!$A21,('Euclid forward'!$B$2:$AV$2),0))</f>
        <v>82</v>
      </c>
      <c r="H21" s="13">
        <f ca="1">INDEX('Euclid forward'!$B$3:$AV$14,MATCH('Trade''On Forward curve'!H$1,'Euclid forward'!$A$3:$A$14,0),MATCH('Trade''On Forward curve'!$A21,('Euclid forward'!$B$2:$AV$2),0))</f>
        <v>82</v>
      </c>
      <c r="I21" s="13">
        <f ca="1">INDEX('Euclid forward'!$B$3:$AV$14,MATCH('Trade''On Forward curve'!I$1,'Euclid forward'!$A$3:$A$14,0),MATCH('Trade''On Forward curve'!$A21,('Euclid forward'!$B$2:$AV$2),0))</f>
        <v>82</v>
      </c>
      <c r="J21" s="13">
        <f ca="1">INDEX('Euclid forward'!$B$3:$AV$14,MATCH('Trade''On Forward curve'!J$1,'Euclid forward'!$A$3:$A$14,0),MATCH('Trade''On Forward curve'!$A21,('Euclid forward'!$B$2:$AV$2),0))</f>
        <v>82</v>
      </c>
      <c r="K21" s="13">
        <f ca="1">INDEX('Euclid forward'!$B$3:$AV$14,MATCH('Trade''On Forward curve'!K$1,'Euclid forward'!$A$3:$A$14,0),MATCH('Trade''On Forward curve'!$A21,('Euclid forward'!$B$2:$AV$2),0))</f>
        <v>82</v>
      </c>
      <c r="L21" s="13">
        <f ca="1">INDEX('Euclid forward'!$B$3:$AV$14,MATCH('Trade''On Forward curve'!L$1,'Euclid forward'!$A$3:$A$14,0),MATCH('Trade''On Forward curve'!$A21,('Euclid forward'!$B$2:$AV$2),0))</f>
        <v>82</v>
      </c>
      <c r="M21" s="13">
        <f ca="1">INDEX('Euclid forward'!$B$3:$AV$14,MATCH('Trade''On Forward curve'!M$1,'Euclid forward'!$A$3:$A$14,0),MATCH('Trade''On Forward curve'!$A21,('Euclid forward'!$B$2:$AV$2),0))</f>
        <v>82</v>
      </c>
      <c r="N21" s="13">
        <f ca="1">INDEX('Euclid forward'!$B$3:$AV$14,MATCH('Trade''On Forward curve'!N$1,'Euclid forward'!$A$3:$A$14,0),MATCH('Trade''On Forward curve'!$A21,('Euclid forward'!$B$2:$AV$2),0))</f>
        <v>82</v>
      </c>
    </row>
    <row r="22" spans="1:14" x14ac:dyDescent="0.25">
      <c r="A22" t="s">
        <v>101</v>
      </c>
      <c r="B22" s="66">
        <f t="shared" ca="1" si="0"/>
        <v>46216</v>
      </c>
      <c r="C22" s="13">
        <f ca="1">INDEX('Euclid forward'!$B$3:$AV$14,MATCH('Trade''On Forward curve'!C$1,'Euclid forward'!$A$3:$A$14,0),MATCH('Trade''On Forward curve'!$A22,('Euclid forward'!$B$2:$AV$2),0))</f>
        <v>89</v>
      </c>
      <c r="D22" s="13">
        <f ca="1">INDEX('Euclid forward'!$B$3:$AV$14,MATCH('Trade''On Forward curve'!D$1,'Euclid forward'!$A$3:$A$14,0),MATCH('Trade''On Forward curve'!$A22,('Euclid forward'!$B$2:$AV$2),0))</f>
        <v>89</v>
      </c>
      <c r="E22" s="13">
        <f ca="1">INDEX('Euclid forward'!$B$3:$AV$14,MATCH('Trade''On Forward curve'!E$1,'Euclid forward'!$A$3:$A$14,0),MATCH('Trade''On Forward curve'!$A22,('Euclid forward'!$B$2:$AV$2),0))</f>
        <v>89</v>
      </c>
      <c r="F22" s="13">
        <f ca="1">INDEX('Euclid forward'!$B$3:$AV$14,MATCH('Trade''On Forward curve'!F$1,'Euclid forward'!$A$3:$A$14,0),MATCH('Trade''On Forward curve'!$A22,('Euclid forward'!$B$2:$AV$2),0))</f>
        <v>89</v>
      </c>
      <c r="G22" s="13">
        <f ca="1">INDEX('Euclid forward'!$B$3:$AV$14,MATCH('Trade''On Forward curve'!G$1,'Euclid forward'!$A$3:$A$14,0),MATCH('Trade''On Forward curve'!$A22,('Euclid forward'!$B$2:$AV$2),0))</f>
        <v>89</v>
      </c>
      <c r="H22" s="13">
        <f ca="1">INDEX('Euclid forward'!$B$3:$AV$14,MATCH('Trade''On Forward curve'!H$1,'Euclid forward'!$A$3:$A$14,0),MATCH('Trade''On Forward curve'!$A22,('Euclid forward'!$B$2:$AV$2),0))</f>
        <v>89</v>
      </c>
      <c r="I22" s="13">
        <f ca="1">INDEX('Euclid forward'!$B$3:$AV$14,MATCH('Trade''On Forward curve'!I$1,'Euclid forward'!$A$3:$A$14,0),MATCH('Trade''On Forward curve'!$A22,('Euclid forward'!$B$2:$AV$2),0))</f>
        <v>89</v>
      </c>
      <c r="J22" s="13">
        <f ca="1">INDEX('Euclid forward'!$B$3:$AV$14,MATCH('Trade''On Forward curve'!J$1,'Euclid forward'!$A$3:$A$14,0),MATCH('Trade''On Forward curve'!$A22,('Euclid forward'!$B$2:$AV$2),0))</f>
        <v>89</v>
      </c>
      <c r="K22" s="13">
        <f ca="1">INDEX('Euclid forward'!$B$3:$AV$14,MATCH('Trade''On Forward curve'!K$1,'Euclid forward'!$A$3:$A$14,0),MATCH('Trade''On Forward curve'!$A22,('Euclid forward'!$B$2:$AV$2),0))</f>
        <v>89</v>
      </c>
      <c r="L22" s="13">
        <f ca="1">INDEX('Euclid forward'!$B$3:$AV$14,MATCH('Trade''On Forward curve'!L$1,'Euclid forward'!$A$3:$A$14,0),MATCH('Trade''On Forward curve'!$A22,('Euclid forward'!$B$2:$AV$2),0))</f>
        <v>89</v>
      </c>
      <c r="M22" s="13">
        <f ca="1">INDEX('Euclid forward'!$B$3:$AV$14,MATCH('Trade''On Forward curve'!M$1,'Euclid forward'!$A$3:$A$14,0),MATCH('Trade''On Forward curve'!$A22,('Euclid forward'!$B$2:$AV$2),0))</f>
        <v>89</v>
      </c>
      <c r="N22" s="13">
        <f ca="1">INDEX('Euclid forward'!$B$3:$AV$14,MATCH('Trade''On Forward curve'!N$1,'Euclid forward'!$A$3:$A$14,0),MATCH('Trade''On Forward curve'!$A22,('Euclid forward'!$B$2:$AV$2),0))</f>
        <v>89</v>
      </c>
    </row>
    <row r="23" spans="1:14" x14ac:dyDescent="0.25">
      <c r="A23" t="s">
        <v>102</v>
      </c>
      <c r="B23" s="66">
        <f t="shared" ca="1" si="0"/>
        <v>46216</v>
      </c>
      <c r="C23" s="13">
        <f ca="1">INDEX('Euclid forward'!$B$3:$AV$14,MATCH('Trade''On Forward curve'!C$1,'Euclid forward'!$A$3:$A$14,0),MATCH('Trade''On Forward curve'!$A23,('Euclid forward'!$B$2:$AV$2),0))</f>
        <v>110</v>
      </c>
      <c r="D23" s="13">
        <f ca="1">INDEX('Euclid forward'!$B$3:$AV$14,MATCH('Trade''On Forward curve'!D$1,'Euclid forward'!$A$3:$A$14,0),MATCH('Trade''On Forward curve'!$A23,('Euclid forward'!$B$2:$AV$2),0))</f>
        <v>110</v>
      </c>
      <c r="E23" s="13">
        <f ca="1">INDEX('Euclid forward'!$B$3:$AV$14,MATCH('Trade''On Forward curve'!E$1,'Euclid forward'!$A$3:$A$14,0),MATCH('Trade''On Forward curve'!$A23,('Euclid forward'!$B$2:$AV$2),0))</f>
        <v>110</v>
      </c>
      <c r="F23" s="13">
        <f ca="1">INDEX('Euclid forward'!$B$3:$AV$14,MATCH('Trade''On Forward curve'!F$1,'Euclid forward'!$A$3:$A$14,0),MATCH('Trade''On Forward curve'!$A23,('Euclid forward'!$B$2:$AV$2),0))</f>
        <v>110</v>
      </c>
      <c r="G23" s="13">
        <f ca="1">INDEX('Euclid forward'!$B$3:$AV$14,MATCH('Trade''On Forward curve'!G$1,'Euclid forward'!$A$3:$A$14,0),MATCH('Trade''On Forward curve'!$A23,('Euclid forward'!$B$2:$AV$2),0))</f>
        <v>110</v>
      </c>
      <c r="H23" s="13">
        <f ca="1">INDEX('Euclid forward'!$B$3:$AV$14,MATCH('Trade''On Forward curve'!H$1,'Euclid forward'!$A$3:$A$14,0),MATCH('Trade''On Forward curve'!$A23,('Euclid forward'!$B$2:$AV$2),0))</f>
        <v>110</v>
      </c>
      <c r="I23" s="13">
        <f ca="1">INDEX('Euclid forward'!$B$3:$AV$14,MATCH('Trade''On Forward curve'!I$1,'Euclid forward'!$A$3:$A$14,0),MATCH('Trade''On Forward curve'!$A23,('Euclid forward'!$B$2:$AV$2),0))</f>
        <v>110</v>
      </c>
      <c r="J23" s="13">
        <f ca="1">INDEX('Euclid forward'!$B$3:$AV$14,MATCH('Trade''On Forward curve'!J$1,'Euclid forward'!$A$3:$A$14,0),MATCH('Trade''On Forward curve'!$A23,('Euclid forward'!$B$2:$AV$2),0))</f>
        <v>110</v>
      </c>
      <c r="K23" s="13">
        <f ca="1">INDEX('Euclid forward'!$B$3:$AV$14,MATCH('Trade''On Forward curve'!K$1,'Euclid forward'!$A$3:$A$14,0),MATCH('Trade''On Forward curve'!$A23,('Euclid forward'!$B$2:$AV$2),0))</f>
        <v>110</v>
      </c>
      <c r="L23" s="13">
        <f ca="1">INDEX('Euclid forward'!$B$3:$AV$14,MATCH('Trade''On Forward curve'!L$1,'Euclid forward'!$A$3:$A$14,0),MATCH('Trade''On Forward curve'!$A23,('Euclid forward'!$B$2:$AV$2),0))</f>
        <v>110</v>
      </c>
      <c r="M23" s="13">
        <f ca="1">INDEX('Euclid forward'!$B$3:$AV$14,MATCH('Trade''On Forward curve'!M$1,'Euclid forward'!$A$3:$A$14,0),MATCH('Trade''On Forward curve'!$A23,('Euclid forward'!$B$2:$AV$2),0))</f>
        <v>110</v>
      </c>
      <c r="N23" s="13">
        <f ca="1">INDEX('Euclid forward'!$B$3:$AV$14,MATCH('Trade''On Forward curve'!N$1,'Euclid forward'!$A$3:$A$14,0),MATCH('Trade''On Forward curve'!$A23,('Euclid forward'!$B$2:$AV$2),0))</f>
        <v>110</v>
      </c>
    </row>
    <row r="24" spans="1:14" x14ac:dyDescent="0.25">
      <c r="A24" t="s">
        <v>103</v>
      </c>
      <c r="B24" s="66">
        <f t="shared" ca="1" si="0"/>
        <v>46216</v>
      </c>
      <c r="C24" s="13">
        <f ca="1">INDEX('Euclid forward'!$B$3:$AV$14,MATCH('Trade''On Forward curve'!C$1,'Euclid forward'!$A$3:$A$14,0),MATCH('Trade''On Forward curve'!$A24,('Euclid forward'!$B$2:$AV$2),0))</f>
        <v>45</v>
      </c>
      <c r="D24" s="13">
        <f ca="1">INDEX('Euclid forward'!$B$3:$AV$14,MATCH('Trade''On Forward curve'!D$1,'Euclid forward'!$A$3:$A$14,0),MATCH('Trade''On Forward curve'!$A24,('Euclid forward'!$B$2:$AV$2),0))</f>
        <v>45</v>
      </c>
      <c r="E24" s="13">
        <f ca="1">INDEX('Euclid forward'!$B$3:$AV$14,MATCH('Trade''On Forward curve'!E$1,'Euclid forward'!$A$3:$A$14,0),MATCH('Trade''On Forward curve'!$A24,('Euclid forward'!$B$2:$AV$2),0))</f>
        <v>45</v>
      </c>
      <c r="F24" s="13">
        <f ca="1">INDEX('Euclid forward'!$B$3:$AV$14,MATCH('Trade''On Forward curve'!F$1,'Euclid forward'!$A$3:$A$14,0),MATCH('Trade''On Forward curve'!$A24,('Euclid forward'!$B$2:$AV$2),0))</f>
        <v>45</v>
      </c>
      <c r="G24" s="13">
        <f ca="1">INDEX('Euclid forward'!$B$3:$AV$14,MATCH('Trade''On Forward curve'!G$1,'Euclid forward'!$A$3:$A$14,0),MATCH('Trade''On Forward curve'!$A24,('Euclid forward'!$B$2:$AV$2),0))</f>
        <v>45</v>
      </c>
      <c r="H24" s="13">
        <f ca="1">INDEX('Euclid forward'!$B$3:$AV$14,MATCH('Trade''On Forward curve'!H$1,'Euclid forward'!$A$3:$A$14,0),MATCH('Trade''On Forward curve'!$A24,('Euclid forward'!$B$2:$AV$2),0))</f>
        <v>45</v>
      </c>
      <c r="I24" s="13">
        <f ca="1">INDEX('Euclid forward'!$B$3:$AV$14,MATCH('Trade''On Forward curve'!I$1,'Euclid forward'!$A$3:$A$14,0),MATCH('Trade''On Forward curve'!$A24,('Euclid forward'!$B$2:$AV$2),0))</f>
        <v>45</v>
      </c>
      <c r="J24" s="13">
        <f ca="1">INDEX('Euclid forward'!$B$3:$AV$14,MATCH('Trade''On Forward curve'!J$1,'Euclid forward'!$A$3:$A$14,0),MATCH('Trade''On Forward curve'!$A24,('Euclid forward'!$B$2:$AV$2),0))</f>
        <v>45</v>
      </c>
      <c r="K24" s="13">
        <f ca="1">INDEX('Euclid forward'!$B$3:$AV$14,MATCH('Trade''On Forward curve'!K$1,'Euclid forward'!$A$3:$A$14,0),MATCH('Trade''On Forward curve'!$A24,('Euclid forward'!$B$2:$AV$2),0))</f>
        <v>45</v>
      </c>
      <c r="L24" s="13">
        <f ca="1">INDEX('Euclid forward'!$B$3:$AV$14,MATCH('Trade''On Forward curve'!L$1,'Euclid forward'!$A$3:$A$14,0),MATCH('Trade''On Forward curve'!$A24,('Euclid forward'!$B$2:$AV$2),0))</f>
        <v>45</v>
      </c>
      <c r="M24" s="13">
        <f ca="1">INDEX('Euclid forward'!$B$3:$AV$14,MATCH('Trade''On Forward curve'!M$1,'Euclid forward'!$A$3:$A$14,0),MATCH('Trade''On Forward curve'!$A24,('Euclid forward'!$B$2:$AV$2),0))</f>
        <v>45</v>
      </c>
      <c r="N24" s="13">
        <f ca="1">INDEX('Euclid forward'!$B$3:$AV$14,MATCH('Trade''On Forward curve'!N$1,'Euclid forward'!$A$3:$A$14,0),MATCH('Trade''On Forward curve'!$A24,('Euclid forward'!$B$2:$AV$2),0))</f>
        <v>45</v>
      </c>
    </row>
    <row r="25" spans="1:14" x14ac:dyDescent="0.25">
      <c r="A25" t="s">
        <v>111</v>
      </c>
      <c r="B25" s="66">
        <f t="shared" ca="1" si="0"/>
        <v>46216</v>
      </c>
      <c r="C25" s="13">
        <f ca="1">INDEX('Euclid forward'!$B$3:$AV$14,MATCH('Trade''On Forward curve'!C$1,'Euclid forward'!$A$3:$A$14,0),MATCH('Trade''On Forward curve'!$A25,('Euclid forward'!$B$2:$AV$2),0))</f>
        <v>82.4</v>
      </c>
      <c r="D25" s="13">
        <f ca="1">INDEX('Euclid forward'!$B$3:$AV$14,MATCH('Trade''On Forward curve'!D$1,'Euclid forward'!$A$3:$A$14,0),MATCH('Trade''On Forward curve'!$A25,('Euclid forward'!$B$2:$AV$2),0))</f>
        <v>82.4</v>
      </c>
      <c r="E25" s="13">
        <f ca="1">INDEX('Euclid forward'!$B$3:$AV$14,MATCH('Trade''On Forward curve'!E$1,'Euclid forward'!$A$3:$A$14,0),MATCH('Trade''On Forward curve'!$A25,('Euclid forward'!$B$2:$AV$2),0))</f>
        <v>82.4</v>
      </c>
      <c r="F25" s="13">
        <f ca="1">INDEX('Euclid forward'!$B$3:$AV$14,MATCH('Trade''On Forward curve'!F$1,'Euclid forward'!$A$3:$A$14,0),MATCH('Trade''On Forward curve'!$A25,('Euclid forward'!$B$2:$AV$2),0))</f>
        <v>82.4</v>
      </c>
      <c r="G25" s="13">
        <f ca="1">INDEX('Euclid forward'!$B$3:$AV$14,MATCH('Trade''On Forward curve'!G$1,'Euclid forward'!$A$3:$A$14,0),MATCH('Trade''On Forward curve'!$A25,('Euclid forward'!$B$2:$AV$2),0))</f>
        <v>82.4</v>
      </c>
      <c r="H25" s="13">
        <f ca="1">INDEX('Euclid forward'!$B$3:$AV$14,MATCH('Trade''On Forward curve'!H$1,'Euclid forward'!$A$3:$A$14,0),MATCH('Trade''On Forward curve'!$A25,('Euclid forward'!$B$2:$AV$2),0))</f>
        <v>82.4</v>
      </c>
      <c r="I25" s="13">
        <f ca="1">INDEX('Euclid forward'!$B$3:$AV$14,MATCH('Trade''On Forward curve'!I$1,'Euclid forward'!$A$3:$A$14,0),MATCH('Trade''On Forward curve'!$A25,('Euclid forward'!$B$2:$AV$2),0))</f>
        <v>82.4</v>
      </c>
      <c r="J25" s="13">
        <f ca="1">INDEX('Euclid forward'!$B$3:$AV$14,MATCH('Trade''On Forward curve'!J$1,'Euclid forward'!$A$3:$A$14,0),MATCH('Trade''On Forward curve'!$A25,('Euclid forward'!$B$2:$AV$2),0))</f>
        <v>82.4</v>
      </c>
      <c r="K25" s="13">
        <f ca="1">INDEX('Euclid forward'!$B$3:$AV$14,MATCH('Trade''On Forward curve'!K$1,'Euclid forward'!$A$3:$A$14,0),MATCH('Trade''On Forward curve'!$A25,('Euclid forward'!$B$2:$AV$2),0))</f>
        <v>82.4</v>
      </c>
      <c r="L25" s="13">
        <f ca="1">INDEX('Euclid forward'!$B$3:$AV$14,MATCH('Trade''On Forward curve'!L$1,'Euclid forward'!$A$3:$A$14,0),MATCH('Trade''On Forward curve'!$A25,('Euclid forward'!$B$2:$AV$2),0))</f>
        <v>82.4</v>
      </c>
      <c r="M25" s="13">
        <f ca="1">INDEX('Euclid forward'!$B$3:$AV$14,MATCH('Trade''On Forward curve'!M$1,'Euclid forward'!$A$3:$A$14,0),MATCH('Trade''On Forward curve'!$A25,('Euclid forward'!$B$2:$AV$2),0))</f>
        <v>82.4</v>
      </c>
      <c r="N25" s="13">
        <f ca="1">INDEX('Euclid forward'!$B$3:$AV$14,MATCH('Trade''On Forward curve'!N$1,'Euclid forward'!$A$3:$A$14,0),MATCH('Trade''On Forward curve'!$A25,('Euclid forward'!$B$2:$AV$2),0))</f>
        <v>82.4</v>
      </c>
    </row>
    <row r="26" spans="1:14" x14ac:dyDescent="0.25">
      <c r="A26" t="s">
        <v>115</v>
      </c>
      <c r="B26" s="66">
        <f t="shared" ca="1" si="0"/>
        <v>46216</v>
      </c>
      <c r="C26" s="13">
        <f ca="1">INDEX('Euclid forward'!$B$3:$AV$14,MATCH('Trade''On Forward curve'!C$1,'Euclid forward'!$A$3:$A$14,0),MATCH('Trade''On Forward curve'!$A26,('Euclid forward'!$B$2:$AV$2),0))</f>
        <v>427</v>
      </c>
      <c r="D26" s="13">
        <f ca="1">INDEX('Euclid forward'!$B$3:$AV$14,MATCH('Trade''On Forward curve'!D$1,'Euclid forward'!$A$3:$A$14,0),MATCH('Trade''On Forward curve'!$A26,('Euclid forward'!$B$2:$AV$2),0))</f>
        <v>427</v>
      </c>
      <c r="E26" s="13">
        <f ca="1">INDEX('Euclid forward'!$B$3:$AV$14,MATCH('Trade''On Forward curve'!E$1,'Euclid forward'!$A$3:$A$14,0),MATCH('Trade''On Forward curve'!$A26,('Euclid forward'!$B$2:$AV$2),0))</f>
        <v>417</v>
      </c>
      <c r="F26" s="13">
        <f ca="1">INDEX('Euclid forward'!$B$3:$AV$14,MATCH('Trade''On Forward curve'!F$1,'Euclid forward'!$A$3:$A$14,0),MATCH('Trade''On Forward curve'!$A26,('Euclid forward'!$B$2:$AV$2),0))</f>
        <v>407</v>
      </c>
      <c r="G26" s="13">
        <f ca="1">INDEX('Euclid forward'!$B$3:$AV$14,MATCH('Trade''On Forward curve'!G$1,'Euclid forward'!$A$3:$A$14,0),MATCH('Trade''On Forward curve'!$A26,('Euclid forward'!$B$2:$AV$2),0))</f>
        <v>402</v>
      </c>
      <c r="H26" s="13">
        <f ca="1">INDEX('Euclid forward'!$B$3:$AV$14,MATCH('Trade''On Forward curve'!H$1,'Euclid forward'!$A$3:$A$14,0),MATCH('Trade''On Forward curve'!$A26,('Euclid forward'!$B$2:$AV$2),0))</f>
        <v>402</v>
      </c>
      <c r="I26" s="13">
        <f ca="1">INDEX('Euclid forward'!$B$3:$AV$14,MATCH('Trade''On Forward curve'!I$1,'Euclid forward'!$A$3:$A$14,0),MATCH('Trade''On Forward curve'!$A26,('Euclid forward'!$B$2:$AV$2),0))</f>
        <v>735</v>
      </c>
      <c r="J26" s="13">
        <f ca="1">INDEX('Euclid forward'!$B$3:$AV$14,MATCH('Trade''On Forward curve'!J$1,'Euclid forward'!$A$3:$A$14,0),MATCH('Trade''On Forward curve'!$A26,('Euclid forward'!$B$2:$AV$2),0))</f>
        <v>398</v>
      </c>
      <c r="K26" s="13">
        <f ca="1">INDEX('Euclid forward'!$B$3:$AV$14,MATCH('Trade''On Forward curve'!K$1,'Euclid forward'!$A$3:$A$14,0),MATCH('Trade''On Forward curve'!$A26,('Euclid forward'!$B$2:$AV$2),0))</f>
        <v>398</v>
      </c>
      <c r="L26" s="13">
        <f ca="1">INDEX('Euclid forward'!$B$3:$AV$14,MATCH('Trade''On Forward curve'!L$1,'Euclid forward'!$A$3:$A$14,0),MATCH('Trade''On Forward curve'!$A26,('Euclid forward'!$B$2:$AV$2),0))</f>
        <v>398</v>
      </c>
      <c r="M26" s="13">
        <f ca="1">INDEX('Euclid forward'!$B$3:$AV$14,MATCH('Trade''On Forward curve'!M$1,'Euclid forward'!$A$3:$A$14,0),MATCH('Trade''On Forward curve'!$A26,('Euclid forward'!$B$2:$AV$2),0))</f>
        <v>398</v>
      </c>
      <c r="N26" s="13">
        <f ca="1">INDEX('Euclid forward'!$B$3:$AV$14,MATCH('Trade''On Forward curve'!N$1,'Euclid forward'!$A$3:$A$14,0),MATCH('Trade''On Forward curve'!$A26,('Euclid forward'!$B$2:$AV$2),0))</f>
        <v>398</v>
      </c>
    </row>
    <row r="27" spans="1:14" x14ac:dyDescent="0.25">
      <c r="A27" t="s">
        <v>116</v>
      </c>
      <c r="B27" s="66">
        <f t="shared" ca="1" si="0"/>
        <v>46216</v>
      </c>
      <c r="C27" s="13">
        <f ca="1">INDEX('Euclid forward'!$B$3:$AV$14,MATCH('Trade''On Forward curve'!C$1,'Euclid forward'!$A$3:$A$14,0),MATCH('Trade''On Forward curve'!$A27,('Euclid forward'!$B$2:$AV$2),0))</f>
        <v>47</v>
      </c>
      <c r="D27" s="13">
        <f ca="1">INDEX('Euclid forward'!$B$3:$AV$14,MATCH('Trade''On Forward curve'!D$1,'Euclid forward'!$A$3:$A$14,0),MATCH('Trade''On Forward curve'!$A27,('Euclid forward'!$B$2:$AV$2),0))</f>
        <v>47</v>
      </c>
      <c r="E27" s="13">
        <f ca="1">INDEX('Euclid forward'!$B$3:$AV$14,MATCH('Trade''On Forward curve'!E$1,'Euclid forward'!$A$3:$A$14,0),MATCH('Trade''On Forward curve'!$A27,('Euclid forward'!$B$2:$AV$2),0))</f>
        <v>47</v>
      </c>
      <c r="F27" s="13">
        <f ca="1">INDEX('Euclid forward'!$B$3:$AV$14,MATCH('Trade''On Forward curve'!F$1,'Euclid forward'!$A$3:$A$14,0),MATCH('Trade''On Forward curve'!$A27,('Euclid forward'!$B$2:$AV$2),0))</f>
        <v>47</v>
      </c>
      <c r="G27" s="13">
        <f ca="1">INDEX('Euclid forward'!$B$3:$AV$14,MATCH('Trade''On Forward curve'!G$1,'Euclid forward'!$A$3:$A$14,0),MATCH('Trade''On Forward curve'!$A27,('Euclid forward'!$B$2:$AV$2),0))</f>
        <v>47</v>
      </c>
      <c r="H27" s="13">
        <f ca="1">INDEX('Euclid forward'!$B$3:$AV$14,MATCH('Trade''On Forward curve'!H$1,'Euclid forward'!$A$3:$A$14,0),MATCH('Trade''On Forward curve'!$A27,('Euclid forward'!$B$2:$AV$2),0))</f>
        <v>47</v>
      </c>
      <c r="I27" s="13">
        <f ca="1">INDEX('Euclid forward'!$B$3:$AV$14,MATCH('Trade''On Forward curve'!I$1,'Euclid forward'!$A$3:$A$14,0),MATCH('Trade''On Forward curve'!$A27,('Euclid forward'!$B$2:$AV$2),0))</f>
        <v>380</v>
      </c>
      <c r="J27" s="13">
        <f ca="1">INDEX('Euclid forward'!$B$3:$AV$14,MATCH('Trade''On Forward curve'!J$1,'Euclid forward'!$A$3:$A$14,0),MATCH('Trade''On Forward curve'!$A27,('Euclid forward'!$B$2:$AV$2),0))</f>
        <v>43</v>
      </c>
      <c r="K27" s="13">
        <f ca="1">INDEX('Euclid forward'!$B$3:$AV$14,MATCH('Trade''On Forward curve'!K$1,'Euclid forward'!$A$3:$A$14,0),MATCH('Trade''On Forward curve'!$A27,('Euclid forward'!$B$2:$AV$2),0))</f>
        <v>43</v>
      </c>
      <c r="L27" s="13">
        <f ca="1">INDEX('Euclid forward'!$B$3:$AV$14,MATCH('Trade''On Forward curve'!L$1,'Euclid forward'!$A$3:$A$14,0),MATCH('Trade''On Forward curve'!$A27,('Euclid forward'!$B$2:$AV$2),0))</f>
        <v>43</v>
      </c>
      <c r="M27" s="13">
        <f ca="1">INDEX('Euclid forward'!$B$3:$AV$14,MATCH('Trade''On Forward curve'!M$1,'Euclid forward'!$A$3:$A$14,0),MATCH('Trade''On Forward curve'!$A27,('Euclid forward'!$B$2:$AV$2),0))</f>
        <v>43</v>
      </c>
      <c r="N27" s="13">
        <f ca="1">INDEX('Euclid forward'!$B$3:$AV$14,MATCH('Trade''On Forward curve'!N$1,'Euclid forward'!$A$3:$A$14,0),MATCH('Trade''On Forward curve'!$A27,('Euclid forward'!$B$2:$AV$2),0))</f>
        <v>43</v>
      </c>
    </row>
    <row r="28" spans="1:14" x14ac:dyDescent="0.25">
      <c r="A28" t="s">
        <v>237</v>
      </c>
      <c r="B28" s="66">
        <f t="shared" ca="1" si="0"/>
        <v>46216</v>
      </c>
      <c r="C28" s="13">
        <f ca="1">INDEX('Euclid forward'!$B$3:$AV$14,MATCH('Trade''On Forward curve'!C$1,'Euclid forward'!$A$3:$A$14,0),MATCH('Trade''On Forward curve'!$A28,('Euclid forward'!$B$2:$AV$2),0))</f>
        <v>482</v>
      </c>
      <c r="D28" s="13">
        <f ca="1">INDEX('Euclid forward'!$B$3:$AV$14,MATCH('Trade''On Forward curve'!D$1,'Euclid forward'!$A$3:$A$14,0),MATCH('Trade''On Forward curve'!$A28,('Euclid forward'!$B$2:$AV$2),0))</f>
        <v>472</v>
      </c>
      <c r="E28" s="13">
        <f ca="1">INDEX('Euclid forward'!$B$3:$AV$14,MATCH('Trade''On Forward curve'!E$1,'Euclid forward'!$A$3:$A$14,0),MATCH('Trade''On Forward curve'!$A28,('Euclid forward'!$B$2:$AV$2),0))</f>
        <v>462</v>
      </c>
      <c r="F28" s="13">
        <f ca="1">INDEX('Euclid forward'!$B$3:$AV$14,MATCH('Trade''On Forward curve'!F$1,'Euclid forward'!$A$3:$A$14,0),MATCH('Trade''On Forward curve'!$A28,('Euclid forward'!$B$2:$AV$2),0))</f>
        <v>457</v>
      </c>
      <c r="G28" s="13">
        <f ca="1">INDEX('Euclid forward'!$B$3:$AV$14,MATCH('Trade''On Forward curve'!G$1,'Euclid forward'!$A$3:$A$14,0),MATCH('Trade''On Forward curve'!$A28,('Euclid forward'!$B$2:$AV$2),0))</f>
        <v>447</v>
      </c>
      <c r="H28" s="13">
        <f ca="1">INDEX('Euclid forward'!$B$3:$AV$14,MATCH('Trade''On Forward curve'!H$1,'Euclid forward'!$A$3:$A$14,0),MATCH('Trade''On Forward curve'!$A28,('Euclid forward'!$B$2:$AV$2),0))</f>
        <v>437</v>
      </c>
      <c r="I28" s="13">
        <f ca="1">INDEX('Euclid forward'!$B$3:$AV$14,MATCH('Trade''On Forward curve'!I$1,'Euclid forward'!$A$3:$A$14,0),MATCH('Trade''On Forward curve'!$A28,('Euclid forward'!$B$2:$AV$2),0))</f>
        <v>437</v>
      </c>
      <c r="J28" s="13">
        <f ca="1">INDEX('Euclid forward'!$B$3:$AV$14,MATCH('Trade''On Forward curve'!J$1,'Euclid forward'!$A$3:$A$14,0),MATCH('Trade''On Forward curve'!$A28,('Euclid forward'!$B$2:$AV$2),0))</f>
        <v>437</v>
      </c>
      <c r="K28" s="13">
        <f ca="1">INDEX('Euclid forward'!$B$3:$AV$14,MATCH('Trade''On Forward curve'!K$1,'Euclid forward'!$A$3:$A$14,0),MATCH('Trade''On Forward curve'!$A28,('Euclid forward'!$B$2:$AV$2),0))</f>
        <v>437</v>
      </c>
      <c r="L28" s="13">
        <f ca="1">INDEX('Euclid forward'!$B$3:$AV$14,MATCH('Trade''On Forward curve'!L$1,'Euclid forward'!$A$3:$A$14,0),MATCH('Trade''On Forward curve'!$A28,('Euclid forward'!$B$2:$AV$2),0))</f>
        <v>437</v>
      </c>
      <c r="M28" s="13">
        <f ca="1">INDEX('Euclid forward'!$B$3:$AV$14,MATCH('Trade''On Forward curve'!M$1,'Euclid forward'!$A$3:$A$14,0),MATCH('Trade''On Forward curve'!$A28,('Euclid forward'!$B$2:$AV$2),0))</f>
        <v>437</v>
      </c>
      <c r="N28" s="13">
        <f ca="1">INDEX('Euclid forward'!$B$3:$AV$14,MATCH('Trade''On Forward curve'!N$1,'Euclid forward'!$A$3:$A$14,0),MATCH('Trade''On Forward curve'!$A28,('Euclid forward'!$B$2:$AV$2),0))</f>
        <v>437</v>
      </c>
    </row>
  </sheetData>
  <phoneticPr fontId="20" type="noConversion"/>
  <pageMargins left="0.7" right="0.7" top="0.75" bottom="0.75" header="0.3" footer="0.3"/>
  <customProperties>
    <customPr name="GUID" r:id="rId1"/>
  </customPropertie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rgus-direct-storage xmlns="urn:argus-direct-storage:queries">{
  "FileFormat": "Argus Direct query file",
  "FileFormatVersion": "1.0.0.0",
  "FileCreated": "2026-06-19T08:49:18.7128026Z",
  "UserId": 303867,
  "Description": null,
  "Queries": {
    "Argus Download": [
      {
        "SelectedPrices": [
          {
            "FwYear": 0.0,
            "FwPeriod": 0.0,
            "IsStartTiming": false,
            "IsEndTiming": false,
            "IsStartGroup": true,
            "IsEndGroup": false,
            "DisplayOrder": 0,
            "QuoteID": 94160000.0,
            "PriceTypeID": 8.0,
            "ContinuousForward": 0.0,
            "TimestampID": 0.0,
            "HasFwInfo": false,
            "IsDifferential": false,
            "CurrencyID": 3.0,
            "MeasureID": 44.0,
            "DelMode": "cfr"
          },
          {
            "FwYear": 0.0,
            "FwPeriod": 0.0,
            "IsStartTiming": false,
            "IsEndTiming": false,
            "IsStartGroup": false,
            "IsEndGroup": false,
            "DisplayOrder": 1,
            "QuoteID": 94160000.0,
            "PriceTypeID": 2.0,
            "ContinuousForward": 0.0,
            "TimestampID": 0.0,
            "HasFwInfo": false,
            "IsDifferential": false,
            "CurrencyID": 3.0,
            "MeasureID": 44.0,
            "DelMode": "cfr"
          },
          {
            "FwYear": 0.0,
            "FwPeriod": 0.0,
            "IsStartTiming": false,
            "IsEndTiming": false,
            "IsStartGroup": false,
            "IsEndGroup": true,
            "DisplayOrder": 2,
            "QuoteID": 94160000.0,
            "PriceTypeID": 1.0,
            "ContinuousForward": 0.0,
            "TimestampID": 0.0,
            "HasFwInfo": false,
            "IsDifferential": false,
            "CurrencyID": 3.0,
            "MeasureID": 44.0,
            "DelMode": "cfr"
          },
          {
            "FwYear": 0.0,
            "FwPeriod": 0.0,
            "IsStartTiming": true,
            "IsEndTiming": false,
            "IsStartGroup": true,
            "IsEndGroup": false,
            "DisplayOrder": 3,
            "QuoteID": 112760000.0,
            "PriceTypeID": 8.0,
            "ContinuousForward": 0.0,
            "TimestampID": 0.0,
            "HasFwInfo": false,
            "IsDifferential": false,
            "CurrencyID": 3.0,
            "MeasureID": 44.0,
            "DelMode": "cfr"
          },
          {
            "FwYear": 0.0,
            "FwPeriod": 0.0,
            "IsStartTiming": false,
            "IsEndTiming": false,
            "IsStartGroup": false,
            "IsEndGroup": false,
            "DisplayOrder": 4,
            "QuoteID": 112760000.0,
            "PriceTypeID": 2.0,
            "ContinuousForward": 0.0,
            "TimestampID": 0.0,
            "HasFwInfo": false,
            "IsDifferential": false,
            "CurrencyID": 3.0,
            "MeasureID": 44.0,
            "DelMode": "cfr"
          },
          {
            "FwYear": 0.0,
            "FwPeriod": 0.0,
            "IsStartTiming": false,
            "IsEndTiming": true,
            "IsStartGroup": false,
            "IsEndGroup": true,
            "DisplayOrder": 5,
            "QuoteID": 112760000.0,
            "PriceTypeID": 1.0,
            "ContinuousForward": 0.0,
            "TimestampID": 0.0,
            "HasFwInfo": false,
            "IsDifferential": false,
            "CurrencyID": 3.0,
            "MeasureID": 44.0,
            "DelMode": "cfr"
          },
          {
            "FwYear": 0.0,
            "FwPeriod": 0.0,
            "IsStartTiming": false,
            "IsEndTiming": false,
            "IsStartGroup": true,
            "IsEndGroup": false,
            "DisplayOrder": 6,
            "QuoteID": 112740000.0,
            "PriceTypeID": 8.0,
            "ContinuousForward": 0.0,
            "TimestampID": 0.0,
            "HasFwInfo": false,
            "IsDifferential": false,
            "CurrencyID": 3.0,
            "MeasureID": 44.0,
            "DelMode": "cfr"
          },
          {
            "FwYear": 0.0,
            "FwPeriod": 0.0,
            "IsStartTiming": false,
            "IsEndTiming": false,
            "IsStartGroup": false,
            "IsEndGroup": false,
            "DisplayOrder": 7,
            "QuoteID": 112740000.0,
            "PriceTypeID": 2.0,
            "ContinuousForward": 0.0,
            "TimestampID": 0.0,
            "HasFwInfo": false,
            "IsDifferential": false,
            "CurrencyID": 3.0,
            "MeasureID": 44.0,
            "DelMode": "cfr"
          },
          {
            "FwYear": 0.0,
            "FwPeriod": 0.0,
            "IsStartTiming": false,
            "IsEndTiming": false,
            "IsStartGroup": false,
            "IsEndGroup": true,
            "DisplayOrder": 8,
            "QuoteID": 112740000.0,
            "PriceTypeID": 1.0,
            "ContinuousForward": 0.0,
            "TimestampID": 0.0,
            "HasFwInfo": false,
            "IsDifferential": false,
            "CurrencyID": 3.0,
            "MeasureID": 44.0,
            "DelMode": "cfr"
          },
          {
            "FwYear": 0.0,
            "FwPeriod": 0.0,
            "IsStartTiming": false,
            "IsEndTiming": false,
            "IsStartGroup": true,
            "IsEndGroup": false,
            "DisplayOrder": 9,
            "QuoteID": 133050000.0,
            "PriceTypeID": 8.0,
            "ContinuousForward": 0.0,
            "TimestampID": 0.0,
            "HasFwInfo": false,
            "IsDifferential": false,
            "CurrencyID": 3.0,
            "MeasureID": 44.0,
            "DelMode": "cfr"
          },
          {
            "FwYear": 0.0,
            "FwPeriod": 0.0,
            "IsStartTiming": false,
            "IsEndTiming": false,
            "IsStartGroup": false,
            "IsEndGroup": false,
            "DisplayOrder": 10,
            "QuoteID": 133050000.0,
            "PriceTypeID": 2.0,
            "ContinuousForward": 0.0,
            "TimestampID": 0.0,
            "HasFwInfo": false,
            "IsDifferential": false,
            "CurrencyID": 3.0,
            "MeasureID": 44.0,
            "DelMode": "cfr"
          },
          {
            "FwYear": 0.0,
            "FwPeriod": 0.0,
            "IsStartTiming": false,
            "IsEndTiming": false,
            "IsStartGroup": false,
            "IsEndGroup": true,
            "DisplayOrder": 11,
            "QuoteID": 133050000.0,
            "PriceTypeID": 1.0,
            "ContinuousForward": 0.0,
            "TimestampID": 0.0,
            "HasFwInfo": false,
            "IsDifferential": false,
            "CurrencyID": 3.0,
            "MeasureID": 44.0,
            "DelMode": "cfr"
          },
          {
            "FwYear": 0.0,
            "FwPeriod": 0.0,
            "IsStartTiming": false,
            "IsEndTiming": false,
            "IsStartGroup": true,
            "IsEndGroup": false,
            "DisplayOrder": 12,
            "QuoteID": 112750000.0,
            "PriceTypeID": 8.0,
            "ContinuousForward": 0.0,
            "TimestampID": 0.0,
            "HasFwInfo": false,
            "IsDifferential": false,
            "CurrencyID": 3.0,
            "MeasureID": 44.0,
            "DelMode": "cfr"
          },
          {
            "FwYear": 0.0,
            "FwPeriod": 0.0,
            "IsStartTiming": false,
            "IsEndTiming": false,
            "IsStartGroup": false,
            "IsEndGroup": false,
            "DisplayOrder": 13,
            "QuoteID": 112750000.0,
            "PriceTypeID": 2.0,
            "ContinuousForward": 0.0,
            "TimestampID": 0.0,
            "HasFwInfo": false,
            "IsDifferential": false,
            "CurrencyID": 3.0,
            "MeasureID": 44.0,
            "DelMode": "cfr"
          },
          {
            "FwYear": 0.0,
            "FwPeriod": 0.0,
            "IsStartTiming": false,
            "IsEndTiming": false,
            "IsStartGroup": false,
            "IsEndGroup": true,
            "DisplayOrder": 14,
            "QuoteID": 112750000.0,
            "PriceTypeID": 1.0,
            "ContinuousForward": 0.0,
            "TimestampID": 0.0,
            "HasFwInfo": false,
            "IsDifferential": false,
            "CurrencyID": 3.0,
            "MeasureID": 44.0,
            "DelMode": "cfr"
          },
          {
            "FwYear": 0.0,
            "FwPeriod": 0.0,
            "IsStartTiming": false,
            "IsEndTiming": false,
            "IsStartGroup": true,
            "IsEndGroup": false,
            "DisplayOrder": 15,
            "QuoteID": 108200000.0,
            "PriceTypeID": 8.0,
            "ContinuousForward": 0.0,
            "TimestampID": 0.0,
            "HasFwInfo": false,
            "IsDifferential": false,
            "CurrencyID": 3.0,
            "MeasureID": 44.0,
            "DelMode": "cfr"
          },
          {
            "FwYear": 0.0,
            "FwPeriod": 0.0,
            "IsStartTiming": false,
            "IsEndTiming": false,
            "IsStartGroup": false,
            "IsEndGroup": false,
            "DisplayOrder": 16,
            "QuoteID": 108200000.0,
            "PriceTypeID": 2.0,
            "ContinuousForward": 0.0,
            "TimestampID": 0.0,
            "HasFwInfo": false,
            "IsDifferential": false,
            "CurrencyID": 3.0,
            "MeasureID": 44.0,
            "DelMode": "cfr"
          },
          {
            "FwYear": 0.0,
            "FwPeriod": 0.0,
            "IsStartTiming": false,
            "IsEndTiming": false,
            "IsStartGroup": false,
            "IsEndGroup": true,
            "DisplayOrder": 17,
            "QuoteID": 108200000.0,
            "PriceTypeID": 1.0,
            "ContinuousForward": 0.0,
            "TimestampID": 0.0,
            "HasFwInfo": false,
            "IsDifferential": false,
            "CurrencyID": 3.0,
            "MeasureID": 44.0,
            "DelMode": "cfr"
          },
          {
            "FwYear": 0.0,
            "FwPeriod": 0.0,
            "IsStartTiming": false,
            "IsEndTiming": false,
            "IsStartGroup": true,
            "IsEndGroup": false,
            "DisplayOrder": 18,
            "QuoteID": 199750000.0,
            "PriceTypeID": 8.0,
            "ContinuousForward": 0.0,
            "TimestampID": 0.0,
            "HasFwInfo": false,
            "IsDifferential": false,
            "CurrencyID": 3.0,
            "MeasureID": 44.0,
            "DelMode": "cfr"
          },
          {
            "FwYear": 0.0,
            "FwPeriod": 0.0,
            "IsStartTiming": false,
            "IsEndTiming": false,
            "IsStartGroup": false,
            "IsEndGroup": false,
            "DisplayOrder": 19,
            "QuoteID": 199750000.0,
            "PriceTypeID": 2.0,
            "ContinuousForward": 0.0,
            "TimestampID": 0.0,
            "HasFwInfo": false,
            "IsDifferential": false,
            "CurrencyID": 3.0,
            "MeasureID": 44.0,
            "DelMode": "cfr"
          },
          {
            "FwYear": 0.0,
            "FwPeriod": 0.0,
            "IsStartTiming": false,
            "IsEndTiming": false,
            "IsStartGroup": false,
            "IsEndGroup": true,
            "DisplayOrder": 20,
            "QuoteID": 199750000.0,
            "PriceTypeID": 1.0,
            "ContinuousForward": 0.0,
            "TimestampID": 0.0,
            "HasFwInfo": false,
            "IsDifferential": false,
            "CurrencyID": 3.0,
            "MeasureID": 44.0,
            "DelMode": "cfr"
          },
          {
            "FwYear": 0.0,
            "FwPeriod": 0.0,
            "IsStartTiming": false,
            "IsEndTiming": false,
            "IsStartGroup": true,
            "IsEndGroup": false,
            "DisplayOrder": 21,
            "QuoteID": 112730000.0,
            "PriceTypeID": 8.0,
            "ContinuousForward": 0.0,
            "TimestampID": 0.0,
            "HasFwInfo": false,
            "IsDifferential": false,
            "CurrencyID": 3.0,
            "MeasureID": 44.0,
            "DelMode": "fob"
          },
          {
            "FwYear": 0.0,
            "FwPeriod": 0.0,
            "IsStartTiming": false,
            "IsEndTiming": false,
            "IsStartGroup": false,
            "IsEndGroup": false,
            "DisplayOrder": 22,
            "QuoteID": 112730000.0,
            "PriceTypeID": 2.0,
            "ContinuousForward": 0.0,
            "TimestampID": 0.0,
            "HasFwInfo": false,
            "IsDifferential": false,
            "CurrencyID": 3.0,
            "MeasureID": 44.0,
            "DelMode": "fob"
          },
          {
            "FwYear": 0.0,
            "FwPeriod": 0.0,
            "IsStartTiming": false,
            "IsEndTiming": false,
            "IsStartGroup": false,
            "IsEndGroup": true,
            "DisplayOrder": 23,
            "QuoteID": 112730000.0,
            "PriceTypeID": 1.0,
            "ContinuousForward": 0.0,
            "TimestampID": 0.0,
            "HasFwInfo": false,
            "IsDifferential": false,
            "CurrencyID": 3.0,
            "MeasureID": 44.0,
            "DelMode": "fob"
          },
          {
            "FwYear": 0.0,
            "FwPeriod": 0.0,
            "IsStartTiming": false,
            "IsEndTiming": false,
            "IsStartGroup": true,
            "IsEndGroup": false,
            "DisplayOrder": 24,
            "QuoteID": 112710000.0,
            "PriceTypeID": 8.0,
            "ContinuousForward": 0.0,
            "TimestampID": 0.0,
            "HasFwInfo": false,
            "IsDifferential": false,
            "CurrencyID": 3.0,
            "MeasureID": 44.0,
            "DelMode": "fob"
          },
          {
            "FwYear": 0.0,
            "FwPeriod": 0.0,
            "IsStartTiming": false,
            "IsEndTiming": false,
            "IsStartGroup": false,
            "IsEndGroup": false,
            "DisplayOrder": 25,
            "QuoteID": 112710000.0,
            "PriceTypeID": 2.0,
            "ContinuousForward": 0.0,
            "TimestampID": 0.0,
            "HasFwInfo": false,
            "IsDifferential": false,
            "CurrencyID": 3.0,
            "MeasureID": 44.0,
            "DelMode": "fob"
          },
          {
            "FwYear": 0.0,
            "FwPeriod": 0.0,
            "IsStartTiming": false,
            "IsEndTiming": false,
            "IsStartGroup": false,
            "IsEndGroup": true,
            "DisplayOrder": 26,
            "QuoteID": 112710000.0,
            "PriceTypeID": 1.0,
            "ContinuousForward": 0.0,
            "TimestampID": 0.0,
            "HasFwInfo": false,
            "IsDifferential": false,
            "CurrencyID": 3.0,
            "MeasureID": 44.0,
            "DelMode": "fob"
          },
          {
            "FwYear": 0.0,
            "FwPeriod": 0.0,
            "IsStartTiming": false,
            "IsEndTiming": false,
            "IsStartGroup": true,
            "IsEndGroup": false,
            "DisplayOrder": 27,
            "QuoteID": 112700000.0,
            "PriceTypeID": 8.0,
            "ContinuousForward": 0.0,
            "TimestampID": 0.0,
            "HasFwInfo": false,
            "IsDifferential": false,
            "CurrencyID": 3.0,
            "MeasureID": 44.0,
            "DelMode": "fob"
          },
          {
            "FwYear": 0.0,
            "FwPeriod": 0.0,
            "IsStartTiming": false,
            "IsEndTiming": false,
            "IsStartGroup": false,
            "IsEndGroup": false,
            "DisplayOrder": 28,
            "QuoteID": 112700000.0,
            "PriceTypeID": 2.0,
            "ContinuousForward": 0.0,
            "TimestampID": 0.0,
            "HasFwInfo": false,
            "IsDifferential": false,
            "CurrencyID": 3.0,
            "MeasureID": 44.0,
            "DelMode": "fob"
          },
          {
            "FwYear": 0.0,
            "FwPeriod": 0.0,
            "IsStartTiming": false,
            "IsEndTiming": false,
            "IsStartGroup": false,
            "IsEndGroup": true,
            "DisplayOrder": 29,
            "QuoteID": 112700000.0,
            "PriceTypeID": 1.0,
            "ContinuousForward": 0.0,
            "TimestampID": 0.0,
            "HasFwInfo": false,
            "IsDifferential": false,
            "CurrencyID": 3.0,
            "MeasureID": 44.0,
            "DelMode": "fob"
          },
          {
            "FwYear": 0.0,
            "FwPeriod": 0.0,
            "IsStartTiming": false,
            "IsEndTiming": false,
            "IsStartGroup": true,
            "IsEndGroup": false,
            "DisplayOrder": 30,
            "QuoteID": 112720000.0,
            "PriceTypeID": 8.0,
            "ContinuousForward": 0.0,
            "TimestampID": 0.0,
            "HasFwInfo": false,
            "IsDifferential": false,
            "CurrencyID": 3.0,
            "MeasureID": 44.0,
            "DelMode": "fob"
          },
          {
            "FwYear": 0.0,
            "FwPeriod": 0.0,
            "IsStartTiming": false,
            "IsEndTiming": false,
            "IsStartGroup": false,
            "IsEndGroup": false,
            "DisplayOrder": 31,
            "QuoteID": 112720000.0,
            "PriceTypeID": 2.0,
            "ContinuousForward": 0.0,
            "TimestampID": 0.0,
            "HasFwInfo": false,
            "IsDifferential": false,
            "CurrencyID": 3.0,
            "MeasureID": 44.0,
            "DelMode": "fob"
          },
          {
            "FwYear": 0.0,
            "FwPeriod": 0.0,
            "IsStartTiming": false,
            "IsEndTiming": false,
            "IsStartGroup": false,
            "IsEndGroup": true,
            "DisplayOrder": 32,
            "QuoteID": 112720000.0,
            "PriceTypeID": 1.0,
            "ContinuousForward": 0.0,
            "TimestampID": 0.0,
            "HasFwInfo": false,
            "IsDifferential": false,
            "CurrencyID": 3.0,
            "MeasureID": 44.0,
            "DelMode": "fob"
          },
          {
            "FwYear": 0.0,
            "FwPeriod": 0.0,
            "IsStartTiming": false,
            "IsEndTiming": false,
            "IsStartGroup": true,
            "IsEndGroup": false,
            "DisplayOrder": 33,
            "QuoteID": 112840000.0,
            "PriceTypeID": 8.0,
            "ContinuousForward": 0.0,
            "TimestampID": 0.0,
            "HasFwInfo": false,
            "IsDifferential": false,
            "CurrencyID": 3.0,
            "MeasureID": 44.0,
            "DelMode": "_"
          },
          {
            "FwYear": 0.0,
            "FwPeriod": 0.0,
            "IsStartTiming": false,
            "IsEndTiming": false,
            "IsStartGroup": false,
            "IsEndGroup": false,
            "DisplayOrder": 34,
            "QuoteID": 112840000.0,
            "PriceTypeID": 2.0,
            "ContinuousForward": 0.0,
            "TimestampID": 0.0,
            "HasFwInfo": false,
            "IsDifferential": false,
            "CurrencyID": 3.0,
            "MeasureID": 44.0,
            "DelMode": "_"
          },
          {
            "FwYear": 0.0,
            "FwPeriod": 0.0,
            "IsStartTiming": false,
            "IsEndTiming": false,
            "IsStartGroup": false,
            "IsEndGroup": true,
            "DisplayOrder": 35,
            "QuoteID": 112840000.0,
            "PriceTypeID": 1.0,
            "ContinuousForward": 0.0,
            "TimestampID": 0.0,
            "HasFwInfo": false,
            "IsDifferential": false,
            "CurrencyID": 3.0,
            "MeasureID": 44.0,
            "DelMode": "_"
          },
          {
            "FwYear": 0.0,
            "FwPeriod": 0.0,
            "IsStartTiming": false,
            "IsEndTiming": false,
            "IsStartGroup": true,
            "IsEndGroup": false,
            "DisplayOrder": 36,
            "QuoteID": 112830000.0,
            "PriceTypeID": 8.0,
            "ContinuousForward": 0.0,
            "TimestampID": 0.0,
            "HasFwInfo": false,
            "IsDifferential": false,
            "CurrencyID": 3.0,
            "MeasureID": 44.0,
            "DelMode": "_"
          },
          {
            "FwYear": 0.0,
            "FwPeriod": 0.0,
            "IsStartTiming": false,
            "IsEndTiming": false,
            "IsStartGroup": false,
            "IsEndGroup": false,
            "DisplayOrder": 37,
            "QuoteID": 112830000.0,
            "PriceTypeID": 2.0,
            "ContinuousForward": 0.0,
            "TimestampID": 0.0,
            "HasFwInfo": false,
            "IsDifferential": false,
            "CurrencyID": 3.0,
            "MeasureID": 44.0,
            "DelMode": "_"
          },
          {
            "FwYear": 0.0,
            "FwPeriod": 0.0,
            "IsStartTiming": false,
            "IsEndTiming": false,
            "IsStartGroup": false,
            "IsEndGroup": true,
            "DisplayOrder": 38,
            "QuoteID": 112830000.0,
            "PriceTypeID": 1.0,
            "ContinuousForward": 0.0,
            "TimestampID": 0.0,
            "HasFwInfo": false,
            "IsDifferential": false,
            "CurrencyID": 3.0,
            "MeasureID": 44.0,
            "DelMode": "_"
          },
          {
            "FwYear": 0.0,
            "FwPeriod": 0.0,
            "IsStartTiming": false,
            "IsEndTiming": false,
            "IsStartGroup": true,
            "IsEndGroup": false,
            "DisplayOrder": 39,
            "QuoteID": 112810000.0,
            "PriceTypeID": 8.0,
            "ContinuousForward": 0.0,
            "TimestampID": 0.0,
            "HasFwInfo": false,
            "IsDifferential": false,
            "CurrencyID": 3.0,
            "MeasureID": 44.0,
            "DelMode": "_"
          },
          {
            "FwYear": 0.0,
            "FwPeriod": 0.0,
            "IsStartTiming": false,
            "IsEndTiming": false,
            "IsStartGroup": false,
            "IsEndGroup": false,
            "DisplayOrder": 40,
            "QuoteID": 112810000.0,
            "PriceTypeID": 2.0,
            "ContinuousForward": 0.0,
            "TimestampID": 0.0,
            "HasFwInfo": false,
            "IsDifferential": false,
            "CurrencyID": 3.0,
            "MeasureID": 44.0,
            "DelMode": "_"
          },
          {
            "FwYear": 0.0,
            "FwPeriod": 0.0,
            "IsStartTiming": false,
            "IsEndTiming": false,
            "IsStartGroup": false,
            "IsEndGroup": true,
            "DisplayOrder": 41,
            "QuoteID": 112810000.0,
            "PriceTypeID": 1.0,
            "ContinuousForward": 0.0,
            "TimestampID": 0.0,
            "HasFwInfo": false,
            "IsDifferential": false,
            "CurrencyID": 3.0,
            "MeasureID": 44.0,
            "DelMode": "_"
          },
          {
            "FwYear": 0.0,
            "FwPeriod": 0.0,
            "IsStartTiming": false,
            "IsEndTiming": false,
            "IsStartGroup": true,
            "IsEndGroup": false,
            "DisplayOrder": 42,
            "QuoteID": 112820000.0,
            "PriceTypeID": 8.0,
            "ContinuousForward": 0.0,
            "TimestampID": 0.0,
            "HasFwInfo": false,
            "IsDifferential": false,
            "CurrencyID": 3.0,
            "MeasureID": 44.0,
            "DelMode": "_"
          },
          {
            "FwYear": 0.0,
            "FwPeriod": 0.0,
            "IsStartTiming": false,
            "IsEndTiming": false,
            "IsStartGroup": false,
            "IsEndGroup": false,
            "DisplayOrder": 43,
            "QuoteID": 112820000.0,
            "PriceTypeID": 2.0,
            "ContinuousForward": 0.0,
            "TimestampID": 0.0,
            "HasFwInfo": false,
            "IsDifferential": false,
            "CurrencyID": 3.0,
            "MeasureID": 44.0,
            "DelMode": "_"
          },
          {
            "FwYear": 0.0,
            "FwPeriod": 0.0,
            "IsStartTiming": false,
            "IsEndTiming": false,
            "IsStartGroup": false,
            "IsEndGroup": true,
            "DisplayOrder": 44,
            "QuoteID": 112820000.0,
            "PriceTypeID": 1.0,
            "ContinuousForward": 0.0,
            "TimestampID": 0.0,
            "HasFwInfo": false,
            "IsDifferential": false,
            "CurrencyID": 3.0,
            "MeasureID": 44.0,
            "DelMode": "_"
          },
          {
            "FwYear": 0.0,
            "FwPeriod": 0.0,
            "IsStartTiming": false,
            "IsEndTiming": false,
            "IsStartGroup": true,
            "IsEndGroup": false,
            "DisplayOrder": 45,
            "QuoteID": 112800000.0,
            "PriceTypeID": 8.0,
            "ContinuousForward": 0.0,
            "TimestampID": 0.0,
            "HasFwInfo": false,
            "IsDifferential": false,
            "CurrencyID": 3.0,
            "MeasureID": 44.0,
            "DelMode": "_"
          },
          {
            "FwYear": 0.0,
            "FwPeriod": 0.0,
            "IsStartTiming": false,
            "IsEndTiming": false,
            "IsStartGroup": false,
            "IsEndGroup": false,
            "DisplayOrder": 46,
            "QuoteID": 112800000.0,
            "PriceTypeID": 2.0,
            "ContinuousForward": 0.0,
            "TimestampID": 0.0,
            "HasFwInfo": false,
            "IsDifferential": false,
            "CurrencyID": 3.0,
            "MeasureID": 44.0,
            "DelMode": "_"
          },
          {
            "FwYear": 0.0,
            "FwPeriod": 0.0,
            "IsStartTiming": false,
            "IsEndTiming": false,
            "IsStartGroup": false,
            "IsEndGroup": true,
            "DisplayOrder": 47,
            "QuoteID": 112800000.0,
            "PriceTypeID": 1.0,
            "ContinuousForward": 0.0,
            "TimestampID": 0.0,
            "HasFwInfo": false,
            "IsDifferential": false,
            "CurrencyID": 3.0,
            "MeasureID": 44.0,
            "DelMode": "_"
          },
          {
            "FwYear": 0.0,
            "FwPeriod": 0.0,
            "IsStartTiming": false,
            "IsEndTiming": false,
            "IsStartGroup": true,
            "IsEndGroup": false,
            "DisplayOrder": 48,
            "QuoteID": 112790000.0,
            "PriceTypeID": 8.0,
            "ContinuousForward": 0.0,
            "TimestampID": 0.0,
            "HasFwInfo": false,
            "IsDifferential": false,
            "CurrencyID": 3.0,
            "MeasureID": 44.0,
            "DelMode": "_"
          },
          {
            "FwYear": 0.0,
            "FwPeriod": 0.0,
            "IsStartTiming": false,
            "IsEndTiming": false,
            "IsStartGroup": false,
            "IsEndGroup": false,
            "DisplayOrder": 49,
            "QuoteID": 112790000.0,
            "PriceTypeID": 2.0,
            "ContinuousForward": 0.0,
            "TimestampID": 0.0,
            "HasFwInfo": false,
            "IsDifferential": false,
            "CurrencyID": 3.0,
            "MeasureID": 44.0,
            "DelMode": "_"
          },
          {
            "FwYear": 0.0,
            "FwPeriod": 0.0,
            "IsStartTiming": false,
            "IsEndTiming": false,
            "IsStartGroup": false,
            "IsEndGroup": true,
            "DisplayOrder": 50,
            "QuoteID": 112790000.0,
            "PriceTypeID": 1.0,
            "ContinuousForward": 0.0,
            "TimestampID": 0.0,
            "HasFwInfo": false,
            "IsDifferential": false,
            "CurrencyID": 3.0,
            "MeasureID": 44.0,
            "DelMode": "_"
          },
          {
            "FwYear": 0.0,
            "FwPeriod": 0.0,
            "IsStartTiming": false,
            "IsEndTiming": false,
            "IsStartGroup": true,
            "IsEndGroup": false,
            "DisplayOrder": 51,
            "QuoteID": 112860000.0,
            "PriceTypeID": 8.0,
            "ContinuousForward": 0.0,
            "TimestampID": 0.0,
            "HasFwInfo": false,
            "IsDifferential": false,
            "CurrencyID": 3.0,
            "MeasureID": 44.0,
            "DelMode": "_"
          },
          {
            "FwYear": 0.0,
            "FwPeriod": 0.0,
            "IsStartTiming": false,
            "IsEndTiming": false,
            "IsStartGroup": false,
            "IsEndGroup": false,
            "DisplayOrder": 52,
            "QuoteID": 112860000.0,
            "PriceTypeID": 2.0,
            "ContinuousForward": 0.0,
            "TimestampID": 0.0,
            "HasFwInfo": false,
            "IsDifferential": false,
            "CurrencyID": 3.0,
            "MeasureID": 44.0,
            "DelMode": "_"
          },
          {
            "FwYear": 0.0,
            "FwPeriod": 0.0,
            "IsStartTiming": false,
            "IsEndTiming": false,
            "IsStartGroup": false,
            "IsEndGroup": true,
            "DisplayOrder": 53,
            "QuoteID": 112860000.0,
            "PriceTypeID": 1.0,
            "ContinuousForward": 0.0,
            "TimestampID": 0.0,
            "HasFwInfo": false,
            "IsDifferential": false,
            "CurrencyID": 3.0,
            "MeasureID": 44.0,
            "DelMode": "_"
          },
          {
            "FwYear": 0.0,
            "FwPeriod": 0.0,
            "IsStartTiming": false,
            "IsEndTiming": false,
            "IsStartGroup": true,
            "IsEndGroup": false,
            "DisplayOrder": 54,
            "QuoteID": 112850000.0,
            "PriceTypeID": 8.0,
            "ContinuousForward": 0.0,
            "TimestampID": 0.0,
            "HasFwInfo": false,
            "IsDifferential": false,
            "CurrencyID": 3.0,
            "MeasureID": 44.0,
            "DelMode": "_"
          },
          {
            "FwYear": 0.0,
            "FwPeriod": 0.0,
            "IsStartTiming": false,
            "IsEndTiming": false,
            "IsStartGroup": false,
            "IsEndGroup": false,
            "DisplayOrder": 55,
            "QuoteID": 112850000.0,
            "PriceTypeID": 2.0,
            "ContinuousForward": 0.0,
            "TimestampID": 0.0,
            "HasFwInfo": false,
            "IsDifferential": false,
            "CurrencyID": 3.0,
            "MeasureID": 44.0,
            "DelMode": "_"
          },
          {
            "FwYear": 0.0,
            "FwPeriod": 0.0,
            "IsStartTiming": false,
            "IsEndTiming": false,
            "IsStartGroup": false,
            "IsEndGroup": true,
            "DisplayOrder": 56,
            "QuoteID": 112850000.0,
            "PriceTypeID": 1.0,
            "ContinuousForward": 0.0,
            "TimestampID": 0.0,
            "HasFwInfo": false,
            "IsDifferential": false,
            "CurrencyID": 3.0,
            "MeasureID": 44.0,
            "DelMode": "_"
          },
          {
            "FwYear": 0.0,
            "FwPeriod": 0.0,
            "IsStartTiming": false,
            "IsEndTiming": false,
            "IsStartGroup": true,
            "IsEndGroup": false,
            "DisplayOrder": 57,
            "QuoteID": 133450000.0,
            "PriceTypeID": 8.0,
            "ContinuousForward": 0.0,
            "TimestampID": 0.0,
            "HasFwInfo": false,
            "IsDifferential": false,
            "CurrencyID": 3.0,
            "MeasureID": 44.0,
            "DelMode": "_"
          },
          {
            "FwYear": 0.0,
            "FwPeriod": 0.0,
            "IsStartTiming": false,
            "IsEndTiming": false,
            "IsStartGroup": false,
            "IsEndGroup": false,
            "DisplayOrder": 58,
            "QuoteID": 133450000.0,
            "PriceTypeID": 2.0,
            "ContinuousForward": 0.0,
            "TimestampID": 0.0,
            "HasFwInfo": false,
            "IsDifferential": false,
            "CurrencyID": 3.0,
            "MeasureID": 44.0,
            "DelMode": "_"
          },
          {
            "FwYear": 0.0,
            "FwPeriod": 0.0,
            "IsStartTiming": false,
            "IsEndTiming": false,
            "IsStartGroup": false,
            "IsEndGroup": true,
            "DisplayOrder": 59,
            "QuoteID": 133450000.0,
            "PriceTypeID": 1.0,
            "ContinuousForward": 0.0,
            "TimestampID": 0.0,
            "HasFwInfo": false,
            "IsDifferential": false,
            "CurrencyID": 3.0,
            "MeasureID": 44.0,
            "DelMode": "_"
          },
          {
            "FwYear": 0.0,
            "FwPeriod": 0.0,
            "IsStartTiming": false,
            "IsEndTiming": false,
            "IsStartGroup": true,
            "IsEndGroup": false,
            "DisplayOrder": 60,
            "QuoteID": 199770000.0,
            "PriceTypeID": 8.0,
            "ContinuousForward": 0.0,
            "TimestampID": 0.0,
            "HasFwInfo": false,
            "IsDifferential": false,
            "CurrencyID": 3.0,
            "MeasureID": 44.0,
            "DelMode": "_"
          },
          {
            "FwYear": 0.0,
            "FwPeriod": 0.0,
            "IsStartTiming": false,
            "IsEndTiming": false,
            "IsStartGroup": false,
            "IsEndGroup": false,
            "DisplayOrder": 61,
            "QuoteID": 199770000.0,
            "PriceTypeID": 2.0,
            "ContinuousForward": 0.0,
            "TimestampID": 0.0,
            "HasFwInfo": false,
            "IsDifferential": false,
            "CurrencyID": 3.0,
            "MeasureID": 44.0,
            "DelMode": "_"
          },
          {
            "FwYear": 0.0,
            "FwPeriod": 0.0,
            "IsStartTiming": false,
            "IsEndTiming": false,
            "IsStartGroup": false,
            "IsEndGroup": true,
            "DisplayOrder": 62,
            "QuoteID": 199770000.0,
            "PriceTypeID": 1.0,
            "ContinuousForward": 0.0,
            "TimestampID": 0.0,
            "HasFwInfo": false,
            "IsDifferential": false,
            "CurrencyID": 3.0,
            "MeasureID": 44.0,
            "DelMode": "_"
          },
          {
            "FwYear": 0.0,
            "FwPeriod": 0.0,
            "IsStartTiming": false,
            "IsEndTiming": false,
            "IsStartGroup": true,
            "IsEndGroup": false,
            "DisplayOrder": 63,
            "QuoteID": 112870000.0,
            "PriceTypeID": 8.0,
            "ContinuousForward": 0.0,
            "TimestampID": 0.0,
            "HasFwInfo": false,
            "IsDifferential": false,
            "CurrencyID": 3.0,
            "MeasureID": 44.0,
            "DelMode": "_"
          },
          {
            "FwYear": 0.0,
            "FwPeriod": 0.0,
            "IsStartTiming": false,
            "IsEndTiming": false,
            "IsStartGroup": false,
            "IsEndGroup": false,
            "DisplayOrder": 64,
            "QuoteID": 112870000.0,
            "PriceTypeID": 2.0,
            "ContinuousForward": 0.0,
            "TimestampID": 0.0,
            "HasFwInfo": false,
            "IsDifferential": false,
            "CurrencyID": 3.0,
            "MeasureID": 44.0,
            "DelMode": "_"
          },
          {
            "FwYear": 0.0,
            "FwPeriod": 0.0,
            "IsStartTiming": false,
            "IsEndTiming": false,
            "IsStartGroup": false,
            "IsEndGroup": true,
            "DisplayOrder": 65,
            "QuoteID": 112870000.0,
            "PriceTypeID": 1.0,
            "ContinuousForward": 0.0,
            "TimestampID": 0.0,
            "HasFwInfo": false,
            "IsDifferential": false,
            "CurrencyID": 3.0,
            "MeasureID": 44.0,
            "DelMode": "_"
          },
          {
            "FwYear": 0.0,
            "FwPeriod": 0.0,
            "IsStartTiming": false,
            "IsEndTiming": false,
            "IsStartGroup": true,
            "IsEndGroup": false,
            "DisplayOrder": 66,
            "QuoteID": 94020000.0,
            "PriceTypeID": 8.0,
            "ContinuousForward": 0.0,
            "TimestampID": 0.0,
            "HasFwInfo": false,
            "IsDifferential": false,
            "CurrencyID": 3.0,
            "MeasureID": 44.0,
            "DelMode": "cfr"
          },
          {
            "FwYear": 0.0,
            "FwPeriod": 0.0,
            "IsStartTiming": false,
            "IsEndTiming": false,
            "IsStartGroup": false,
            "IsEndGroup": false,
            "DisplayOrder": 67,
            "QuoteID": 94020000.0,
            "PriceTypeID": 2.0,
            "ContinuousForward": 0.0,
            "TimestampID": 0.0,
            "HasFwInfo": false,
            "IsDifferential": false,
            "CurrencyID": 3.0,
            "MeasureID": 44.0,
            "DelMode": "cfr"
          },
          {
            "FwYear": 0.0,
            "FwPeriod": 0.0,
            "IsStartTiming": false,
            "IsEndTiming": false,
            "IsStartGroup": false,
            "IsEndGroup": true,
            "DisplayOrder": 68,
            "QuoteID": 94020000.0,
            "PriceTypeID": 1.0,
            "ContinuousForward": 0.0,
            "TimestampID": 0.0,
            "HasFwInfo": false,
            "IsDifferential": false,
            "CurrencyID": 3.0,
            "MeasureID": 44.0,
            "DelMode": "cfr"
          }
        ],
        "SelectedCategories": [
          "21381",
          "20252",
          "20249",
          "20254",
          "20251",
          "20256",
          "20250",
          "20253",
          "20255"
        ],
        "SelectedFC": null,
        "SearchMode": 0,
        "SearchString": "",
        "IncludeInactivePrices": false,
        "IsLatestAvailable": true,
        "CellAddress": "A1",
        "OutputLayout": 0,
        "OutputDateRange": 6,
        "OutputPreferences": 9,
        "OutputFrequencyID": 0,
        "OutputSorting": 1,
        "OutputMissingData": 0,
        "StartDate": "2018-04-01T00:00:00",
        "EndDate": "2026-06-19T10:49:18.7118074+02:00",
        "LimitToTimingId": -1.0,
        "SourceMode": 0,
        "CreateTable": false,
        "TableName": null,
        "RangeAddress": "A1:BR423"
      }
    ]
  }
}</argus-direct-storage>
</file>

<file path=customXml/itemProps1.xml><?xml version="1.0" encoding="utf-8"?>
<ds:datastoreItem xmlns:ds="http://schemas.openxmlformats.org/officeDocument/2006/customXml" ds:itemID="{882B53B4-0D13-4F88-BA53-9508760D4B65}">
  <ds:schemaRefs>
    <ds:schemaRef ds:uri="urn:argus-direct-storage:quer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argusAddinHdnSheet</vt:lpstr>
      <vt:lpstr>Argus Euclid Hist. Prices</vt:lpstr>
      <vt:lpstr>Argus Download</vt:lpstr>
      <vt:lpstr>ICIS Euclid historical prices</vt:lpstr>
      <vt:lpstr>ICIS download</vt:lpstr>
      <vt:lpstr>Euclid forward</vt:lpstr>
      <vt:lpstr>Acuity Download CODELCO</vt:lpstr>
      <vt:lpstr>ICIS Download CODELCO</vt:lpstr>
      <vt:lpstr>Trade'On Forward curve</vt:lpstr>
      <vt:lpstr>Trade'On Historical curve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Jérémie Collot</dc:creator>
  <cp:lastModifiedBy>Sylvain DUVERNAY</cp:lastModifiedBy>
  <dcterms:created xsi:type="dcterms:W3CDTF">2021-06-15T08:57:11Z</dcterms:created>
  <dcterms:modified xsi:type="dcterms:W3CDTF">2026-07-13T19:01:58Z</dcterms:modified>
</cp:coreProperties>
</file>